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G5597897\Box\IBM Cloud Capacity\DC Files\Rack and Power Allocation Assessment\"/>
    </mc:Choice>
  </mc:AlternateContent>
  <xr:revisionPtr revIDLastSave="0" documentId="13_ncr:1_{B62EE6AD-8119-4AF8-911E-8FEB6B7F74EB}" xr6:coauthVersionLast="47" xr6:coauthVersionMax="47" xr10:uidLastSave="{00000000-0000-0000-0000-000000000000}"/>
  <bookViews>
    <workbookView xWindow="-28905" yWindow="-16350" windowWidth="29040" windowHeight="15720" tabRatio="624" xr2:uid="{2FC7EE82-7E2D-4DC8-BA43-057E5826C87C}"/>
  </bookViews>
  <sheets>
    <sheet name="insctructions" sheetId="32" r:id="rId1"/>
    <sheet name="template-1" sheetId="24" r:id="rId2"/>
    <sheet name="template-2" sheetId="27" r:id="rId3"/>
    <sheet name="template-3" sheetId="31" r:id="rId4"/>
    <sheet name="rack_breakdown" sheetId="4" r:id="rId5"/>
    <sheet name="power_data" sheetId="33" r:id="rId6"/>
    <sheet name="power_data.old" sheetId="9" state="hidden" r:id="rId7"/>
    <sheet name="ppr" sheetId="6" r:id="rId8"/>
    <sheet name="file_path" sheetId="2" state="hidden" r:id="rId9"/>
  </sheets>
  <definedNames>
    <definedName name="_xlnm._FilterDatabase" localSheetId="6" hidden="1">'power_data.old'!#REF!</definedName>
    <definedName name="Amperage" localSheetId="1">#REF!</definedName>
    <definedName name="Amperage" localSheetId="2">#REF!</definedName>
    <definedName name="Amperage" localSheetId="3">#REF!</definedName>
    <definedName name="Amperage">#REF!</definedName>
    <definedName name="bm_allocated" localSheetId="1">_xlfn.ANCHORARRAY(#REF!)</definedName>
    <definedName name="bm_allocated" localSheetId="2">_xlfn.ANCHORARRAY(#REF!)</definedName>
    <definedName name="bm_allocated" localSheetId="3">_xlfn.ANCHORARRAY(#REF!)</definedName>
    <definedName name="bm_allocated">_xlfn.ANCHORARRAY(#REF!)</definedName>
    <definedName name="bm_utilized" localSheetId="1">_xlfn.ANCHORARRAY(#REF!)</definedName>
    <definedName name="bm_utilized" localSheetId="2">_xlfn.ANCHORARRAY(#REF!)</definedName>
    <definedName name="bm_utilized" localSheetId="3">_xlfn.ANCHORARRAY(#REF!)</definedName>
    <definedName name="bm_utilized">_xlfn.ANCHORARRAY(#REF!)</definedName>
    <definedName name="com_allocated" localSheetId="1">_xlfn.ANCHORARRAY(#REF!)</definedName>
    <definedName name="com_allocated" localSheetId="2">_xlfn.ANCHORARRAY(#REF!)</definedName>
    <definedName name="com_allocated" localSheetId="3">_xlfn.ANCHORARRAY(#REF!)</definedName>
    <definedName name="com_allocated">_xlfn.ANCHORARRAY(#REF!)</definedName>
    <definedName name="com_utilized" localSheetId="1">_xlfn.ANCHORARRAY(#REF!)</definedName>
    <definedName name="com_utilized" localSheetId="2">_xlfn.ANCHORARRAY(#REF!)</definedName>
    <definedName name="com_utilized" localSheetId="3">_xlfn.ANCHORARRAY(#REF!)</definedName>
    <definedName name="com_utilized">_xlfn.ANCHORARRAY(#REF!)</definedName>
    <definedName name="ExternalData_1" localSheetId="8" hidden="1">file_path!$F$1:$J$5</definedName>
    <definedName name="ExternalData_1" localSheetId="7" hidden="1">ppr!$B$3:$G$53</definedName>
    <definedName name="ExternalData_1" localSheetId="4" hidden="1">'rack_breakdown'!$A$1:$BF$1140</definedName>
    <definedName name="ExternalData_2" localSheetId="8" hidden="1">file_path!$D$4:$D$5</definedName>
    <definedName name="ExternalData_3" localSheetId="5" hidden="1">power_data!$A$1:$Z$1140</definedName>
    <definedName name="fab_allocated">_xlfn.ANCHORARRAY(#REF!)</definedName>
    <definedName name="fab_utilized">_xlfn.ANCHORARRAY(#REF!)</definedName>
    <definedName name="gen1_allocated">_xlfn.ANCHORARRAY(#REF!)</definedName>
    <definedName name="gen1_utilized">_xlfn.ANCHORARRAY(#REF!)</definedName>
    <definedName name="gen2_allocated">_xlfn.ANCHORARRAY(#REF!)</definedName>
    <definedName name="gen2_utilized">_xlfn.ANCHORARRAY(#REF!)</definedName>
    <definedName name="kW_Customer_Rack" localSheetId="1">#REF!</definedName>
    <definedName name="kW_Customer_Rack" localSheetId="2">#REF!</definedName>
    <definedName name="kW_Customer_Rack" localSheetId="3">#REF!</definedName>
    <definedName name="kW_Customer_Rack">#REF!</definedName>
    <definedName name="kW_other_Racks" localSheetId="1">#REF!</definedName>
    <definedName name="kW_other_Racks" localSheetId="2">#REF!</definedName>
    <definedName name="kW_other_Racks" localSheetId="3">#REF!</definedName>
    <definedName name="kW_other_Racks">#REF!</definedName>
    <definedName name="net_allocated" localSheetId="1">_xlfn.ANCHORARRAY(#REF!)</definedName>
    <definedName name="net_allocated" localSheetId="2">_xlfn.ANCHORARRAY(#REF!)</definedName>
    <definedName name="net_allocated" localSheetId="3">_xlfn.ANCHORARRAY(#REF!)</definedName>
    <definedName name="net_allocated">_xlfn.ANCHORARRAY(#REF!)</definedName>
    <definedName name="net_utilized" localSheetId="1">_xlfn.ANCHORARRAY(#REF!)</definedName>
    <definedName name="net_utilized" localSheetId="2">_xlfn.ANCHORARRAY(#REF!)</definedName>
    <definedName name="net_utilized" localSheetId="3">_xlfn.ANCHORARRAY(#REF!)</definedName>
    <definedName name="net_utilized">_xlfn.ANCHORARRAY(#REF!)</definedName>
    <definedName name="PDU_Attention" localSheetId="1">#REF!</definedName>
    <definedName name="PDU_Attention" localSheetId="2">#REF!</definedName>
    <definedName name="PDU_Attention" localSheetId="3">#REF!</definedName>
    <definedName name="PDU_Attention">#REF!</definedName>
    <definedName name="pdu_Closed" localSheetId="1">#REF!</definedName>
    <definedName name="pdu_Closed" localSheetId="2">#REF!</definedName>
    <definedName name="pdu_Closed" localSheetId="3">#REF!</definedName>
    <definedName name="pdu_Closed">#REF!</definedName>
    <definedName name="PDU_LIST" localSheetId="1">#REF!</definedName>
    <definedName name="PDU_LIST" localSheetId="2">#REF!</definedName>
    <definedName name="PDU_LIST" localSheetId="3">#REF!</definedName>
    <definedName name="PDU_LIST">#REF!</definedName>
    <definedName name="Power_Factor" localSheetId="1">#REF!</definedName>
    <definedName name="Power_Factor" localSheetId="2">#REF!</definedName>
    <definedName name="Power_Factor" localSheetId="3">#REF!</definedName>
    <definedName name="Power_Factor">#REF!</definedName>
    <definedName name="PS_RACK" localSheetId="1">#REF!</definedName>
    <definedName name="PS_RACK" localSheetId="2">#REF!</definedName>
    <definedName name="PS_RACK" localSheetId="3">#REF!</definedName>
    <definedName name="PS_RACK">#REF!</definedName>
    <definedName name="PS_TYPE" localSheetId="1">#REF!</definedName>
    <definedName name="PS_TYPE" localSheetId="2">#REF!</definedName>
    <definedName name="PS_TYPE" localSheetId="3">#REF!</definedName>
    <definedName name="PS_TYPE">#REF!</definedName>
    <definedName name="RACK" localSheetId="1">#REF!</definedName>
    <definedName name="RACK" localSheetId="2">#REF!</definedName>
    <definedName name="RACK" localSheetId="3">#REF!</definedName>
    <definedName name="RACK">#REF!</definedName>
    <definedName name="RACK_NUM" localSheetId="1">#REF!</definedName>
    <definedName name="RACK_NUM" localSheetId="2">#REF!</definedName>
    <definedName name="RACK_NUM" localSheetId="3">#REF!</definedName>
    <definedName name="RACK_NUM">#REF!</definedName>
    <definedName name="SLOT_STATUS" localSheetId="1">#REF!,#REF!,#REF!,#REF!,#REF!,#REF!,#REF!,#REF!,#REF!,#REF!,#REF!,#REF!,#REF!,#REF!,#REF!,#REF!,#REF!,#REF!,#REF!,#REF!,#REF!,#REF!,#REF!,#REF!,#REF!</definedName>
    <definedName name="SLOT_STATUS" localSheetId="2">#REF!,#REF!,#REF!,#REF!,#REF!,#REF!,#REF!,#REF!,#REF!,#REF!,#REF!,#REF!,#REF!,#REF!,#REF!,#REF!,#REF!,#REF!,#REF!,#REF!,#REF!,#REF!,#REF!,#REF!,#REF!</definedName>
    <definedName name="SLOT_STATUS" localSheetId="3">#REF!,#REF!,#REF!,#REF!,#REF!,#REF!,#REF!,#REF!,#REF!,#REF!,#REF!,#REF!,#REF!,#REF!,#REF!,#REF!,#REF!,#REF!,#REF!,#REF!,#REF!,#REF!,#REF!,#REF!,#REF!</definedName>
    <definedName name="SLOT_STATUS">#REF!,#REF!,#REF!,#REF!,#REF!,#REF!,#REF!,#REF!,#REF!,#REF!,#REF!,#REF!,#REF!,#REF!,#REF!,#REF!,#REF!,#REF!,#REF!,#REF!,#REF!,#REF!,#REF!,#REF!,#REF!</definedName>
    <definedName name="stor_allocated" localSheetId="1">_xlfn.ANCHORARRAY(#REF!)</definedName>
    <definedName name="stor_allocated" localSheetId="2">_xlfn.ANCHORARRAY(#REF!)</definedName>
    <definedName name="stor_allocated" localSheetId="3">_xlfn.ANCHORARRAY(#REF!)</definedName>
    <definedName name="stor_allocated">_xlfn.ANCHORARRAY(#REF!)</definedName>
    <definedName name="stor_utilized" localSheetId="1">_xlfn.ANCHORARRAY(#REF!)</definedName>
    <definedName name="stor_utilized" localSheetId="2">_xlfn.ANCHORARRAY(#REF!)</definedName>
    <definedName name="stor_utilized" localSheetId="3">_xlfn.ANCHORARRAY(#REF!)</definedName>
    <definedName name="stor_utilized">_xlfn.ANCHORARRAY(#REF!)</definedName>
    <definedName name="Strip_Attention" localSheetId="1">#REF!</definedName>
    <definedName name="Strip_Attention" localSheetId="2">#REF!</definedName>
    <definedName name="Strip_Attention" localSheetId="3">#REF!</definedName>
    <definedName name="Strip_Attention">#REF!</definedName>
    <definedName name="Strip_Closed" localSheetId="1">#REF!</definedName>
    <definedName name="Strip_Closed" localSheetId="2">#REF!</definedName>
    <definedName name="Strip_Closed" localSheetId="3">#REF!</definedName>
    <definedName name="Strip_Closed">#REF!</definedName>
    <definedName name="tot_allocated" localSheetId="1">_xlfn.ANCHORARRAY(#REF!)</definedName>
    <definedName name="tot_allocated" localSheetId="2">_xlfn.ANCHORARRAY(#REF!)</definedName>
    <definedName name="tot_allocated" localSheetId="3">_xlfn.ANCHORARRAY(#REF!)</definedName>
    <definedName name="tot_allocated">_xlfn.ANCHORARRAY(#REF!)</definedName>
    <definedName name="tot_utilized" localSheetId="1">_xlfn.ANCHORARRAY(#REF!)</definedName>
    <definedName name="tot_utilized" localSheetId="2">_xlfn.ANCHORARRAY(#REF!)</definedName>
    <definedName name="tot_utilized" localSheetId="3">_xlfn.ANCHORARRAY(#REF!)</definedName>
    <definedName name="tot_utilized">_xlfn.ANCHORARRAY(#REF!)</definedName>
    <definedName name="Voltage" localSheetId="1">#REF!</definedName>
    <definedName name="Voltage" localSheetId="2">#REF!</definedName>
    <definedName name="Voltage" localSheetId="3">#REF!</definedName>
    <definedName name="Voltag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2" l="1" a="1"/>
  <c r="B3" i="32"/>
  <c r="E52" i="27" a="1"/>
  <c r="E52" i="27"/>
  <c r="D30" i="27" a="1"/>
  <c r="D30" i="27"/>
  <c r="D55" i="27" a="1"/>
  <c r="D55" i="27" s="1"/>
  <c r="Q14" i="32"/>
  <c r="Q16" i="32"/>
  <c r="R12" i="32"/>
  <c r="R11" i="32"/>
  <c r="R14" i="32"/>
  <c r="R16" i="32"/>
  <c r="R19" i="32"/>
  <c r="R17" i="32"/>
  <c r="Q18" i="32"/>
  <c r="Q19" i="32"/>
  <c r="Q17" i="32"/>
  <c r="E30" i="31" a="1"/>
  <c r="E30" i="31"/>
  <c r="H30" i="31" a="1"/>
  <c r="H30" i="31"/>
  <c r="D30" i="31" a="1"/>
  <c r="D30" i="31"/>
  <c r="E4" i="31"/>
  <c r="B2" i="31" a="1"/>
  <c r="B2" i="31"/>
  <c r="B1" i="31"/>
  <c r="I30" i="31" a="1"/>
  <c r="I30" i="31"/>
  <c r="I42" i="31"/>
  <c r="F30" i="31" a="1"/>
  <c r="F30" i="31"/>
  <c r="J30" i="31" a="1"/>
  <c r="J30" i="31"/>
  <c r="G30" i="31" a="1"/>
  <c r="G30" i="31"/>
  <c r="H42" i="31"/>
  <c r="N27" i="31" a="1"/>
  <c r="N27" i="31"/>
  <c r="M30" i="31" a="1"/>
  <c r="M30" i="31"/>
  <c r="R30" i="31" s="1" a="1"/>
  <c r="R30" i="31" s="1"/>
  <c r="R42" i="31" s="1"/>
  <c r="F19" i="31" s="1"/>
  <c r="G19" i="31" s="1"/>
  <c r="E6" i="31" a="1"/>
  <c r="E6" i="31"/>
  <c r="O30" i="31" a="1"/>
  <c r="O30" i="31" s="1"/>
  <c r="K42" i="31"/>
  <c r="J42" i="31"/>
  <c r="E4" i="27"/>
  <c r="B2" i="27" a="1"/>
  <c r="B2" i="27"/>
  <c r="I30" i="27" a="1"/>
  <c r="I30" i="27"/>
  <c r="I42" i="27"/>
  <c r="J30" i="27" a="1"/>
  <c r="J30" i="27"/>
  <c r="F30" i="27" a="1"/>
  <c r="F30" i="27"/>
  <c r="E30" i="27" a="1"/>
  <c r="E30" i="27"/>
  <c r="H30" i="27" a="1"/>
  <c r="H30" i="27"/>
  <c r="H42" i="27"/>
  <c r="G30" i="27" a="1"/>
  <c r="G30" i="27"/>
  <c r="E6" i="27" a="1"/>
  <c r="E6" i="27"/>
  <c r="B1" i="27"/>
  <c r="K42" i="27"/>
  <c r="J42" i="27"/>
  <c r="B2" i="24" a="1"/>
  <c r="B2" i="24"/>
  <c r="O2" i="9"/>
  <c r="P2" i="9"/>
  <c r="N2" i="9"/>
  <c r="C2" i="9"/>
  <c r="B2" i="9"/>
  <c r="D30" i="24" a="1"/>
  <c r="D30" i="24"/>
  <c r="E4" i="24"/>
  <c r="I30" i="24" a="1"/>
  <c r="I30" i="24"/>
  <c r="I42" i="24"/>
  <c r="E30" i="24" a="1"/>
  <c r="E30" i="24"/>
  <c r="H30" i="24" a="1"/>
  <c r="H30" i="24"/>
  <c r="H42" i="24"/>
  <c r="J30" i="24" a="1"/>
  <c r="J30" i="24"/>
  <c r="K42" i="24"/>
  <c r="F30" i="24" a="1"/>
  <c r="F30" i="24"/>
  <c r="G30" i="24" a="1"/>
  <c r="G30" i="24"/>
  <c r="B1" i="24"/>
  <c r="E6" i="24" a="1"/>
  <c r="E6" i="24"/>
  <c r="N27" i="24" a="1"/>
  <c r="N27" i="24"/>
  <c r="M30" i="24" a="1"/>
  <c r="M30" i="24"/>
  <c r="W27" i="24" s="1" a="1"/>
  <c r="W27" i="24" s="1"/>
  <c r="V30" i="24" s="1" a="1"/>
  <c r="V30" i="24" s="1"/>
  <c r="J42" i="24"/>
  <c r="B3" i="2" a="1"/>
  <c r="B3" i="2" s="1"/>
  <c r="B4" i="2" s="1"/>
  <c r="O9" i="24"/>
  <c r="O8" i="24"/>
  <c r="O7" i="24"/>
  <c r="O10" i="24"/>
  <c r="O13" i="27"/>
  <c r="O12" i="27"/>
  <c r="O10" i="27"/>
  <c r="O9" i="27"/>
  <c r="O8" i="27"/>
  <c r="O7" i="27"/>
  <c r="O11" i="27"/>
  <c r="H14" i="27" a="1"/>
  <c r="H14" i="27"/>
  <c r="E57" i="31" l="1" a="1"/>
  <c r="E57" i="31" s="1"/>
  <c r="D60" i="31" s="1" a="1"/>
  <c r="D60" i="31" s="1"/>
  <c r="S30" i="31" a="1"/>
  <c r="S30" i="31" s="1"/>
  <c r="N30" i="31" a="1"/>
  <c r="N30" i="31" s="1"/>
  <c r="Q30" i="31" s="1" a="1"/>
  <c r="Q30" i="31" s="1"/>
  <c r="Q42" i="31" s="1"/>
  <c r="P30" i="31" a="1"/>
  <c r="P30" i="31" s="1"/>
  <c r="F55" i="27" a="1"/>
  <c r="F55" i="27" s="1"/>
  <c r="N27" i="27" a="1"/>
  <c r="N27" i="27" s="1"/>
  <c r="M30" i="27" s="1" a="1"/>
  <c r="M30" i="27" s="1"/>
  <c r="I55" i="27" a="1"/>
  <c r="I55" i="27" s="1"/>
  <c r="I67" i="27" s="1"/>
  <c r="E55" i="27" a="1"/>
  <c r="E55" i="27" s="1"/>
  <c r="H55" i="27" s="1" a="1"/>
  <c r="H55" i="27" s="1"/>
  <c r="H67" i="27" s="1"/>
  <c r="G55" i="27" a="1"/>
  <c r="G55" i="27" s="1"/>
  <c r="J55" i="27" a="1"/>
  <c r="J55" i="27" s="1"/>
  <c r="S30" i="27" a="1"/>
  <c r="S30" i="27" s="1"/>
  <c r="P30" i="27" a="1"/>
  <c r="P30" i="27" s="1"/>
  <c r="N52" i="27" a="1"/>
  <c r="N52" i="27" s="1"/>
  <c r="M55" i="27" s="1" a="1"/>
  <c r="M55" i="27" s="1"/>
  <c r="AB30" i="24" a="1"/>
  <c r="AB30" i="24" s="1"/>
  <c r="AA30" i="24" a="1"/>
  <c r="AA30" i="24" s="1"/>
  <c r="AA42" i="24" s="1"/>
  <c r="W30" i="24" a="1"/>
  <c r="W30" i="24" s="1"/>
  <c r="Z30" i="24" s="1" a="1"/>
  <c r="Z30" i="24" s="1"/>
  <c r="Z42" i="24" s="1"/>
  <c r="X30" i="24" a="1"/>
  <c r="X30" i="24" s="1"/>
  <c r="Y30" i="24" a="1"/>
  <c r="Y30" i="24" s="1"/>
  <c r="E52" i="24" a="1"/>
  <c r="E52" i="24" s="1"/>
  <c r="D55" i="24" s="1" a="1"/>
  <c r="D55" i="24" s="1"/>
  <c r="N30" i="24" a="1"/>
  <c r="N30" i="24" s="1"/>
  <c r="Q30" i="24" s="1" a="1"/>
  <c r="Q30" i="24" s="1"/>
  <c r="Q42" i="24" s="1"/>
  <c r="P30" i="24" a="1"/>
  <c r="P30" i="24" s="1"/>
  <c r="S30" i="24" a="1"/>
  <c r="S30" i="24" s="1"/>
  <c r="O30" i="24" a="1"/>
  <c r="O30" i="24" s="1"/>
  <c r="R30" i="24" a="1"/>
  <c r="R30" i="24" s="1"/>
  <c r="R42" i="24" s="1"/>
  <c r="B5" i="2"/>
  <c r="B6" i="2"/>
  <c r="B7" i="2"/>
  <c r="S42" i="31" l="1"/>
  <c r="H19" i="31" s="1"/>
  <c r="I19" i="31" s="1"/>
  <c r="T42" i="31"/>
  <c r="J19" i="31" s="1"/>
  <c r="K19" i="31" s="1"/>
  <c r="I60" i="31" a="1"/>
  <c r="I60" i="31" s="1"/>
  <c r="I72" i="31" s="1"/>
  <c r="N57" i="31" a="1"/>
  <c r="N57" i="31" s="1"/>
  <c r="M60" i="31" s="1" a="1"/>
  <c r="M60" i="31" s="1"/>
  <c r="J60" i="31" a="1"/>
  <c r="J60" i="31" s="1"/>
  <c r="E60" i="31" a="1"/>
  <c r="E60" i="31" s="1"/>
  <c r="H60" i="31" s="1" a="1"/>
  <c r="H60" i="31" s="1"/>
  <c r="H72" i="31" s="1"/>
  <c r="G60" i="31" a="1"/>
  <c r="G60" i="31" s="1"/>
  <c r="F60" i="31" a="1"/>
  <c r="F60" i="31" s="1"/>
  <c r="J67" i="27"/>
  <c r="K67" i="27"/>
  <c r="R30" i="27" a="1"/>
  <c r="R30" i="27" s="1"/>
  <c r="R42" i="27" s="1"/>
  <c r="O30" i="27" a="1"/>
  <c r="O30" i="27" s="1"/>
  <c r="N30" i="27" a="1"/>
  <c r="N30" i="27" s="1"/>
  <c r="Q30" i="27" s="1" a="1"/>
  <c r="Q30" i="27" s="1"/>
  <c r="Q42" i="27" s="1"/>
  <c r="W27" i="27" a="1"/>
  <c r="W27" i="27" s="1"/>
  <c r="V30" i="27" s="1" a="1"/>
  <c r="V30" i="27" s="1"/>
  <c r="O55" i="27" a="1"/>
  <c r="O55" i="27" s="1"/>
  <c r="P55" i="27" a="1"/>
  <c r="P55" i="27" s="1"/>
  <c r="N55" i="27" a="1"/>
  <c r="N55" i="27" s="1"/>
  <c r="Q55" i="27" s="1" a="1"/>
  <c r="Q55" i="27" s="1"/>
  <c r="Q67" i="27" s="1"/>
  <c r="S55" i="27" a="1"/>
  <c r="S55" i="27" s="1"/>
  <c r="R55" i="27" a="1"/>
  <c r="R55" i="27" s="1"/>
  <c r="R67" i="27" s="1"/>
  <c r="T42" i="27"/>
  <c r="S42" i="27"/>
  <c r="E55" i="24" a="1"/>
  <c r="E55" i="24" s="1"/>
  <c r="H55" i="24" s="1" a="1"/>
  <c r="H55" i="24" s="1"/>
  <c r="H67" i="24" s="1"/>
  <c r="N52" i="24" a="1"/>
  <c r="N52" i="24" s="1"/>
  <c r="M55" i="24" s="1" a="1"/>
  <c r="M55" i="24" s="1"/>
  <c r="I55" i="24" a="1"/>
  <c r="I55" i="24" s="1"/>
  <c r="I67" i="24" s="1"/>
  <c r="F55" i="24" a="1"/>
  <c r="F55" i="24" s="1"/>
  <c r="G55" i="24" a="1"/>
  <c r="G55" i="24" s="1"/>
  <c r="J55" i="24" a="1"/>
  <c r="J55" i="24" s="1"/>
  <c r="S42" i="24"/>
  <c r="T42" i="24"/>
  <c r="AB42" i="24"/>
  <c r="AC42" i="24"/>
  <c r="J72" i="31" l="1"/>
  <c r="K72" i="31"/>
  <c r="P60" i="31" a="1"/>
  <c r="P60" i="31" s="1"/>
  <c r="R60" i="31" a="1"/>
  <c r="R60" i="31" s="1"/>
  <c r="R72" i="31" s="1"/>
  <c r="F49" i="31" s="1"/>
  <c r="G49" i="31" s="1"/>
  <c r="E87" i="31" a="1"/>
  <c r="E87" i="31" s="1"/>
  <c r="D90" i="31" s="1" a="1"/>
  <c r="D90" i="31" s="1"/>
  <c r="O60" i="31" a="1"/>
  <c r="O60" i="31" s="1"/>
  <c r="N60" i="31" a="1"/>
  <c r="N60" i="31" s="1"/>
  <c r="Q60" i="31" s="1" a="1"/>
  <c r="Q60" i="31" s="1"/>
  <c r="Q72" i="31" s="1"/>
  <c r="S60" i="31" a="1"/>
  <c r="S60" i="31" s="1"/>
  <c r="T67" i="27"/>
  <c r="S67" i="27"/>
  <c r="AA30" i="27" a="1"/>
  <c r="AA30" i="27" s="1"/>
  <c r="AA42" i="27" s="1"/>
  <c r="X30" i="27" a="1"/>
  <c r="X30" i="27" s="1"/>
  <c r="Y30" i="27" a="1"/>
  <c r="Y30" i="27" s="1"/>
  <c r="W30" i="27" a="1"/>
  <c r="W30" i="27" s="1"/>
  <c r="Z30" i="27" s="1" a="1"/>
  <c r="Z30" i="27" s="1"/>
  <c r="Z42" i="27" s="1"/>
  <c r="AB30" i="27" a="1"/>
  <c r="AB30" i="27" s="1"/>
  <c r="W52" i="27" a="1"/>
  <c r="W52" i="27" s="1"/>
  <c r="V55" i="27" s="1" a="1"/>
  <c r="V55" i="27" s="1"/>
  <c r="K67" i="24"/>
  <c r="J67" i="24"/>
  <c r="S55" i="24" a="1"/>
  <c r="S55" i="24" s="1"/>
  <c r="N55" i="24" a="1"/>
  <c r="N55" i="24" s="1"/>
  <c r="Q55" i="24" s="1" a="1"/>
  <c r="Q55" i="24" s="1"/>
  <c r="Q67" i="24" s="1"/>
  <c r="R55" i="24" a="1"/>
  <c r="R55" i="24" s="1"/>
  <c r="R67" i="24" s="1"/>
  <c r="O55" i="24" a="1"/>
  <c r="O55" i="24" s="1"/>
  <c r="P55" i="24" a="1"/>
  <c r="P55" i="24" s="1"/>
  <c r="W52" i="24" a="1"/>
  <c r="W52" i="24" s="1"/>
  <c r="V55" i="24" s="1" a="1"/>
  <c r="V55" i="24" s="1"/>
  <c r="F90" i="31" l="1" a="1"/>
  <c r="F90" i="31" s="1"/>
  <c r="N87" i="31" a="1"/>
  <c r="N87" i="31" s="1"/>
  <c r="M90" i="31" s="1" a="1"/>
  <c r="M90" i="31" s="1"/>
  <c r="J90" i="31" a="1"/>
  <c r="J90" i="31" s="1"/>
  <c r="E90" i="31" a="1"/>
  <c r="E90" i="31" s="1"/>
  <c r="H90" i="31" s="1" a="1"/>
  <c r="H90" i="31" s="1"/>
  <c r="H102" i="31" s="1"/>
  <c r="G90" i="31" a="1"/>
  <c r="G90" i="31" s="1"/>
  <c r="I90" i="31" a="1"/>
  <c r="I90" i="31" s="1"/>
  <c r="I102" i="31" s="1"/>
  <c r="S72" i="31"/>
  <c r="H49" i="31" s="1"/>
  <c r="I49" i="31" s="1"/>
  <c r="T72" i="31"/>
  <c r="J49" i="31" s="1"/>
  <c r="K49" i="31" s="1"/>
  <c r="AB55" i="27" a="1"/>
  <c r="AB55" i="27" s="1"/>
  <c r="AA55" i="27" a="1"/>
  <c r="AA55" i="27" s="1"/>
  <c r="AA67" i="27" s="1"/>
  <c r="F19" i="27" s="1"/>
  <c r="G19" i="27" s="1"/>
  <c r="E82" i="27" a="1"/>
  <c r="E82" i="27" s="1"/>
  <c r="D85" i="27" s="1" a="1"/>
  <c r="D85" i="27" s="1"/>
  <c r="W55" i="27" a="1"/>
  <c r="W55" i="27" s="1"/>
  <c r="Z55" i="27" s="1" a="1"/>
  <c r="Z55" i="27" s="1"/>
  <c r="Z67" i="27" s="1"/>
  <c r="X55" i="27" a="1"/>
  <c r="X55" i="27" s="1"/>
  <c r="Y55" i="27" a="1"/>
  <c r="Y55" i="27" s="1"/>
  <c r="AC42" i="27"/>
  <c r="AB42" i="27"/>
  <c r="T67" i="24"/>
  <c r="S67" i="24"/>
  <c r="X55" i="24" a="1"/>
  <c r="X55" i="24" s="1"/>
  <c r="Y55" i="24" a="1"/>
  <c r="Y55" i="24" s="1"/>
  <c r="E82" i="24" a="1"/>
  <c r="E82" i="24" s="1"/>
  <c r="D85" i="24" s="1" a="1"/>
  <c r="D85" i="24" s="1"/>
  <c r="W55" i="24" a="1"/>
  <c r="W55" i="24" s="1"/>
  <c r="Z55" i="24" s="1" a="1"/>
  <c r="Z55" i="24" s="1"/>
  <c r="Z67" i="24" s="1"/>
  <c r="AA55" i="24" a="1"/>
  <c r="AA55" i="24" s="1"/>
  <c r="AA67" i="24" s="1"/>
  <c r="F19" i="24" s="1"/>
  <c r="G19" i="24" s="1"/>
  <c r="AB55" i="24" a="1"/>
  <c r="AB55" i="24" s="1"/>
  <c r="K102" i="31" l="1"/>
  <c r="J102" i="31"/>
  <c r="P90" i="31" a="1"/>
  <c r="P90" i="31" s="1"/>
  <c r="N90" i="31" a="1"/>
  <c r="N90" i="31" s="1"/>
  <c r="Q90" i="31" s="1" a="1"/>
  <c r="Q90" i="31" s="1"/>
  <c r="Q102" i="31" s="1"/>
  <c r="O90" i="31" a="1"/>
  <c r="O90" i="31" s="1"/>
  <c r="R90" i="31" a="1"/>
  <c r="R90" i="31" s="1"/>
  <c r="R102" i="31" s="1"/>
  <c r="F79" i="31" s="1"/>
  <c r="G79" i="31" s="1"/>
  <c r="E117" i="31" a="1"/>
  <c r="E117" i="31" s="1"/>
  <c r="D120" i="31" s="1" a="1"/>
  <c r="D120" i="31" s="1"/>
  <c r="S90" i="31" a="1"/>
  <c r="S90" i="31" s="1"/>
  <c r="E85" i="27" a="1"/>
  <c r="E85" i="27" s="1"/>
  <c r="H85" i="27" s="1" a="1"/>
  <c r="H85" i="27" s="1"/>
  <c r="H97" i="27" s="1"/>
  <c r="I85" i="27" a="1"/>
  <c r="I85" i="27" s="1"/>
  <c r="I97" i="27" s="1"/>
  <c r="G85" i="27" a="1"/>
  <c r="G85" i="27" s="1"/>
  <c r="J85" i="27" a="1"/>
  <c r="J85" i="27" s="1"/>
  <c r="E107" i="27" a="1"/>
  <c r="E107" i="27" s="1"/>
  <c r="D110" i="27" s="1" a="1"/>
  <c r="D110" i="27" s="1"/>
  <c r="F85" i="27" a="1"/>
  <c r="F85" i="27" s="1"/>
  <c r="O14" i="27"/>
  <c r="AC67" i="27"/>
  <c r="J19" i="27" s="1"/>
  <c r="K19" i="27" s="1"/>
  <c r="AB67" i="27"/>
  <c r="H19" i="27"/>
  <c r="I19" i="27" s="1"/>
  <c r="I85" i="24" a="1"/>
  <c r="I85" i="24" s="1"/>
  <c r="I97" i="24" s="1"/>
  <c r="N82" i="24" a="1"/>
  <c r="N82" i="24" s="1"/>
  <c r="M85" i="24" s="1" a="1"/>
  <c r="M85" i="24" s="1"/>
  <c r="J85" i="24" a="1"/>
  <c r="J85" i="24" s="1"/>
  <c r="G85" i="24" a="1"/>
  <c r="G85" i="24" s="1"/>
  <c r="E85" i="24" a="1"/>
  <c r="E85" i="24" s="1"/>
  <c r="H85" i="24" s="1" a="1"/>
  <c r="H85" i="24" s="1"/>
  <c r="H97" i="24" s="1"/>
  <c r="F85" i="24" a="1"/>
  <c r="F85" i="24" s="1"/>
  <c r="AB67" i="24"/>
  <c r="H19" i="24" s="1"/>
  <c r="I19" i="24" s="1"/>
  <c r="AC67" i="24"/>
  <c r="J19" i="24" s="1"/>
  <c r="K19" i="24" s="1"/>
  <c r="T102" i="31" l="1"/>
  <c r="J79" i="31" s="1"/>
  <c r="K79" i="31" s="1"/>
  <c r="S102" i="31"/>
  <c r="H79" i="31" s="1"/>
  <c r="F120" i="31" a="1"/>
  <c r="F120" i="31" s="1"/>
  <c r="E120" i="31" a="1"/>
  <c r="E120" i="31" s="1"/>
  <c r="H120" i="31" s="1" a="1"/>
  <c r="H120" i="31" s="1"/>
  <c r="H132" i="31" s="1"/>
  <c r="J120" i="31" a="1"/>
  <c r="J120" i="31" s="1"/>
  <c r="I120" i="31" a="1"/>
  <c r="I120" i="31" s="1"/>
  <c r="I132" i="31" s="1"/>
  <c r="N117" i="31" a="1"/>
  <c r="N117" i="31" s="1"/>
  <c r="M120" i="31" s="1" a="1"/>
  <c r="M120" i="31" s="1"/>
  <c r="G120" i="31" a="1"/>
  <c r="G120" i="31" s="1"/>
  <c r="N82" i="27" a="1"/>
  <c r="N82" i="27" s="1"/>
  <c r="M85" i="27" s="1" a="1"/>
  <c r="M85" i="27" s="1"/>
  <c r="J110" i="27" a="1"/>
  <c r="J110" i="27" s="1"/>
  <c r="G110" i="27" a="1"/>
  <c r="G110" i="27" s="1"/>
  <c r="E110" i="27" a="1"/>
  <c r="E110" i="27" s="1"/>
  <c r="H110" i="27" s="1" a="1"/>
  <c r="H110" i="27" s="1"/>
  <c r="H122" i="27" s="1"/>
  <c r="F110" i="27" a="1"/>
  <c r="F110" i="27" s="1"/>
  <c r="I110" i="27" a="1"/>
  <c r="I110" i="27" s="1"/>
  <c r="I122" i="27" s="1"/>
  <c r="K97" i="27"/>
  <c r="J97" i="27"/>
  <c r="K97" i="24"/>
  <c r="J97" i="24"/>
  <c r="S85" i="24" a="1"/>
  <c r="S85" i="24" s="1"/>
  <c r="O85" i="24" a="1"/>
  <c r="O85" i="24" s="1"/>
  <c r="R85" i="24" a="1"/>
  <c r="R85" i="24" s="1"/>
  <c r="R97" i="24" s="1"/>
  <c r="W82" i="24" a="1"/>
  <c r="W82" i="24" s="1"/>
  <c r="V85" i="24" s="1" a="1"/>
  <c r="V85" i="24" s="1"/>
  <c r="P85" i="24" a="1"/>
  <c r="P85" i="24" s="1"/>
  <c r="N85" i="24" a="1"/>
  <c r="N85" i="24" s="1"/>
  <c r="Q85" i="24" s="1" a="1"/>
  <c r="Q85" i="24" s="1"/>
  <c r="Q97" i="24" s="1"/>
  <c r="I79" i="31" l="1"/>
  <c r="K132" i="31"/>
  <c r="J132" i="31"/>
  <c r="P120" i="31" a="1"/>
  <c r="P120" i="31" s="1"/>
  <c r="O120" i="31" a="1"/>
  <c r="O120" i="31" s="1"/>
  <c r="S120" i="31" a="1"/>
  <c r="S120" i="31" s="1"/>
  <c r="N120" i="31" a="1"/>
  <c r="N120" i="31" s="1"/>
  <c r="Q120" i="31" s="1" a="1"/>
  <c r="Q120" i="31" s="1"/>
  <c r="Q132" i="31" s="1"/>
  <c r="R120" i="31" a="1"/>
  <c r="R120" i="31" s="1"/>
  <c r="R132" i="31" s="1"/>
  <c r="F109" i="31" s="1"/>
  <c r="K122" i="27"/>
  <c r="J122" i="27"/>
  <c r="P85" i="27" a="1"/>
  <c r="P85" i="27" s="1"/>
  <c r="S85" i="27" a="1"/>
  <c r="S85" i="27" s="1"/>
  <c r="R85" i="27" a="1"/>
  <c r="R85" i="27" s="1"/>
  <c r="R97" i="27" s="1"/>
  <c r="O85" i="27" a="1"/>
  <c r="O85" i="27" s="1"/>
  <c r="N85" i="27" a="1"/>
  <c r="N85" i="27" s="1"/>
  <c r="Q85" i="27" s="1" a="1"/>
  <c r="Q85" i="27" s="1"/>
  <c r="Q97" i="27" s="1"/>
  <c r="N107" i="27" a="1"/>
  <c r="N107" i="27" s="1"/>
  <c r="M110" i="27" s="1" a="1"/>
  <c r="M110" i="27" s="1"/>
  <c r="T97" i="24"/>
  <c r="S97" i="24"/>
  <c r="E107" i="24" a="1"/>
  <c r="E107" i="24" s="1"/>
  <c r="D110" i="24" s="1" a="1"/>
  <c r="D110" i="24" s="1"/>
  <c r="AB85" i="24" a="1"/>
  <c r="AB85" i="24" s="1"/>
  <c r="Y85" i="24" a="1"/>
  <c r="Y85" i="24" s="1"/>
  <c r="X85" i="24" a="1"/>
  <c r="X85" i="24" s="1"/>
  <c r="AA85" i="24" a="1"/>
  <c r="AA85" i="24" s="1"/>
  <c r="AA97" i="24" s="1"/>
  <c r="W85" i="24" a="1"/>
  <c r="W85" i="24" s="1"/>
  <c r="Z85" i="24" s="1" a="1"/>
  <c r="Z85" i="24" s="1"/>
  <c r="Z97" i="24" s="1"/>
  <c r="G109" i="31" l="1"/>
  <c r="S132" i="31"/>
  <c r="H109" i="31" s="1"/>
  <c r="T132" i="31"/>
  <c r="J109" i="31" s="1"/>
  <c r="K109" i="31" s="1"/>
  <c r="S97" i="27"/>
  <c r="T97" i="27"/>
  <c r="S110" i="27" a="1"/>
  <c r="S110" i="27" s="1"/>
  <c r="O110" i="27" a="1"/>
  <c r="O110" i="27" s="1"/>
  <c r="W82" i="27" a="1"/>
  <c r="W82" i="27" s="1"/>
  <c r="V85" i="27" s="1" a="1"/>
  <c r="V85" i="27" s="1"/>
  <c r="N110" i="27" a="1"/>
  <c r="N110" i="27" s="1"/>
  <c r="Q110" i="27" s="1" a="1"/>
  <c r="Q110" i="27" s="1"/>
  <c r="Q122" i="27" s="1"/>
  <c r="P110" i="27" a="1"/>
  <c r="P110" i="27" s="1"/>
  <c r="R110" i="27" a="1"/>
  <c r="R110" i="27" s="1"/>
  <c r="R122" i="27" s="1"/>
  <c r="AC97" i="24"/>
  <c r="AB97" i="24"/>
  <c r="J110" i="24" a="1"/>
  <c r="J110" i="24" s="1"/>
  <c r="N107" i="24" a="1"/>
  <c r="N107" i="24" s="1"/>
  <c r="M110" i="24" s="1" a="1"/>
  <c r="M110" i="24" s="1"/>
  <c r="E110" i="24" a="1"/>
  <c r="E110" i="24" s="1"/>
  <c r="H110" i="24" s="1" a="1"/>
  <c r="H110" i="24" s="1"/>
  <c r="H122" i="24" s="1"/>
  <c r="F110" i="24" a="1"/>
  <c r="F110" i="24" s="1"/>
  <c r="G110" i="24" a="1"/>
  <c r="G110" i="24" s="1"/>
  <c r="I110" i="24" a="1"/>
  <c r="I110" i="24" s="1"/>
  <c r="I122" i="24" s="1"/>
  <c r="I109" i="31" l="1"/>
  <c r="G5" i="31" a="1"/>
  <c r="X85" i="27" a="1"/>
  <c r="X85" i="27" s="1"/>
  <c r="W85" i="27" a="1"/>
  <c r="W85" i="27" s="1"/>
  <c r="Z85" i="27" s="1" a="1"/>
  <c r="Z85" i="27" s="1"/>
  <c r="Z97" i="27" s="1"/>
  <c r="W107" i="27" a="1"/>
  <c r="W107" i="27" s="1"/>
  <c r="V110" i="27" s="1" a="1"/>
  <c r="V110" i="27" s="1"/>
  <c r="AA85" i="27" a="1"/>
  <c r="AA85" i="27" s="1"/>
  <c r="AA97" i="27" s="1"/>
  <c r="AB85" i="27" a="1"/>
  <c r="AB85" i="27" s="1"/>
  <c r="Y85" i="27" a="1"/>
  <c r="Y85" i="27" s="1"/>
  <c r="T122" i="27"/>
  <c r="S122" i="27"/>
  <c r="R110" i="24" a="1"/>
  <c r="R110" i="24" s="1"/>
  <c r="R122" i="24" s="1"/>
  <c r="O110" i="24" a="1"/>
  <c r="O110" i="24" s="1"/>
  <c r="P110" i="24" a="1"/>
  <c r="P110" i="24" s="1"/>
  <c r="W107" i="24" a="1"/>
  <c r="W107" i="24" s="1"/>
  <c r="V110" i="24" s="1" a="1"/>
  <c r="V110" i="24" s="1"/>
  <c r="N110" i="24" a="1"/>
  <c r="N110" i="24" s="1"/>
  <c r="Q110" i="24" s="1" a="1"/>
  <c r="Q110" i="24" s="1"/>
  <c r="Q122" i="24" s="1"/>
  <c r="S110" i="24" a="1"/>
  <c r="S110" i="24" s="1"/>
  <c r="K122" i="24"/>
  <c r="J122" i="24"/>
  <c r="O7" i="31" l="1"/>
  <c r="O6" i="31"/>
  <c r="O8" i="31"/>
  <c r="G5" i="31"/>
  <c r="AC97" i="27"/>
  <c r="AB97" i="27"/>
  <c r="Y110" i="27" a="1"/>
  <c r="Y110" i="27" s="1"/>
  <c r="X110" i="27" a="1"/>
  <c r="X110" i="27" s="1"/>
  <c r="W110" i="27" a="1"/>
  <c r="W110" i="27" s="1"/>
  <c r="Z110" i="27" s="1" a="1"/>
  <c r="Z110" i="27" s="1"/>
  <c r="Z122" i="27" s="1"/>
  <c r="AA110" i="27" a="1"/>
  <c r="AA110" i="27" s="1"/>
  <c r="AA122" i="27" s="1"/>
  <c r="F74" i="27" s="1"/>
  <c r="AB110" i="27" a="1"/>
  <c r="AB110" i="27" s="1"/>
  <c r="AA110" i="24" a="1"/>
  <c r="AA110" i="24" s="1"/>
  <c r="AA122" i="24" s="1"/>
  <c r="F74" i="24" s="1"/>
  <c r="Y110" i="24" a="1"/>
  <c r="Y110" i="24" s="1"/>
  <c r="AB110" i="24" a="1"/>
  <c r="AB110" i="24" s="1"/>
  <c r="X110" i="24" a="1"/>
  <c r="X110" i="24" s="1"/>
  <c r="W110" i="24" a="1"/>
  <c r="W110" i="24" s="1"/>
  <c r="Z110" i="24" s="1" a="1"/>
  <c r="Z110" i="24" s="1"/>
  <c r="Z122" i="24" s="1"/>
  <c r="S122" i="24"/>
  <c r="T122" i="24"/>
  <c r="O5" i="31" l="1"/>
  <c r="R7" i="31"/>
  <c r="S7" i="31" s="1"/>
  <c r="R5" i="31"/>
  <c r="S5" i="31" s="1"/>
  <c r="R6" i="31"/>
  <c r="S6" i="31" s="1"/>
  <c r="G74" i="27"/>
  <c r="AC122" i="27"/>
  <c r="J74" i="27" s="1"/>
  <c r="K74" i="27" s="1"/>
  <c r="AB122" i="27"/>
  <c r="H74" i="27" s="1"/>
  <c r="G74" i="24"/>
  <c r="AB122" i="24"/>
  <c r="H74" i="24" s="1"/>
  <c r="I74" i="24" s="1"/>
  <c r="AC122" i="24"/>
  <c r="J74" i="24" s="1"/>
  <c r="I74" i="27" l="1"/>
  <c r="G5" i="27" a="1"/>
  <c r="K74" i="24"/>
  <c r="G5" i="24" a="1"/>
  <c r="G5" i="27" l="1"/>
  <c r="O6" i="27"/>
  <c r="G5" i="24"/>
  <c r="O6" i="24"/>
  <c r="R6" i="27" l="1"/>
  <c r="S6" i="27" s="1"/>
  <c r="R5" i="27"/>
  <c r="S5" i="27" s="1"/>
  <c r="R7" i="27"/>
  <c r="S7" i="27" s="1"/>
  <c r="O5" i="27"/>
  <c r="O5" i="24"/>
  <c r="R7" i="24"/>
  <c r="S7" i="24" s="1"/>
  <c r="R6" i="24"/>
  <c r="S6" i="24" s="1"/>
  <c r="R5" i="24"/>
  <c r="S5" i="2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7CAB5F-10D8-4D8A-A163-EFDCBAB37A26}" keepAlive="1" name="Query - Data Date" description="Connection to the 'Data Date' query in the workbook." type="5" refreshedVersion="8" saveData="1">
    <dbPr connection="Provider=Microsoft.Mashup.OleDb.1;Data Source=$Workbook$;Location=&quot;Data Date&quot;;Extended Properties=&quot;&quot;" command="SELECT * FROM [Data Date]"/>
  </connection>
  <connection id="2" xr16:uid="{831D7C49-1C40-4322-9CB9-CD0149781A99}" keepAlive="1" name="Query - power_data - Vendor" description="Connection to the 'power_data - Vendor' query in the workbook." type="5" refreshedVersion="0" background="1" saveData="1">
    <dbPr connection="Provider=Microsoft.Mashup.OleDb.1;Data Source=$Workbook$;Location=&quot;power_data - Vendor&quot;;Extended Properties=&quot;&quot;" command="SELECT * FROM [power_data - Vendor]"/>
  </connection>
  <connection id="3" xr16:uid="{91B58221-2B71-4B80-BC3A-2851909C2BF4}" keepAlive="1" name="Query - power_data (Source)" description="Connection to the 'power_data (Source)' query in the workbook." type="5" refreshedVersion="0" background="1">
    <dbPr connection="Provider=Microsoft.Mashup.OleDb.1;Data Source=$Workbook$;Location=&quot;power_data (Source)&quot;;Extended Properties=&quot;&quot;" command="SELECT * FROM [power_data (Source)]"/>
  </connection>
  <connection id="4" xr16:uid="{0EEC16A2-7AE0-45CF-AD76-DFD003B2DC84}" keepAlive="1" name="Query - power_data(1)" description="Connection to the 'power_data' query in the workbook." type="5" refreshedVersion="8" saveData="1">
    <dbPr connection="Provider=Microsoft.Mashup.OleDb.1;Data Source=$Workbook$;Location=power_data;Extended Properties=&quot;&quot;" command="SELECT * FROM [power_data]"/>
  </connection>
  <connection id="5" xr16:uid="{4492A093-9B95-49D0-B454-A67BE30E8443}" keepAlive="1" name="Query - power_inputs" description="Connection to the 'power_inputs' query in the workbook." type="5" refreshedVersion="0" background="1">
    <dbPr connection="Provider=Microsoft.Mashup.OleDb.1;Data Source=$Workbook$;Location=power_inputs;Extended Properties=&quot;&quot;" command="SELECT * FROM [power_inputs]"/>
  </connection>
  <connection id="6" xr16:uid="{EB4D2245-B83A-4195-B719-EB07AB6AB6F4}" keepAlive="1" name="Query - power_inputs (Source)" description="Connection to the 'power_inputs (Source)' query in the workbook." type="5" refreshedVersion="0" background="1">
    <dbPr connection="Provider=Microsoft.Mashup.OleDb.1;Data Source=$Workbook$;Location=&quot;power_inputs (Source)&quot;;Extended Properties=&quot;&quot;" command="SELECT * FROM [power_inputs (Source)]"/>
  </connection>
  <connection id="7" xr16:uid="{DF3F9474-413E-4FAD-8DD0-D00D4184C456}" keepAlive="1" name="Query - ppr" description="Connection to the 'ppr' query in the workbook." type="5" refreshedVersion="8" saveData="1">
    <dbPr connection="Provider=Microsoft.Mashup.OleDb.1;Data Source=$Workbook$;Location=ppr;Extended Properties=&quot;&quot;" command="SELECT * FROM [ppr]"/>
  </connection>
  <connection id="8" xr16:uid="{5C23FF81-900B-4FD9-BF09-560423B1D985}" keepAlive="1" name="Query - rack_breakdown" description="Connection to the 'rack_breakdown' query in the workbook." type="5" refreshedVersion="8" saveData="1">
    <dbPr connection="Provider=Microsoft.Mashup.OleDb.1;Data Source=$Workbook$;Location=rack_breakdown;Extended Properties=&quot;&quot;" command="SELECT * FROM [rack_breakdown]"/>
  </connection>
  <connection id="9" xr16:uid="{40A3061E-4990-45A9-8770-9C8A35A4C389}" keepAlive="1" name="Query - Site" description="Connection to the 'Site' query in the workbook." type="5" refreshedVersion="8" background="1" saveData="1">
    <dbPr connection="Provider=Microsoft.Mashup.OleDb.1;Data Source=$Workbook$;Location=Site;Extended Properties=&quot;&quot;" command="SELECT * FROM [Site]"/>
  </connection>
  <connection id="10" xr16:uid="{7C7101C7-C011-4D74-AD6C-82708B2805BA}" keepAlive="1" name="Query - site_assumptions" description="Connection to the 'site_assumptions' query in the workbook." type="5" refreshedVersion="0" background="1">
    <dbPr connection="Provider=Microsoft.Mashup.OleDb.1;Data Source=$Workbook$;Location=site_assumptions;Extended Properties=&quot;&quot;" command="SELECT * FROM [site_assumptions]"/>
  </connection>
  <connection id="11" xr16:uid="{03C67C55-012F-48B5-9302-AFEEF4606D22}" keepAlive="1" name="Query - site_assumptions (Index)" description="Connection to the 'site_assumptions (Index)' query in the workbook." type="5" refreshedVersion="0" background="1">
    <dbPr connection="Provider=Microsoft.Mashup.OleDb.1;Data Source=$Workbook$;Location=&quot;site_assumptions (Index)&quot;;Extended Properties=&quot;&quot;" command="SELECT * FROM [site_assumptions (Index)]"/>
  </connection>
  <connection id="12" xr16:uid="{270ECCCF-E3F7-40BD-9DE3-1D1D4EF63985}" keepAlive="1" name="Query - site_assumptions (Source)" description="Connection to the 'site_assumptions (Source)' query in the workbook." type="5" refreshedVersion="0" background="1">
    <dbPr connection="Provider=Microsoft.Mashup.OleDb.1;Data Source=$Workbook$;Location=&quot;site_assumptions (Source)&quot;;Extended Properties=&quot;&quot;" command="SELECT * FROM [site_assumptions (Source)]"/>
  </connection>
  <connection id="13" xr16:uid="{80FD7A8F-6B7C-4CE5-ABF7-6AEC6A1B82C1}" keepAlive="1" name="Query - sr_details" description="Connection to the 'sr_details' query in the workbook." type="5" refreshedVersion="8" saveData="1">
    <dbPr connection="Provider=Microsoft.Mashup.OleDb.1;Data Source=$Workbook$;Location=sr_details;Extended Properties=&quot;&quot;" command="SELECT * FROM [sr_detail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<sst xmlns="http://schemas.openxmlformats.org/spreadsheetml/2006/main" count="27963" uniqueCount="1482">
  <si>
    <t>Rack</t>
  </si>
  <si>
    <t>Live</t>
  </si>
  <si>
    <t>Planned</t>
  </si>
  <si>
    <t>Type</t>
  </si>
  <si>
    <t>Sub-Type</t>
  </si>
  <si>
    <t>Status</t>
  </si>
  <si>
    <t>HW Count</t>
  </si>
  <si>
    <t>PK</t>
  </si>
  <si>
    <t>Current File Path</t>
  </si>
  <si>
    <t>Capacity Summary Report</t>
  </si>
  <si>
    <t>File</t>
  </si>
  <si>
    <t>File Path</t>
  </si>
  <si>
    <t>Rack Path</t>
  </si>
  <si>
    <t>Data Center</t>
  </si>
  <si>
    <t>Server Room</t>
  </si>
  <si>
    <t>Pod</t>
  </si>
  <si>
    <t>Speed</t>
  </si>
  <si>
    <t>Path</t>
  </si>
  <si>
    <t>Group</t>
  </si>
  <si>
    <t>Max Slots</t>
  </si>
  <si>
    <t>Rack ID</t>
  </si>
  <si>
    <t>kW/Rack</t>
  </si>
  <si>
    <t>Utility Identifier</t>
  </si>
  <si>
    <t>Lease Identifier</t>
  </si>
  <si>
    <t>Zone-Power</t>
  </si>
  <si>
    <t>Notes</t>
  </si>
  <si>
    <t>Active Servers</t>
  </si>
  <si>
    <t>Active Hardware</t>
  </si>
  <si>
    <t>Current Inventory</t>
  </si>
  <si>
    <t>Current Spare Pool</t>
  </si>
  <si>
    <t>Adjusted Inventory</t>
  </si>
  <si>
    <t>Current Other</t>
  </si>
  <si>
    <t>Total Servers</t>
  </si>
  <si>
    <t>Total Hardware</t>
  </si>
  <si>
    <t>Active Slots</t>
  </si>
  <si>
    <t>Inventory Slots</t>
  </si>
  <si>
    <t>Other Slots</t>
  </si>
  <si>
    <t>Used Slots</t>
  </si>
  <si>
    <t>Spare Pool Slots</t>
  </si>
  <si>
    <t>Usable Slots</t>
  </si>
  <si>
    <t>Unused Slots</t>
  </si>
  <si>
    <t>Unused + Inventory</t>
  </si>
  <si>
    <t>Unused + Inv + Other</t>
  </si>
  <si>
    <t>Unusable Slots</t>
  </si>
  <si>
    <t>Avg kW per Slot:</t>
  </si>
  <si>
    <t>Reserved Power</t>
  </si>
  <si>
    <t>Spare Pool Power</t>
  </si>
  <si>
    <t>Type - Status</t>
  </si>
  <si>
    <t>Empty Flag</t>
  </si>
  <si>
    <t>POD Code</t>
  </si>
  <si>
    <t>G</t>
  </si>
  <si>
    <t>H</t>
  </si>
  <si>
    <t>J</t>
  </si>
  <si>
    <t>K</t>
  </si>
  <si>
    <t>Total</t>
  </si>
  <si>
    <t>kW per Active Slot</t>
  </si>
  <si>
    <t>Est. Total Rack kW</t>
  </si>
  <si>
    <t>Power Strip Errors</t>
  </si>
  <si>
    <t>Est kW Remaining</t>
  </si>
  <si>
    <t>Est. Slots Remaining</t>
  </si>
  <si>
    <t>Start/End Rack ID</t>
  </si>
  <si>
    <t>Empty Rack Count</t>
  </si>
  <si>
    <t>Row</t>
  </si>
  <si>
    <t>10G</t>
  </si>
  <si>
    <t>Dual Path</t>
  </si>
  <si>
    <t>Sellable</t>
  </si>
  <si>
    <t>Bare Metal</t>
  </si>
  <si>
    <t>Unsellable</t>
  </si>
  <si>
    <t>Network</t>
  </si>
  <si>
    <t>Aggregate</t>
  </si>
  <si>
    <t>Network Spares</t>
  </si>
  <si>
    <t>Fabric</t>
  </si>
  <si>
    <t>Unallocated</t>
  </si>
  <si>
    <t>Storage</t>
  </si>
  <si>
    <t>File/Block</t>
  </si>
  <si>
    <t>Compute</t>
  </si>
  <si>
    <t>Hybrid</t>
  </si>
  <si>
    <t>COD</t>
  </si>
  <si>
    <t>Gen2</t>
  </si>
  <si>
    <t>COS</t>
  </si>
  <si>
    <t>Misc.</t>
  </si>
  <si>
    <t>DTS</t>
  </si>
  <si>
    <t>Server</t>
  </si>
  <si>
    <t>Router</t>
  </si>
  <si>
    <t>Fiber</t>
  </si>
  <si>
    <t>Load Balancer</t>
  </si>
  <si>
    <t>Firewall</t>
  </si>
  <si>
    <t>Ded. Firewall</t>
  </si>
  <si>
    <t>Unknown</t>
  </si>
  <si>
    <t>VDC</t>
  </si>
  <si>
    <t>Lab</t>
  </si>
  <si>
    <t>Gen1</t>
  </si>
  <si>
    <t>Management</t>
  </si>
  <si>
    <t>Zseries</t>
  </si>
  <si>
    <t>Z Mainframe</t>
  </si>
  <si>
    <t>Swift</t>
  </si>
  <si>
    <t>GPU</t>
  </si>
  <si>
    <t>vGPU</t>
  </si>
  <si>
    <t>SAN</t>
  </si>
  <si>
    <t>PowerVS</t>
  </si>
  <si>
    <t>Local</t>
  </si>
  <si>
    <t>Power8</t>
  </si>
  <si>
    <t>Microcloud</t>
  </si>
  <si>
    <t>Note</t>
  </si>
  <si>
    <t>KW (3-Phase)</t>
  </si>
  <si>
    <t>kW (Single)</t>
  </si>
  <si>
    <t>Power per Rack (kW)</t>
  </si>
  <si>
    <t>Rack Attributes</t>
  </si>
  <si>
    <t>N</t>
  </si>
  <si>
    <t/>
  </si>
  <si>
    <t>S</t>
  </si>
  <si>
    <t>-</t>
  </si>
  <si>
    <t>Network - Live</t>
  </si>
  <si>
    <t>NO IP</t>
  </si>
  <si>
    <t>E</t>
  </si>
  <si>
    <t>Bare Metal - Live</t>
  </si>
  <si>
    <t>Y</t>
  </si>
  <si>
    <t>NO PS READING</t>
  </si>
  <si>
    <t>Row Number</t>
  </si>
  <si>
    <t>Adj Max Slots</t>
  </si>
  <si>
    <t>G1</t>
  </si>
  <si>
    <t>Power Limit</t>
  </si>
  <si>
    <t>astelmach - 8/2/23 - This power limit rack has been updated from Gen2/Compute to Unallocated/Unallocated.</t>
  </si>
  <si>
    <t>Unallocated - Power Limit</t>
  </si>
  <si>
    <t>Gen2 - Planned</t>
  </si>
  <si>
    <t>25G will use 9kW per rack.</t>
  </si>
  <si>
    <t>Value generalized for attribute update. True usage is 13kW for 10 rack deployment. If 12 rack deployment with Power10 servers, the two additional racks use 15kW. IE. 130 + 30 = 160kW per row</t>
  </si>
  <si>
    <t>Acadia</t>
  </si>
  <si>
    <t>60kW per 4 rack deployment (Formerly Storage)</t>
  </si>
  <si>
    <t>Formerly Storage</t>
  </si>
  <si>
    <t>Storage - Live</t>
  </si>
  <si>
    <t>Storage - Planned</t>
  </si>
  <si>
    <t>Rec PK</t>
  </si>
  <si>
    <t>Delta</t>
  </si>
  <si>
    <t>Power Readings</t>
  </si>
  <si>
    <t>SR</t>
  </si>
  <si>
    <t>ERROR</t>
  </si>
  <si>
    <t>Rack Breakdown - MASTER</t>
  </si>
  <si>
    <t>Column1</t>
  </si>
  <si>
    <t>Rack Count</t>
  </si>
  <si>
    <t>Row Start</t>
  </si>
  <si>
    <t>Datacenter</t>
  </si>
  <si>
    <t>L1</t>
  </si>
  <si>
    <t>Fabric - Live</t>
  </si>
  <si>
    <t>Compute - Live</t>
  </si>
  <si>
    <t>Gen2 - Live</t>
  </si>
  <si>
    <t>25G</t>
  </si>
  <si>
    <t>Build Out</t>
  </si>
  <si>
    <t>Network - Planned</t>
  </si>
  <si>
    <t>Gen1 - Live</t>
  </si>
  <si>
    <t>vlam - vlam - 11/3/2021 - NG File Racks</t>
  </si>
  <si>
    <t>Typically only a 4 rack deployment</t>
  </si>
  <si>
    <t>NGDC</t>
  </si>
  <si>
    <t>power_date</t>
  </si>
  <si>
    <t>Data Hall</t>
  </si>
  <si>
    <t>Unallocated - Planned</t>
  </si>
  <si>
    <t>L2</t>
  </si>
  <si>
    <t>vlam - vlam - 10/12/21 - MAGG &amp; ZER</t>
  </si>
  <si>
    <t>Limit</t>
  </si>
  <si>
    <t>Zone</t>
  </si>
  <si>
    <t>Zone 1</t>
  </si>
  <si>
    <t>Zone 2</t>
  </si>
  <si>
    <t>Zone 3</t>
  </si>
  <si>
    <t>Zone 4</t>
  </si>
  <si>
    <t>Lookup</t>
  </si>
  <si>
    <t>PDU</t>
  </si>
  <si>
    <t>Busway</t>
  </si>
  <si>
    <t>Circuit</t>
  </si>
  <si>
    <t>CircuitMR</t>
  </si>
  <si>
    <t>1</t>
  </si>
  <si>
    <t>2</t>
  </si>
  <si>
    <t>3</t>
  </si>
  <si>
    <t>Strip</t>
  </si>
  <si>
    <t>L1 Phase Amps (MAX 12A)</t>
  </si>
  <si>
    <t>L2 Phase Amps (MAX 12A)</t>
  </si>
  <si>
    <t>L3 Phase Amps  (MAX 12A)</t>
  </si>
  <si>
    <t>L1-L3 Phase Max Amps</t>
  </si>
  <si>
    <t>Total 3 Phase Amp</t>
  </si>
  <si>
    <t>Total kW (Max 15.4)</t>
  </si>
  <si>
    <t>Planned kW</t>
  </si>
  <si>
    <t>Power Strips?</t>
  </si>
  <si>
    <t>UDP201.1A</t>
  </si>
  <si>
    <t>Row 1 - Compute (NG2)</t>
  </si>
  <si>
    <t>No</t>
  </si>
  <si>
    <t>400/30/3Phase</t>
  </si>
  <si>
    <t>Power Infra</t>
  </si>
  <si>
    <t>Leased kW</t>
  </si>
  <si>
    <t>Vendor Identification</t>
  </si>
  <si>
    <t>Max Power</t>
  </si>
  <si>
    <t>Details</t>
  </si>
  <si>
    <t>vlam - vlam - 10/12/21 - QZ3 AGG</t>
  </si>
  <si>
    <t>vlam - vlam - 10/12/21 - NGDC Production</t>
  </si>
  <si>
    <t>vlam - 11/2/2022 - Allocated to NG for AGG and MAGG</t>
  </si>
  <si>
    <t>L3</t>
  </si>
  <si>
    <t>vlam - Per Andy, assigned to COS on 10/31/19.</t>
  </si>
  <si>
    <t>vlam - NetApp</t>
  </si>
  <si>
    <t>L4</t>
  </si>
  <si>
    <t>NGDC - Planned</t>
  </si>
  <si>
    <t>ysilva - vlam - 03/23/23 - FedRAMP Integration and Staging</t>
  </si>
  <si>
    <t>NGDC - Live</t>
  </si>
  <si>
    <t>vlam - 2/8/2024 - No longer needed for NGDC Z Mainframe.</t>
  </si>
  <si>
    <t>Data Date</t>
  </si>
  <si>
    <t>Zone 10</t>
  </si>
  <si>
    <t>Fast Travel</t>
  </si>
  <si>
    <t>Limit Simulator</t>
  </si>
  <si>
    <t>Original</t>
  </si>
  <si>
    <t>Custom</t>
  </si>
  <si>
    <t>PDU Max</t>
  </si>
  <si>
    <t>Provider Cap</t>
  </si>
  <si>
    <t>Safe load</t>
  </si>
  <si>
    <t>PDU Limit</t>
  </si>
  <si>
    <t>PDU Count</t>
  </si>
  <si>
    <t>Actually 4 but entered 3 for redundancy.</t>
  </si>
  <si>
    <t>Zone Limit</t>
  </si>
  <si>
    <t>Even PDU Split</t>
  </si>
  <si>
    <t>PDU Pair 1</t>
  </si>
  <si>
    <t>PDU Pair 2</t>
  </si>
  <si>
    <t>kW</t>
  </si>
  <si>
    <t>Rack Power Calculator</t>
  </si>
  <si>
    <t>DC</t>
  </si>
  <si>
    <t>PS Type</t>
  </si>
  <si>
    <t>PS1 L1</t>
  </si>
  <si>
    <t>PS1 L2</t>
  </si>
  <si>
    <t>PS1 L3</t>
  </si>
  <si>
    <t>PS2 L1</t>
  </si>
  <si>
    <t>PS2 L2</t>
  </si>
  <si>
    <t>PS2 L3</t>
  </si>
  <si>
    <t>PS3 L1</t>
  </si>
  <si>
    <t>PS3 L2</t>
  </si>
  <si>
    <t>PS3 L3</t>
  </si>
  <si>
    <t>PS4 L1</t>
  </si>
  <si>
    <t>PS4 L2</t>
  </si>
  <si>
    <t>PS4 L3</t>
  </si>
  <si>
    <t>Avg. Amps</t>
  </si>
  <si>
    <t>Total kW</t>
  </si>
  <si>
    <t>Utilization</t>
  </si>
  <si>
    <t>IMS Reading</t>
  </si>
  <si>
    <t>Rack Reading</t>
  </si>
  <si>
    <t>Dual Redundancy-3Phase</t>
  </si>
  <si>
    <t>Redundant-3Phase</t>
  </si>
  <si>
    <t>Redundant-Single</t>
  </si>
  <si>
    <t>Dual Redundancy-Single</t>
  </si>
  <si>
    <t>Single-Single</t>
  </si>
  <si>
    <t>ysilva - 5/17/2024 - Updated rack attributes of Fabric/Network-Unallocated racks to match rack's current allocation.</t>
  </si>
  <si>
    <t>Bare Metal - Power Limit</t>
  </si>
  <si>
    <t>Network - Power Limit</t>
  </si>
  <si>
    <t>Unknown - Unknown</t>
  </si>
  <si>
    <t>Data as of 5/21/2024</t>
  </si>
  <si>
    <t>DAL13</t>
  </si>
  <si>
    <t>dal13.sr01.rk01</t>
  </si>
  <si>
    <t>Z1-375</t>
  </si>
  <si>
    <t>acoleman - Restricted Access Account - Hardware Unlocked</t>
  </si>
  <si>
    <t>DAL13-101</t>
  </si>
  <si>
    <t>dal13.sr01.rk02</t>
  </si>
  <si>
    <t>dal13.sr01.rk03</t>
  </si>
  <si>
    <t>dal13.sr01.rk04</t>
  </si>
  <si>
    <t>dal13.sr01.rk05</t>
  </si>
  <si>
    <t>dal13.sr01.rk06</t>
  </si>
  <si>
    <t>dal13.sr01.rk07</t>
  </si>
  <si>
    <t>dal13.sr01.rk08</t>
  </si>
  <si>
    <t>dal13.sr01.rk09</t>
  </si>
  <si>
    <t>dal13.sr01.rk10</t>
  </si>
  <si>
    <t>dal13.sr01.rk11</t>
  </si>
  <si>
    <t>dal13.sr01.rk12</t>
  </si>
  <si>
    <t>dal13.sr01.rk13</t>
  </si>
  <si>
    <t>dal13.sr01.rk14</t>
  </si>
  <si>
    <t>dal13.sr01.rk15</t>
  </si>
  <si>
    <t>dal13.sr01.rk16</t>
  </si>
  <si>
    <t>dal13.sr01.rk17</t>
  </si>
  <si>
    <t>dal13.sr01.rk18</t>
  </si>
  <si>
    <t>dal13.sr01.rk19</t>
  </si>
  <si>
    <t>dal13.sr01.rk20</t>
  </si>
  <si>
    <t>dal13.sr01.rk21</t>
  </si>
  <si>
    <t>dal13.sr01.rk22</t>
  </si>
  <si>
    <t>dal13.sr01.rk23</t>
  </si>
  <si>
    <t>DAL13-102</t>
  </si>
  <si>
    <t>dal13.sr01.rk24</t>
  </si>
  <si>
    <t>dal13.sr01.rk25</t>
  </si>
  <si>
    <t>dal13.sr01.rk26</t>
  </si>
  <si>
    <t>dal13.sr01.rk27</t>
  </si>
  <si>
    <t>dal13.sr01.rk28</t>
  </si>
  <si>
    <t>dal13.sr01.rk29</t>
  </si>
  <si>
    <t>dal13.sr01.rk30</t>
  </si>
  <si>
    <t>dal13.sr01.rk31</t>
  </si>
  <si>
    <t>dal13.sr01.rk32</t>
  </si>
  <si>
    <t>dal13.sr01.rk33</t>
  </si>
  <si>
    <t>dal13.sr01.rk34</t>
  </si>
  <si>
    <t>dal13.sr01.rk35</t>
  </si>
  <si>
    <t>dal13.sr01.rk36</t>
  </si>
  <si>
    <t>dal13.sr01.rk37</t>
  </si>
  <si>
    <t>dal13.sr01.rk38</t>
  </si>
  <si>
    <t>dal13.sr01.rk39</t>
  </si>
  <si>
    <t>dal13.sr01.rk40</t>
  </si>
  <si>
    <t>dal13.sr01.rk41</t>
  </si>
  <si>
    <t>dal13.sr01.rk42</t>
  </si>
  <si>
    <t>dal13.sr01.rk43</t>
  </si>
  <si>
    <t>dal13.sr01.rk44</t>
  </si>
  <si>
    <t>dal13.sr01.rk45</t>
  </si>
  <si>
    <t>Z2-375</t>
  </si>
  <si>
    <t>dal13.sr01.rk46</t>
  </si>
  <si>
    <t>dal13.sr01.rk47</t>
  </si>
  <si>
    <t>dal13.sr01.rk48</t>
  </si>
  <si>
    <t>dal13.sr01.rk49</t>
  </si>
  <si>
    <t>dal13.sr01.rk50</t>
  </si>
  <si>
    <t>dal13.sr01.rk51</t>
  </si>
  <si>
    <t>dal13.sr01.rk52</t>
  </si>
  <si>
    <t>dal13.sr01.rk53</t>
  </si>
  <si>
    <t>dal13.sr01.rk54</t>
  </si>
  <si>
    <t>dal13.sr01.rk55</t>
  </si>
  <si>
    <t>dal13.sr01.rk56</t>
  </si>
  <si>
    <t>dal13.sr01.rk57</t>
  </si>
  <si>
    <t>dal13.sr01.rk58</t>
  </si>
  <si>
    <t>dal13.sr01.rk59</t>
  </si>
  <si>
    <t>dal13.sr01.rk60</t>
  </si>
  <si>
    <t>dal13.sr01.rk61</t>
  </si>
  <si>
    <t>dal13.sr01.rk62</t>
  </si>
  <si>
    <t>dal13.sr01.rk63</t>
  </si>
  <si>
    <t>dal13.sr01.rk64</t>
  </si>
  <si>
    <t>dal13.sr01.rk65</t>
  </si>
  <si>
    <t>dal13.sr01.rk66</t>
  </si>
  <si>
    <t>dal13.sr01.rk67</t>
  </si>
  <si>
    <t>Z3-375</t>
  </si>
  <si>
    <t>dal13.sr01.rk68</t>
  </si>
  <si>
    <t>dal13.sr01.rk69</t>
  </si>
  <si>
    <t>dal13.sr01.rk70</t>
  </si>
  <si>
    <t>dal13.sr01.rk71</t>
  </si>
  <si>
    <t>dal13.sr01.rk72</t>
  </si>
  <si>
    <t>dal13.sr01.rk73</t>
  </si>
  <si>
    <t>dal13.sr01.rk74</t>
  </si>
  <si>
    <t>dal13.sr01.rk75</t>
  </si>
  <si>
    <t>dal13.sr01.rk76</t>
  </si>
  <si>
    <t>dal13.sr01.rk77</t>
  </si>
  <si>
    <t>dal13.sr01.rk78</t>
  </si>
  <si>
    <t>dal13.sr01.rk79</t>
  </si>
  <si>
    <t>dal13.sr01.rk80</t>
  </si>
  <si>
    <t>dal13.sr01.rk81</t>
  </si>
  <si>
    <t>dal13.sr01.rk82</t>
  </si>
  <si>
    <t>dal13.sr01.rk83</t>
  </si>
  <si>
    <t>dal13.sr01.rk84</t>
  </si>
  <si>
    <t>dal13.sr01.rk85</t>
  </si>
  <si>
    <t>dal13.sr01.rk86</t>
  </si>
  <si>
    <t>dal13.sr01.rk87</t>
  </si>
  <si>
    <t>dal13.sr01.rk88</t>
  </si>
  <si>
    <t>dal13.sr01.rk89</t>
  </si>
  <si>
    <t>dal13.sr01.rk90</t>
  </si>
  <si>
    <t>dal13.sr01.rk91</t>
  </si>
  <si>
    <t>dal13.sr01.rk92</t>
  </si>
  <si>
    <t>dal13.sr01.rk93</t>
  </si>
  <si>
    <t>dal13.sr01.rk94</t>
  </si>
  <si>
    <t>dal13.sr01.rk95</t>
  </si>
  <si>
    <t>vlam - vlam - 11/3/2021 - NG Block Racks</t>
  </si>
  <si>
    <t>dal13.sr01.rk96</t>
  </si>
  <si>
    <t>dal13.sr01.rk97</t>
  </si>
  <si>
    <t>dal13.sr01.rk98</t>
  </si>
  <si>
    <t>dal13.sr01.rk99</t>
  </si>
  <si>
    <t>dal13.sr01.rk100</t>
  </si>
  <si>
    <t>dal13.sr01.rk101</t>
  </si>
  <si>
    <t>dal13.sr01.rk102</t>
  </si>
  <si>
    <t>dal13.sr01.rk103</t>
  </si>
  <si>
    <t>dal13.sr01.rk104</t>
  </si>
  <si>
    <t>dal13.sr01.rk105</t>
  </si>
  <si>
    <t>dal13.sr01.rk106</t>
  </si>
  <si>
    <t>dal13.sr01.rk107</t>
  </si>
  <si>
    <t>dal13.sr01.rk108</t>
  </si>
  <si>
    <t>dal13.sr01.rk109</t>
  </si>
  <si>
    <t>dal13.sr01.rk110</t>
  </si>
  <si>
    <t>dal13.sr01.rk111</t>
  </si>
  <si>
    <t>dal13.sr01.rk112</t>
  </si>
  <si>
    <t>dal13.sr01.rk113</t>
  </si>
  <si>
    <t>dal13.sr01.rk114</t>
  </si>
  <si>
    <t>dal13.sr01.rk115</t>
  </si>
  <si>
    <t>dal13.sr01.rk116</t>
  </si>
  <si>
    <t>dal13.sr01.rk117</t>
  </si>
  <si>
    <t>dal13.sr01.rk118</t>
  </si>
  <si>
    <t>dal13.sr01.rk119</t>
  </si>
  <si>
    <t>dal13.sr01.rk120</t>
  </si>
  <si>
    <t>dal13.sr01.rk121</t>
  </si>
  <si>
    <t>dal13.sr01.rk122</t>
  </si>
  <si>
    <t>dal13.sr01.rk123</t>
  </si>
  <si>
    <t>dal13.sr01.rk124</t>
  </si>
  <si>
    <t>dal13.sr01.rk125</t>
  </si>
  <si>
    <t>dal13.sr01.rk126</t>
  </si>
  <si>
    <t>dal13.sr01.rk127</t>
  </si>
  <si>
    <t>dal13.sr01.rk128</t>
  </si>
  <si>
    <t>dal13.sr01.rk129</t>
  </si>
  <si>
    <t>dal13.sr01.rk130</t>
  </si>
  <si>
    <t>dal13.sr01.rk131</t>
  </si>
  <si>
    <t>dal13.sr01.rk132</t>
  </si>
  <si>
    <t>dal13.sr01.rk133</t>
  </si>
  <si>
    <t>dal13.sr01.rk134</t>
  </si>
  <si>
    <t>dal13.sr01.rk135</t>
  </si>
  <si>
    <t>dal13.sr01.rk136</t>
  </si>
  <si>
    <t>dal13.sr01.rk137</t>
  </si>
  <si>
    <t>dal13.sr01.rk138</t>
  </si>
  <si>
    <t>dal13.sr01.rk139</t>
  </si>
  <si>
    <t>dal13.sr01.rk140</t>
  </si>
  <si>
    <t>dal13.sr01.rk141</t>
  </si>
  <si>
    <t>dal13.sr01.rk142</t>
  </si>
  <si>
    <t>dal13.sr01.rk143</t>
  </si>
  <si>
    <t>dal13.sr01.rk144</t>
  </si>
  <si>
    <t>dal13.sr01.rk145</t>
  </si>
  <si>
    <t>Z4-375</t>
  </si>
  <si>
    <t>ccoronado - Adding SL tag Phillip Huffman. Ticket: 154281873</t>
  </si>
  <si>
    <t>DAL13-10G1</t>
  </si>
  <si>
    <t>dal13.sr01.rk146</t>
  </si>
  <si>
    <t>dal13.sr01.rk147</t>
  </si>
  <si>
    <t>dal13.sr01.rk148</t>
  </si>
  <si>
    <t xml:space="preserve">llarin - SL tag change per ticket:157582306
</t>
  </si>
  <si>
    <t>dal13.sr01.rk149</t>
  </si>
  <si>
    <t>dal13.sr01.rk150</t>
  </si>
  <si>
    <t>dal13.sr01.rk151</t>
  </si>
  <si>
    <t>dal13.sr01.rk152</t>
  </si>
  <si>
    <t>dal13.sr01.rk153</t>
  </si>
  <si>
    <t>dal13.sr01.rk154</t>
  </si>
  <si>
    <t>dal13.sr01.rk155</t>
  </si>
  <si>
    <t>dal13.sr01.rk156</t>
  </si>
  <si>
    <t>dal13.sr01.rk157</t>
  </si>
  <si>
    <t>dal13.sr01.rk158</t>
  </si>
  <si>
    <t>dal13.sr01.rk159</t>
  </si>
  <si>
    <t>dal13.sr01.rk160</t>
  </si>
  <si>
    <t>dal13.sr01.rk161</t>
  </si>
  <si>
    <t>dal13.sr01.rk162</t>
  </si>
  <si>
    <t>dal13.sr01.rk163</t>
  </si>
  <si>
    <t>dal13.sr01.rk164</t>
  </si>
  <si>
    <t>dal13.sr01.rk165</t>
  </si>
  <si>
    <t>dal13.sr01.rk166</t>
  </si>
  <si>
    <t>dal13.sr01.rk167</t>
  </si>
  <si>
    <t>dal13.sr01.rk168</t>
  </si>
  <si>
    <t>dal13.sr01.rk169</t>
  </si>
  <si>
    <t>dal13.sr01.rk170</t>
  </si>
  <si>
    <t>dal13.sr01.rk171</t>
  </si>
  <si>
    <t>dal13.sr01.rk172</t>
  </si>
  <si>
    <t>dal13.sr01.rk173</t>
  </si>
  <si>
    <t>dal13.sr01.rk174</t>
  </si>
  <si>
    <t>dal13.sr01.rk175</t>
  </si>
  <si>
    <t>dal13.sr01.rk176</t>
  </si>
  <si>
    <t>dal13.sr01.rk177</t>
  </si>
  <si>
    <t>dal13.sr01.rk178</t>
  </si>
  <si>
    <t>dal13.sr01.rk179</t>
  </si>
  <si>
    <t>dal13.sr01.rk180</t>
  </si>
  <si>
    <t>dal13.sr01.rk181</t>
  </si>
  <si>
    <t>dal13.sr01.rk182</t>
  </si>
  <si>
    <t>dal13.sr01.rk183</t>
  </si>
  <si>
    <t>dal13.sr01.rk184</t>
  </si>
  <si>
    <t>dal13.sr01.rk185</t>
  </si>
  <si>
    <t>dal13.sr01.rk186</t>
  </si>
  <si>
    <t>dal13.sr01.rk187</t>
  </si>
  <si>
    <t>dal13.sr01.rk188</t>
  </si>
  <si>
    <t>dal13.sr01.rk189</t>
  </si>
  <si>
    <t>dal13.sr01.rk190</t>
  </si>
  <si>
    <t>dal13.sr01.rk191</t>
  </si>
  <si>
    <t>dal13.sr01.rk192</t>
  </si>
  <si>
    <t>dal13.sr01.rk193</t>
  </si>
  <si>
    <t>dal13.sr01.rk194</t>
  </si>
  <si>
    <t>dal13.sr01.rk195</t>
  </si>
  <si>
    <t>dal13.sr01.rk196</t>
  </si>
  <si>
    <t>dal13.sr01.rk197</t>
  </si>
  <si>
    <t>dal13.sr01.rk198</t>
  </si>
  <si>
    <t>dal13.sr01.rk199</t>
  </si>
  <si>
    <t>dal13.sr01.rk200</t>
  </si>
  <si>
    <t>dal13.sr01.rk201</t>
  </si>
  <si>
    <t>Z6-375</t>
  </si>
  <si>
    <t>dal13.sr01.rk202</t>
  </si>
  <si>
    <t>dal13.sr01.rk203</t>
  </si>
  <si>
    <t>dal13.sr01.rk204</t>
  </si>
  <si>
    <t>dal13.sr01.rk205</t>
  </si>
  <si>
    <t>dal13.sr01.rk206</t>
  </si>
  <si>
    <t>dal13.sr01.rk207</t>
  </si>
  <si>
    <t>dal13.sr01.rk208</t>
  </si>
  <si>
    <t>dal13.sr01.rk209</t>
  </si>
  <si>
    <t>dal13.sr01.rk210</t>
  </si>
  <si>
    <t>dal13.sr01.rk211</t>
  </si>
  <si>
    <t>dal13.sr01.rk212</t>
  </si>
  <si>
    <t>dal13.sr01.rk213</t>
  </si>
  <si>
    <t>dal13.sr01.rk214</t>
  </si>
  <si>
    <t>dal13.sr01.rk215</t>
  </si>
  <si>
    <t>dal13.sr01.rk216</t>
  </si>
  <si>
    <t>dal13.sr01.rk217</t>
  </si>
  <si>
    <t>dal13.sr01.rk218</t>
  </si>
  <si>
    <t>dal13.sr01.rk219</t>
  </si>
  <si>
    <t>dal13.sr01.rk220</t>
  </si>
  <si>
    <t>dal13.sr01.rk221</t>
  </si>
  <si>
    <t>dal13.sr01.rk222</t>
  </si>
  <si>
    <t>dal13.sr01.rk223</t>
  </si>
  <si>
    <t>Z5-375</t>
  </si>
  <si>
    <t>dal13.sr01.rk224</t>
  </si>
  <si>
    <t>dal13.sr01.rk225</t>
  </si>
  <si>
    <t>dal13.sr01.rk226</t>
  </si>
  <si>
    <t>dal13.sr01.rk227</t>
  </si>
  <si>
    <t>dal13.sr01.rk228</t>
  </si>
  <si>
    <t>dal13.sr01.rk229</t>
  </si>
  <si>
    <t>dal13.sr01.rk230</t>
  </si>
  <si>
    <t>dal13.sr01.rk231</t>
  </si>
  <si>
    <t>dal13.sr01.rk232</t>
  </si>
  <si>
    <t>dal13.sr01.rk233</t>
  </si>
  <si>
    <t>dal13.sr01.rk234</t>
  </si>
  <si>
    <t>dal13.sr01.rk235</t>
  </si>
  <si>
    <t>dal13.sr01.rk236</t>
  </si>
  <si>
    <t>dal13.sr01.rk237</t>
  </si>
  <si>
    <t>dal13.sr01.rk238</t>
  </si>
  <si>
    <t>dal13.sr01.rk239</t>
  </si>
  <si>
    <t>dal13.sr01.rk240</t>
  </si>
  <si>
    <t>dal13.sr01.rk241</t>
  </si>
  <si>
    <t>dal13.sr01.rk242</t>
  </si>
  <si>
    <t>dal13.sr01.rk243</t>
  </si>
  <si>
    <t>dal13.sr01.rk244</t>
  </si>
  <si>
    <t>dal13.sr01.rk245</t>
  </si>
  <si>
    <t>dal13.sr01.rk246</t>
  </si>
  <si>
    <t>dal13.sr01.rk247</t>
  </si>
  <si>
    <t>dal13.sr01.rk248</t>
  </si>
  <si>
    <t>dal13.sr01.rk249</t>
  </si>
  <si>
    <t>dal13.sr01.rk250</t>
  </si>
  <si>
    <t>dal13.sr01.rk251</t>
  </si>
  <si>
    <t>dal13.sr01.rk252</t>
  </si>
  <si>
    <t>dal13.sr01.rk253</t>
  </si>
  <si>
    <t>dal13.sr01.rk254</t>
  </si>
  <si>
    <t>dal13.sr01.rk255</t>
  </si>
  <si>
    <t>dal13.sr01.rk256</t>
  </si>
  <si>
    <t>vlam - 10/10/2022 - Informed by SM that this is now POD2.</t>
  </si>
  <si>
    <t>dal13.sr01.rk257</t>
  </si>
  <si>
    <t>dal13.sr01.rk258</t>
  </si>
  <si>
    <t>dal13.sr01.rk259</t>
  </si>
  <si>
    <t>dal13.sr01.rk260</t>
  </si>
  <si>
    <t>dal13.sr01.rk261</t>
  </si>
  <si>
    <t>dal13.sr01.rk262</t>
  </si>
  <si>
    <t>dal13.sr01.rk263</t>
  </si>
  <si>
    <t>dal13.sr01.rk264</t>
  </si>
  <si>
    <t>dal13.sr01.rk265</t>
  </si>
  <si>
    <t>dal13.sr01.rk266</t>
  </si>
  <si>
    <t>dal13.sr01.rk267</t>
  </si>
  <si>
    <t>dal13.sr01.rk268</t>
  </si>
  <si>
    <t>dal13.sr01.rk269</t>
  </si>
  <si>
    <t>dal13.sr01.rk270</t>
  </si>
  <si>
    <t>dal13.sr01.rk271</t>
  </si>
  <si>
    <t>dal13.sr01.rk272</t>
  </si>
  <si>
    <t>dal13.sr01.rk273</t>
  </si>
  <si>
    <t>dal13.sr01.rk274</t>
  </si>
  <si>
    <t>dal13.sr01.rk275</t>
  </si>
  <si>
    <t>dal13.sr01.rk276</t>
  </si>
  <si>
    <t>dal13.sr01.rk277</t>
  </si>
  <si>
    <t>dal13.sr01.rk278</t>
  </si>
  <si>
    <t>dal13.sr01.rk279</t>
  </si>
  <si>
    <t>dal13.sr01.rk280</t>
  </si>
  <si>
    <t>dal13.sr01.rk281</t>
  </si>
  <si>
    <t>dal13.sr01.rk282</t>
  </si>
  <si>
    <t>dal13.sr01.rk283</t>
  </si>
  <si>
    <t>dal13.sr01.rk284</t>
  </si>
  <si>
    <t>dal13.sr01.rk285</t>
  </si>
  <si>
    <t>dal13.sr01.rk286</t>
  </si>
  <si>
    <t>dal13.sr01.rk287</t>
  </si>
  <si>
    <t>dal13.sr01.rk288</t>
  </si>
  <si>
    <t>dal13.sr01.rk289</t>
  </si>
  <si>
    <t>dal13.sr01.rk290</t>
  </si>
  <si>
    <t>dal13.sr01.rk291</t>
  </si>
  <si>
    <t>dal13.sr01.rk292</t>
  </si>
  <si>
    <t>dal13.sr01.rk293</t>
  </si>
  <si>
    <t>dal13.sr01.rk294</t>
  </si>
  <si>
    <t>dal13.sr01.rk295</t>
  </si>
  <si>
    <t>dal13.sr01.rk296</t>
  </si>
  <si>
    <t>dal13.sr01.rk297</t>
  </si>
  <si>
    <t>dal13.sr01.rk298</t>
  </si>
  <si>
    <t>dal13.sr01.rk299</t>
  </si>
  <si>
    <t>dal13.sr01.rk300</t>
  </si>
  <si>
    <t>dal13.sr01.rk301</t>
  </si>
  <si>
    <t>dal13.sr01.rk302</t>
  </si>
  <si>
    <t>dal13.sr01.rk303</t>
  </si>
  <si>
    <t>dal13.sr01.rk304</t>
  </si>
  <si>
    <t>dal13.sr01.rk305</t>
  </si>
  <si>
    <t>dal13.sr01.rk306</t>
  </si>
  <si>
    <t>dal13.sr01.rk307</t>
  </si>
  <si>
    <t>dal13.sr01.rk308</t>
  </si>
  <si>
    <t>dal13.sr01.rk309</t>
  </si>
  <si>
    <t>dal13.sr01.rk310</t>
  </si>
  <si>
    <t>dal13.sr01.rk311</t>
  </si>
  <si>
    <t>ysilva - ysilva - 9/14/2023 - Allocated to Gen2-Network per DCL-3090</t>
  </si>
  <si>
    <t>dal13.sr01.rk312</t>
  </si>
  <si>
    <t>dal13.sr01.rk313</t>
  </si>
  <si>
    <t>ysilva - ysilva - 9/14/2023 - Allocated to Gen2-Compute per DCL-3090.</t>
  </si>
  <si>
    <t>dal13.sr01.rk314</t>
  </si>
  <si>
    <t>dal13.sr01.rk315</t>
  </si>
  <si>
    <t>dal13.sr01.rk316</t>
  </si>
  <si>
    <t>dal13.sr01.rk317</t>
  </si>
  <si>
    <t>dal13.sr01.rk318</t>
  </si>
  <si>
    <t>dal13.sr01.rk319</t>
  </si>
  <si>
    <t>dal13.sr01.rk320</t>
  </si>
  <si>
    <t>dal13.sr01.rk321</t>
  </si>
  <si>
    <t>dal13.sr01.rk322</t>
  </si>
  <si>
    <t>vlam - 4/8/2024 - This NG1 rack is for Staging or Development and will not be decommissioned.</t>
  </si>
  <si>
    <t>dal13.sr01.rk323</t>
  </si>
  <si>
    <t>dal13.sr01.rk324</t>
  </si>
  <si>
    <t>dal13.sr01.rk325</t>
  </si>
  <si>
    <t>dal13.sr01.rk326</t>
  </si>
  <si>
    <t>dal13.sr01.rk327</t>
  </si>
  <si>
    <t>dal13.sr01.rk328</t>
  </si>
  <si>
    <t>dal13.sr01.rk329</t>
  </si>
  <si>
    <t>dal13.sr01.rk330</t>
  </si>
  <si>
    <t>dal13.sr01.rk331</t>
  </si>
  <si>
    <t>dal13.sr01.rk332</t>
  </si>
  <si>
    <t>dal13.sr01.rk333</t>
  </si>
  <si>
    <t>dal13.sr01.rk334</t>
  </si>
  <si>
    <t>dal13.sr01.rk335</t>
  </si>
  <si>
    <t>dal13.sr01.rk336</t>
  </si>
  <si>
    <t>dal13.sr01.rk337</t>
  </si>
  <si>
    <t>dal13.sr01.rk338</t>
  </si>
  <si>
    <t>ysilva - vlam - 2/9/2024 - Allocated to NG for Flex per DCL-3090.</t>
  </si>
  <si>
    <t>dal13.sr01.rk339</t>
  </si>
  <si>
    <t>dal13.sr01.rk340</t>
  </si>
  <si>
    <t>dal13.sr01.rk341</t>
  </si>
  <si>
    <t>ysilva - 2/22/2024 - Allocated to NG2-GPU per DCL-3090</t>
  </si>
  <si>
    <t>dal13.sr01.rk342</t>
  </si>
  <si>
    <t>dal13.sr01.rk343</t>
  </si>
  <si>
    <t>dal13.sr01.rk344</t>
  </si>
  <si>
    <t>dal13.sr01.rk345</t>
  </si>
  <si>
    <t>dal13.sr01.rk346</t>
  </si>
  <si>
    <t>dal13.sr01.rk347</t>
  </si>
  <si>
    <t>dal13.sr01.rk348</t>
  </si>
  <si>
    <t>dal13.sr01.rk349</t>
  </si>
  <si>
    <t>dal13.sr01.rk350</t>
  </si>
  <si>
    <t>vlam - vlam - 11/03/20 - DAL13.SR01.RK350-352 – Allocated for Z-series. Rk350 already built.</t>
  </si>
  <si>
    <t>dal13.sr01.rk351</t>
  </si>
  <si>
    <t>vlam - 4/18/2022 - Allocated to NG Zseries per IMS ticket 145076032</t>
  </si>
  <si>
    <t>dal13.sr01.rk352</t>
  </si>
  <si>
    <t>dal13.sr01.rk353</t>
  </si>
  <si>
    <t>dal13.sr01.rk354</t>
  </si>
  <si>
    <t>dal13.sr01.rk355</t>
  </si>
  <si>
    <t>dal13.sr01.rk356</t>
  </si>
  <si>
    <t>mgill - This rack being retired was brought to my attention by Andy Coleman. Not sure how or why as was have no request to retire this rack and i can find nothing via slack either for the time this rack status was changed. Unsure if this was changed due to the DCIM export/import process either.  Rack has been set to active status as requested by Andy.</t>
  </si>
  <si>
    <t>dal13.sr01.rk357</t>
  </si>
  <si>
    <t>dal13.sr01.rk358</t>
  </si>
  <si>
    <t>dal13.sr01.rk359</t>
  </si>
  <si>
    <t>dal13.sr01.rk360</t>
  </si>
  <si>
    <t>dal13.sr01.rk361</t>
  </si>
  <si>
    <t>dal13.sr01.rk362</t>
  </si>
  <si>
    <t>dal13.sr01.rk363</t>
  </si>
  <si>
    <t>vlam - 3/25/2024 - Allocated to NG for NG2 - BAU per DCL-3669</t>
  </si>
  <si>
    <t>dal13.sr01.rk364</t>
  </si>
  <si>
    <t>vlam - 3/25/2024 - Allocated to NG for NG3 - BAU (SPR) per DCL-3669</t>
  </si>
  <si>
    <t>dal13.sr01.rk365</t>
  </si>
  <si>
    <t>dal13.sr01.rk366</t>
  </si>
  <si>
    <t>dal13.sr01.rk367</t>
  </si>
  <si>
    <t>dal13.sr01.rk368</t>
  </si>
  <si>
    <t>dal13.sr01.rk369</t>
  </si>
  <si>
    <t>vlam - vlam - 1/12/22 - This has been assigned to Gen2 per CAPREQ-667.</t>
  </si>
  <si>
    <t>dal13.sr01.rk370</t>
  </si>
  <si>
    <t>dal13.sr01.rk371</t>
  </si>
  <si>
    <t>dal13.sr01.rk372</t>
  </si>
  <si>
    <t>dal13.sr01.rk373</t>
  </si>
  <si>
    <t>dal13.sr01.rk374</t>
  </si>
  <si>
    <t>dal13.sr01.rk375</t>
  </si>
  <si>
    <t>dal13.sr01.rk376</t>
  </si>
  <si>
    <t>dal13.sr01.rk377</t>
  </si>
  <si>
    <t>dal13.sr01.rk378</t>
  </si>
  <si>
    <t>dal13.sr01.rk379</t>
  </si>
  <si>
    <t>dal13.sr01.rk380</t>
  </si>
  <si>
    <t>dal13.sr01.rk381</t>
  </si>
  <si>
    <t>dal13.sr01.rk382</t>
  </si>
  <si>
    <t>dal13.sr01.rk383</t>
  </si>
  <si>
    <t>vlam - 4/5/2024 - Allocated to NG for NG2-BAU per DCL-3669</t>
  </si>
  <si>
    <t>dal13.sr01.rk384</t>
  </si>
  <si>
    <t>dal13.sr01.rk385</t>
  </si>
  <si>
    <t>dal13.sr01.rk386</t>
  </si>
  <si>
    <t>dal13.sr01.rk387</t>
  </si>
  <si>
    <t>dal13.sr01.rk388</t>
  </si>
  <si>
    <t>dal13.sr01.rk399</t>
  </si>
  <si>
    <t>dal13.sr01.rk400</t>
  </si>
  <si>
    <t>dal13.sr01.rk401</t>
  </si>
  <si>
    <t>dal13.sr01.rk402</t>
  </si>
  <si>
    <t>dal13.sr01.rk403</t>
  </si>
  <si>
    <t>dal13.sr01.rk404</t>
  </si>
  <si>
    <t>dal13.sr01.rk405</t>
  </si>
  <si>
    <t>dal13.sr01.rk406</t>
  </si>
  <si>
    <t>dal13.sr01.rk407</t>
  </si>
  <si>
    <t>dal13.sr01.rk408</t>
  </si>
  <si>
    <t>dal13.sr01.rk409</t>
  </si>
  <si>
    <t>dal13.sr01.rk410</t>
  </si>
  <si>
    <t>dal13.sr01.rk411</t>
  </si>
  <si>
    <t>dal13.sr01.rk412</t>
  </si>
  <si>
    <t>dal13.sr01.rk413</t>
  </si>
  <si>
    <t>dal13.sr01.rk414</t>
  </si>
  <si>
    <t>dal13.sr01.rk415</t>
  </si>
  <si>
    <t>dal13.sr01.rk416</t>
  </si>
  <si>
    <t>dal13.sr01.rk417</t>
  </si>
  <si>
    <t>dal13.sr01.rk418</t>
  </si>
  <si>
    <t>dal13.sr01.rk419</t>
  </si>
  <si>
    <t>Gen2 - Build Out</t>
  </si>
  <si>
    <t>dal13.sr01.rk420</t>
  </si>
  <si>
    <t>ysilva - vlam - 2/11/2022 - This has been allocated to NG SAP Rise per DCL-3090.</t>
  </si>
  <si>
    <t>dal13.sr01.rk421</t>
  </si>
  <si>
    <t>vlam - vlam - 2/11/2022 - This has been allocated to NG SAP Rise per DCL-3090</t>
  </si>
  <si>
    <t>dal13.sr01.rk422</t>
  </si>
  <si>
    <t>dal13.sr01.rk423</t>
  </si>
  <si>
    <t>dal13.sr01.rk424</t>
  </si>
  <si>
    <t>dal13.sr01.rk425</t>
  </si>
  <si>
    <t>dal13.sr01.rk426</t>
  </si>
  <si>
    <t>dal13.sr01.rk427</t>
  </si>
  <si>
    <t>dal13.sr01.rk428</t>
  </si>
  <si>
    <t>dal13.sr01.rk429</t>
  </si>
  <si>
    <t>dal13.sr01.rk430</t>
  </si>
  <si>
    <t>dal13.sr01.rk431</t>
  </si>
  <si>
    <t>dal13.sr01.rk432</t>
  </si>
  <si>
    <t>dal13.sr01.rk433</t>
  </si>
  <si>
    <t>dal13.sr01.rk434</t>
  </si>
  <si>
    <t>dal13.sr01.rk435</t>
  </si>
  <si>
    <t>dal13.sr01.rk436</t>
  </si>
  <si>
    <t>dal13.sr01.rk437</t>
  </si>
  <si>
    <t>dal13.sr01.rk438</t>
  </si>
  <si>
    <t>dal13.sr01.rk439</t>
  </si>
  <si>
    <t>dal13.sr01.rk440</t>
  </si>
  <si>
    <t>dal13.sr01.rk441</t>
  </si>
  <si>
    <t>dal13.sr01.rk442</t>
  </si>
  <si>
    <t>dal13.sr01.rk443</t>
  </si>
  <si>
    <t>dal13.sr01.rk444</t>
  </si>
  <si>
    <t>dal13.sr01.rk445</t>
  </si>
  <si>
    <t>dal13.sr01.rk446</t>
  </si>
  <si>
    <t>dal13.sr01.rk447</t>
  </si>
  <si>
    <t>dal13.sr01.rk448</t>
  </si>
  <si>
    <t>dal13.sr01.rk449</t>
  </si>
  <si>
    <t>dal13.sr01.rk450</t>
  </si>
  <si>
    <t>dal13.sr01.rk451</t>
  </si>
  <si>
    <t>dal13.sr01.rk452</t>
  </si>
  <si>
    <t>dal13.sr01.rk453</t>
  </si>
  <si>
    <t>dal13.sr01.rk454</t>
  </si>
  <si>
    <t>dal13.sr01.rk455</t>
  </si>
  <si>
    <t>dal13.sr01.rk456</t>
  </si>
  <si>
    <t>dal13.sr01.rk457</t>
  </si>
  <si>
    <t>dal13.sr01.rk458</t>
  </si>
  <si>
    <t>dal13.sr01.rk459</t>
  </si>
  <si>
    <t>dal13.sr01.rk460</t>
  </si>
  <si>
    <t>dal13.sr01.rk461</t>
  </si>
  <si>
    <t>dal13.sr01.rk462</t>
  </si>
  <si>
    <t>dal13.sr01.rk463</t>
  </si>
  <si>
    <t>dal13.sr01.rk464</t>
  </si>
  <si>
    <t>dal13.sr01.rk465</t>
  </si>
  <si>
    <t>dal13.sr01.rk466</t>
  </si>
  <si>
    <t>dal13.sr01.rk467</t>
  </si>
  <si>
    <t>dal13.sr01.rk468</t>
  </si>
  <si>
    <t>dal13.sr01.rk469</t>
  </si>
  <si>
    <t>dal13.sr01.rk470</t>
  </si>
  <si>
    <t>dal13.sr01.rk471</t>
  </si>
  <si>
    <t>dal13.sr01.rk472</t>
  </si>
  <si>
    <t>dal13.sr01.rk473</t>
  </si>
  <si>
    <t>dal13.sr01.rk474</t>
  </si>
  <si>
    <t>dal13.sr01.rk475</t>
  </si>
  <si>
    <t>dal13.sr01.rk476</t>
  </si>
  <si>
    <t>dal13.sr01.rk477</t>
  </si>
  <si>
    <t>dal13.sr01.rk478</t>
  </si>
  <si>
    <t>dal13.sr01.rk479</t>
  </si>
  <si>
    <t>dal13.sr01.rk480</t>
  </si>
  <si>
    <t>dal13.sr01.rk481</t>
  </si>
  <si>
    <t>dal13.sr01.rk482</t>
  </si>
  <si>
    <t>dal13.sr01.rk483</t>
  </si>
  <si>
    <t>dal13.sr01.rk484</t>
  </si>
  <si>
    <t>dal13.sr01.rk485</t>
  </si>
  <si>
    <t>dal13.sr01.rk486</t>
  </si>
  <si>
    <t>dal13.sr01.rk487</t>
  </si>
  <si>
    <t>dal13.sr01.rk488</t>
  </si>
  <si>
    <t>dal13.sr01.rk489</t>
  </si>
  <si>
    <t>dal13.sr01.rk490</t>
  </si>
  <si>
    <t>dal13.sr01.rk491</t>
  </si>
  <si>
    <t>dal13.sr01.rk492</t>
  </si>
  <si>
    <t>dal13.sr01.rk493</t>
  </si>
  <si>
    <t>dal13.sr01.rk494</t>
  </si>
  <si>
    <t>dal13.sr01.rk495</t>
  </si>
  <si>
    <t>dal13.sr01.rk496</t>
  </si>
  <si>
    <t>dal13.sr01.rk497</t>
  </si>
  <si>
    <t>dal13.sr01.rk498</t>
  </si>
  <si>
    <t>dal13.sr01.rk499</t>
  </si>
  <si>
    <t>dal13.sr01.rk500</t>
  </si>
  <si>
    <t>dal13.sr01.rk501</t>
  </si>
  <si>
    <t>dal13.sr01.rk502</t>
  </si>
  <si>
    <t>dal13.sr01.rk503</t>
  </si>
  <si>
    <t>dal13.sr01.rk504</t>
  </si>
  <si>
    <t>dal13.sr01.rk505</t>
  </si>
  <si>
    <t>dal13.sr01.rk506</t>
  </si>
  <si>
    <t>dal13.sr01.rk507</t>
  </si>
  <si>
    <t>dal13.sr01.rk508</t>
  </si>
  <si>
    <t>dal13.sr01.rk509</t>
  </si>
  <si>
    <t>dal13.sr01.rk510</t>
  </si>
  <si>
    <t>dal13.sr01.rk511</t>
  </si>
  <si>
    <t>dal13.sr01.rk512</t>
  </si>
  <si>
    <t>dal13.sr01.rk513</t>
  </si>
  <si>
    <t>dal13.sr01.rk514</t>
  </si>
  <si>
    <t>dal13.sr01.rk515</t>
  </si>
  <si>
    <t>dal13.sr01.rk516</t>
  </si>
  <si>
    <t>dal13.sr01.rk517</t>
  </si>
  <si>
    <t>dal13.sr01.rk518</t>
  </si>
  <si>
    <t>dal13.sr01.rk519</t>
  </si>
  <si>
    <t>dal13.sr01.rk520</t>
  </si>
  <si>
    <t>dal13.sr01.rk521</t>
  </si>
  <si>
    <t>dal13.sr01.rk522</t>
  </si>
  <si>
    <t>dal13.sr01.rk523</t>
  </si>
  <si>
    <t>dal13.sr01.rk524</t>
  </si>
  <si>
    <t>dal13.sr01.rk525</t>
  </si>
  <si>
    <t>dal13.sr01.rk526</t>
  </si>
  <si>
    <t>dal13.sr01.rk527</t>
  </si>
  <si>
    <t>dal13.sr01.rk528</t>
  </si>
  <si>
    <t>dal13.sr01.rk529</t>
  </si>
  <si>
    <t>dal13.sr01.rk530</t>
  </si>
  <si>
    <t>dal13.sr01.rk531</t>
  </si>
  <si>
    <t>dal13.sr01.rk532</t>
  </si>
  <si>
    <t>dal13.sr02.rk533</t>
  </si>
  <si>
    <t>dal13.sr02.rk534</t>
  </si>
  <si>
    <t>dal13.sr02.rk535</t>
  </si>
  <si>
    <t>dal13.sr02.rk536</t>
  </si>
  <si>
    <t>dal13.sr02.rk537</t>
  </si>
  <si>
    <t>dal13.sr02.rk538</t>
  </si>
  <si>
    <t>dal13.sr02.rk539</t>
  </si>
  <si>
    <t>dal13.sr02.rk540</t>
  </si>
  <si>
    <t>dal13.sr02.rk541</t>
  </si>
  <si>
    <t>dal13.sr02.rk542</t>
  </si>
  <si>
    <t>dal13.sr02.rk543</t>
  </si>
  <si>
    <t>dal13.sr02.rk544</t>
  </si>
  <si>
    <t>dal13.sr02.rk545</t>
  </si>
  <si>
    <t>dal13.sr02.rk546</t>
  </si>
  <si>
    <t>dal13.sr02.rk547</t>
  </si>
  <si>
    <t>dal13.sr02.rk548</t>
  </si>
  <si>
    <t>dal13.sr02.rk549</t>
  </si>
  <si>
    <t>dal13.sr02.rk550</t>
  </si>
  <si>
    <t>dal13.sr02.rk551</t>
  </si>
  <si>
    <t>dal13.sr02.rk552</t>
  </si>
  <si>
    <t>dal13.sr02.rk553</t>
  </si>
  <si>
    <t>dal13.sr02.rk554</t>
  </si>
  <si>
    <t>dal13.sr02.rk555</t>
  </si>
  <si>
    <t>dal13.sr02.rk556</t>
  </si>
  <si>
    <t>dal13.sr02.rk557</t>
  </si>
  <si>
    <t>dal13.sr02.rk558</t>
  </si>
  <si>
    <t>dal13.sr02.rk559</t>
  </si>
  <si>
    <t>dal13.sr02.rk560</t>
  </si>
  <si>
    <t>dal13.sr02.rk561</t>
  </si>
  <si>
    <t>dal13.sr02.rk562</t>
  </si>
  <si>
    <t>dal13.sr02.rk563</t>
  </si>
  <si>
    <t>dal13.sr02.rk564</t>
  </si>
  <si>
    <t>dal13.sr02.rk565</t>
  </si>
  <si>
    <t>dal13.sr02.rk566</t>
  </si>
  <si>
    <t>dal13.sr02.rk567</t>
  </si>
  <si>
    <t>dal13.sr02.rk568</t>
  </si>
  <si>
    <t>dal13.sr02.rk569</t>
  </si>
  <si>
    <t>dal13.sr02.rk570</t>
  </si>
  <si>
    <t>dal13.sr02.rk571</t>
  </si>
  <si>
    <t>dal13.sr02.rk572</t>
  </si>
  <si>
    <t>dal13.sr02.rk573</t>
  </si>
  <si>
    <t>dal13.sr02.rk574</t>
  </si>
  <si>
    <t>dal13.sr02.rk575</t>
  </si>
  <si>
    <t>dal13.sr02.rk576</t>
  </si>
  <si>
    <t>dal13.sr02.rk577</t>
  </si>
  <si>
    <t>dal13.sr02.rk578</t>
  </si>
  <si>
    <t>dal13.sr02.rk579</t>
  </si>
  <si>
    <t>dal13.sr02.rk580</t>
  </si>
  <si>
    <t>dal13.sr02.rk581</t>
  </si>
  <si>
    <t>dal13.sr02.rk582</t>
  </si>
  <si>
    <t>dal13.sr02.rk583</t>
  </si>
  <si>
    <t>dal13.sr02.rk584</t>
  </si>
  <si>
    <t>dal13.sr02.rk585</t>
  </si>
  <si>
    <t>dal13.sr02.rk586</t>
  </si>
  <si>
    <t>dal13.sr02.rk587</t>
  </si>
  <si>
    <t>dal13.sr02.rk588</t>
  </si>
  <si>
    <t>dal13.sr02.rk589</t>
  </si>
  <si>
    <t>dal13.sr02.rk590</t>
  </si>
  <si>
    <t>dal13.sr02.rk591</t>
  </si>
  <si>
    <t>dal13.sr02.rk592</t>
  </si>
  <si>
    <t>dal13.sr02.rk593</t>
  </si>
  <si>
    <t>dal13.sr02.rk594</t>
  </si>
  <si>
    <t>dal13.sr02.rk595</t>
  </si>
  <si>
    <t>dal13.sr02.rk596</t>
  </si>
  <si>
    <t>dal13.sr02.rk597</t>
  </si>
  <si>
    <t>dal13.sr02.rk598</t>
  </si>
  <si>
    <t>dal13.sr02.rk599</t>
  </si>
  <si>
    <t>dal13.sr02.rk600</t>
  </si>
  <si>
    <t>dal13.sr02.rk601</t>
  </si>
  <si>
    <t>dal13.sr02.rk602</t>
  </si>
  <si>
    <t>dal13.sr02.rk603</t>
  </si>
  <si>
    <t>dal13.sr02.rk604</t>
  </si>
  <si>
    <t>dal13.sr02.rk605</t>
  </si>
  <si>
    <t>dal13.sr02.rk606</t>
  </si>
  <si>
    <t>dal13.sr02.rk607</t>
  </si>
  <si>
    <t>dal13.sr02.rk608</t>
  </si>
  <si>
    <t>dal13.sr02.rk609</t>
  </si>
  <si>
    <t>dal13.sr02.rk610</t>
  </si>
  <si>
    <t>dal13.sr02.rk611</t>
  </si>
  <si>
    <t>dal13.sr02.rk612</t>
  </si>
  <si>
    <t>dal13.sr02.rk613</t>
  </si>
  <si>
    <t>dal13.sr02.rk614</t>
  </si>
  <si>
    <t>dal13.sr02.rk615</t>
  </si>
  <si>
    <t>dal13.sr02.rk616</t>
  </si>
  <si>
    <t>dal13.sr02.rk617</t>
  </si>
  <si>
    <t>dal13.sr02.rk618</t>
  </si>
  <si>
    <t>dal13.sr02.rk619</t>
  </si>
  <si>
    <t>dal13.sr02.rk620</t>
  </si>
  <si>
    <t>dal13.sr02.rk621</t>
  </si>
  <si>
    <t>vlam - 10/28/22 - Z16 removed due to being a duplicate request. Reallocated for Dell GPU Refresh per DCL-3096</t>
  </si>
  <si>
    <t>dal13.sr02.rk622</t>
  </si>
  <si>
    <t>dal13.sr02.rk623</t>
  </si>
  <si>
    <t>vlam - 5/12/2023 - Allocated to for NG Commercial AGG/MAGG per DCL-3096</t>
  </si>
  <si>
    <t>dal13.sr02.rk624</t>
  </si>
  <si>
    <t>dal13.sr02.rk625</t>
  </si>
  <si>
    <t>vlam - 3/26/2024 - Allocated to NG for GPU H200 - Staging per DCL-3677</t>
  </si>
  <si>
    <t>dal13.sr02.rk626</t>
  </si>
  <si>
    <t>vlam - 3/26/2024 - Allocated to NG for GPU H200 - Integration per DCL-3676</t>
  </si>
  <si>
    <t>dal13.sr02.rk630</t>
  </si>
  <si>
    <t>ccoronado - Adding SL tag per Anthony Neis. Ticket:154734671</t>
  </si>
  <si>
    <t>dal13.sr02.rk631</t>
  </si>
  <si>
    <t>dal13.sr02.rk632</t>
  </si>
  <si>
    <t>dal13.sr02.rk633</t>
  </si>
  <si>
    <t>dmeireles - updating status per ticket 74550221</t>
  </si>
  <si>
    <t>dal13.sr02.rk634</t>
  </si>
  <si>
    <t>dal13.sr02.rk635</t>
  </si>
  <si>
    <t>dal13.sr02.rk636</t>
  </si>
  <si>
    <t>dal13.sr02.rk637</t>
  </si>
  <si>
    <t>dal13.sr02.rk638</t>
  </si>
  <si>
    <t>dal13.sr02.rk639</t>
  </si>
  <si>
    <t>dal13.sr02.rk640</t>
  </si>
  <si>
    <t>dal13.sr02.rk641</t>
  </si>
  <si>
    <t>dal13.sr02.rk642</t>
  </si>
  <si>
    <t>dal13.sr02.rk643</t>
  </si>
  <si>
    <t>dal13.sr02.rk644</t>
  </si>
  <si>
    <t>dal13.sr02.rk645</t>
  </si>
  <si>
    <t>dal13.sr02.rk646</t>
  </si>
  <si>
    <t>dal13.sr02.rk647</t>
  </si>
  <si>
    <t>dal13.sr02.rk648</t>
  </si>
  <si>
    <t>dal13.sr02.rk649</t>
  </si>
  <si>
    <t>dal13.sr02.rk650</t>
  </si>
  <si>
    <t>dal13.sr02.rk651</t>
  </si>
  <si>
    <t>dal13.sr02.rk652</t>
  </si>
  <si>
    <t>dal13.sr02.rk653</t>
  </si>
  <si>
    <t>dal13.sr02.rk654</t>
  </si>
  <si>
    <t>dal13.sr02.rk655</t>
  </si>
  <si>
    <t>dal13.sr02.rk656</t>
  </si>
  <si>
    <t>dal13.sr02.rk657</t>
  </si>
  <si>
    <t>dal13.sr02.rk658</t>
  </si>
  <si>
    <t>vlam - 5/10/2024 - Allocated to QZ2 per DCL-3096.</t>
  </si>
  <si>
    <t>dal13.sr02.rk659</t>
  </si>
  <si>
    <t>vlam - 3/25/2024 - Allocated to NG for NG2 - BAU per DCL-3671.</t>
  </si>
  <si>
    <t>dal13.sr02.rk660</t>
  </si>
  <si>
    <t>vlam - 7/28/2023 - DAL13 QZ2 Dev GPU Rack 1</t>
  </si>
  <si>
    <t>dal13.sr02.rk661</t>
  </si>
  <si>
    <t>vlam - 7/28/2023 - DAL13 QZ1 Staging GPU Rack 1</t>
  </si>
  <si>
    <t>dal13.sr02.rk662</t>
  </si>
  <si>
    <t>dal13.sr02.rk663</t>
  </si>
  <si>
    <t>dal13.sr02.rk664</t>
  </si>
  <si>
    <t>dal13.sr02.rk665</t>
  </si>
  <si>
    <t>dal13.sr02.rk666</t>
  </si>
  <si>
    <t>dal13.sr02.rk667</t>
  </si>
  <si>
    <t>dal13.sr02.rk668</t>
  </si>
  <si>
    <t>dal13.sr02.rk669</t>
  </si>
  <si>
    <t>dal13.sr02.rk670</t>
  </si>
  <si>
    <t>dal13.sr02.rk671</t>
  </si>
  <si>
    <t>dal13.sr02.rk672</t>
  </si>
  <si>
    <t>dal13.sr02.rk673</t>
  </si>
  <si>
    <t>dal13.sr02.rk674</t>
  </si>
  <si>
    <t>dal13.sr02.rk675</t>
  </si>
  <si>
    <t>dal13.sr02.rk676</t>
  </si>
  <si>
    <t>dal13.sr02.rk677</t>
  </si>
  <si>
    <t>dal13.sr02.rk678</t>
  </si>
  <si>
    <t>dal13.sr02.rk679</t>
  </si>
  <si>
    <t>dal13.sr02.rk680</t>
  </si>
  <si>
    <t>dal13.sr02.rk681</t>
  </si>
  <si>
    <t>dal13.sr02.rk682</t>
  </si>
  <si>
    <t>dal13.sr02.rk683</t>
  </si>
  <si>
    <t>dal13.sr02.rk684</t>
  </si>
  <si>
    <t>dal13.sr02.rk685</t>
  </si>
  <si>
    <t>dal13.sr02.rk686</t>
  </si>
  <si>
    <t>dal13.sr02.rk687</t>
  </si>
  <si>
    <t>dal13.sr02.rk688</t>
  </si>
  <si>
    <t>dal13.sr02.rk689</t>
  </si>
  <si>
    <t>dal13.sr02.rk690</t>
  </si>
  <si>
    <t>dal13.sr02.rk691</t>
  </si>
  <si>
    <t>dal13.sr02.rk692</t>
  </si>
  <si>
    <t>dal13.sr02.rk693</t>
  </si>
  <si>
    <t>dal13.sr02.rk694</t>
  </si>
  <si>
    <t>dal13.sr02.rk695</t>
  </si>
  <si>
    <t>dal13.sr02.rk696</t>
  </si>
  <si>
    <t>dal13.sr02.rk697</t>
  </si>
  <si>
    <t>dal13.sr02.rk698</t>
  </si>
  <si>
    <t>dal13.sr02.rk699</t>
  </si>
  <si>
    <t>dal13.sr02.rk700</t>
  </si>
  <si>
    <t>dal13.sr02.rk701</t>
  </si>
  <si>
    <t>dal13.sr02.rk702</t>
  </si>
  <si>
    <t>dal13.sr02.rk703</t>
  </si>
  <si>
    <t>dal13.sr02.rk704</t>
  </si>
  <si>
    <t>dal13.sr02.rk705</t>
  </si>
  <si>
    <t>dal13.sr02.rk706</t>
  </si>
  <si>
    <t>dal13.sr02.rk707</t>
  </si>
  <si>
    <t>dal13.sr02.rk708</t>
  </si>
  <si>
    <t>dal13.sr02.rk709</t>
  </si>
  <si>
    <t>dal13.sr02.rk710</t>
  </si>
  <si>
    <t>dal13.sr02.rk711</t>
  </si>
  <si>
    <t>dal13.sr02.rk712</t>
  </si>
  <si>
    <t>vlam - 2/8/2024 - Allocated to NGDC Staging BM per DCL-3372</t>
  </si>
  <si>
    <t>dal13.sr02.rk713</t>
  </si>
  <si>
    <t>vlam - 10/3/2023 - Allocated to NG per DCL-3371.</t>
  </si>
  <si>
    <t>dal13.sr02.rk714</t>
  </si>
  <si>
    <t>dal13.sr02.rk715</t>
  </si>
  <si>
    <t>dal13.sr02.rk716</t>
  </si>
  <si>
    <t>dal13.sr02.rk717</t>
  </si>
  <si>
    <t>dal13.sr02.rk718</t>
  </si>
  <si>
    <t>dal13.sr02.rk719</t>
  </si>
  <si>
    <t>dal13.sr02.rk720</t>
  </si>
  <si>
    <t>dal13.sr02.rk721</t>
  </si>
  <si>
    <t>dal13.sr02.rk722</t>
  </si>
  <si>
    <t>dal13.sr02.rk723</t>
  </si>
  <si>
    <t>dal13.sr02.rk724</t>
  </si>
  <si>
    <t>dal13.sr02.rk725</t>
  </si>
  <si>
    <t>dal13.sr02.rk726</t>
  </si>
  <si>
    <t>dal13.sr02.rk727</t>
  </si>
  <si>
    <t>dal13.sr02.rk728</t>
  </si>
  <si>
    <t>dal13.sr02.rk729</t>
  </si>
  <si>
    <t>dal13.sr02.rk730</t>
  </si>
  <si>
    <t>dal13.sr02.rk731</t>
  </si>
  <si>
    <t>dal13.sr02.rk732</t>
  </si>
  <si>
    <t>dal13.sr02.rk733</t>
  </si>
  <si>
    <t>vlam - 10/3/2023 - Allocated to NG per DCL-3373</t>
  </si>
  <si>
    <t>dal13.sr02.rk734</t>
  </si>
  <si>
    <t>dal13.sr02.rk735</t>
  </si>
  <si>
    <t>dal13.sr02.rk736</t>
  </si>
  <si>
    <t>dal13.sr02.rk737</t>
  </si>
  <si>
    <t>vlam - 10/27/2022 - Set status to Decom to prepare for customer migrations.</t>
  </si>
  <si>
    <t>dal13.sr02.rk738</t>
  </si>
  <si>
    <t>dal13.sr02.rk739</t>
  </si>
  <si>
    <t>vlam - 8/7/2023 - Allocated to FedRAMP Staging - File/Block
per DCL-3096</t>
  </si>
  <si>
    <t>dal13.sr02.rk740</t>
  </si>
  <si>
    <t>dal13.sr02.rk741</t>
  </si>
  <si>
    <t>vlam - 10/3/2023 - Allocated to NG per DCL-3374</t>
  </si>
  <si>
    <t>dal13.sr02.rk742</t>
  </si>
  <si>
    <t>dal13.sr02.rk743</t>
  </si>
  <si>
    <t>dal13.sr02.rk744</t>
  </si>
  <si>
    <t>dal13.sr02.rk745</t>
  </si>
  <si>
    <t>dal13.sr02.rk746</t>
  </si>
  <si>
    <t>dal13.sr02.rk747</t>
  </si>
  <si>
    <t>dal13.sr02.rk748</t>
  </si>
  <si>
    <t>dal13.sr02.rk749</t>
  </si>
  <si>
    <t>dal13.sr02.rk750</t>
  </si>
  <si>
    <t>vlam - 10/3/2023 - Allocated to NG per DCL-3370.</t>
  </si>
  <si>
    <t>dal13.sr02.rk751</t>
  </si>
  <si>
    <t>dal13.sr02.rk752</t>
  </si>
  <si>
    <t>vlam - 2/6/2024 - L4/L40 allocation moved to SR01.</t>
  </si>
  <si>
    <t>dal13.sr02.rk753</t>
  </si>
  <si>
    <t>dal13.sr02.rk754</t>
  </si>
  <si>
    <t>dal13.sr03.rk01</t>
  </si>
  <si>
    <t>vlam - 10/13/2022 - Set to Power Limit due to limited power in the zone and threshold being reached.</t>
  </si>
  <si>
    <t>dal13.sr03.rk02</t>
  </si>
  <si>
    <t>dal13.sr03.rk03</t>
  </si>
  <si>
    <t>dal13.sr03.rk04</t>
  </si>
  <si>
    <t>dal13.sr03.rk05</t>
  </si>
  <si>
    <t>dal13.sr03.rk06</t>
  </si>
  <si>
    <t>dal13.sr03.rk07</t>
  </si>
  <si>
    <t>dal13.sr03.rk08</t>
  </si>
  <si>
    <t>dal13.sr03.rk09</t>
  </si>
  <si>
    <t>dal13.sr03.rk10</t>
  </si>
  <si>
    <t>dal13.sr03.rk11</t>
  </si>
  <si>
    <t>dal13.sr03.rk12</t>
  </si>
  <si>
    <t>dal13.sr03.rk13</t>
  </si>
  <si>
    <t>dal13.sr03.rk14</t>
  </si>
  <si>
    <t>dal13.sr03.rk15</t>
  </si>
  <si>
    <t>dal13.sr03.rk16</t>
  </si>
  <si>
    <t>dal13.sr03.rk17</t>
  </si>
  <si>
    <t>dal13.sr03.rk18</t>
  </si>
  <si>
    <t>dal13.sr03.rk19</t>
  </si>
  <si>
    <t>dal13.sr03.rk20</t>
  </si>
  <si>
    <t>dal13.sr03.rk21</t>
  </si>
  <si>
    <t>dal13.sr03.rk22</t>
  </si>
  <si>
    <t>dal13.sr03.rk23</t>
  </si>
  <si>
    <t>dal13.sr03.rk24</t>
  </si>
  <si>
    <t>dal13.sr03.rk25</t>
  </si>
  <si>
    <t>dal13.sr03.rk26</t>
  </si>
  <si>
    <t>dal13.sr03.rk27</t>
  </si>
  <si>
    <t>dal13.sr03.rk28</t>
  </si>
  <si>
    <t>dal13.sr03.rk29</t>
  </si>
  <si>
    <t>dal13.sr03.rk30</t>
  </si>
  <si>
    <t>dal13.sr03.rk31</t>
  </si>
  <si>
    <t>dal13.sr03.rk32</t>
  </si>
  <si>
    <t>dal13.sr03.rk33</t>
  </si>
  <si>
    <t>dal13.sr03.rk34</t>
  </si>
  <si>
    <t>dal13.sr03.rk35</t>
  </si>
  <si>
    <t>dal13.sr03.rk36</t>
  </si>
  <si>
    <t>dal13.sr03.rk37</t>
  </si>
  <si>
    <t>dal13.sr03.rk38</t>
  </si>
  <si>
    <t>dal13.sr03.rk39</t>
  </si>
  <si>
    <t>dal13.sr03.rk40</t>
  </si>
  <si>
    <t>dal13.sr03.rk41</t>
  </si>
  <si>
    <t>dal13.sr03.rk42</t>
  </si>
  <si>
    <t>dal13.sr03.rk43</t>
  </si>
  <si>
    <t>dal13.sr03.rk44</t>
  </si>
  <si>
    <t>dal13.sr03.rk45</t>
  </si>
  <si>
    <t>vlam - 11/10/2023 - Per Andy, setting this to Live.</t>
  </si>
  <si>
    <t>dal13.sr03.rk46</t>
  </si>
  <si>
    <t>dal13.sr03.rk47</t>
  </si>
  <si>
    <t>dal13.sr03.rk48</t>
  </si>
  <si>
    <t>dal13.sr03.rk49</t>
  </si>
  <si>
    <t>dal13.sr03.rk50</t>
  </si>
  <si>
    <t>dal13.sr03.rk51</t>
  </si>
  <si>
    <t>dal13.sr03.rk52</t>
  </si>
  <si>
    <t>dal13.sr03.rk53</t>
  </si>
  <si>
    <t>dal13.sr03.rk54</t>
  </si>
  <si>
    <t>dal13.sr03.rk55</t>
  </si>
  <si>
    <t>dal13.sr03.rk56</t>
  </si>
  <si>
    <t>DAL13-103</t>
  </si>
  <si>
    <t>dal13.sr03.rk57</t>
  </si>
  <si>
    <t>dal13.sr03.rk58</t>
  </si>
  <si>
    <t>dal13.sr03.rk59</t>
  </si>
  <si>
    <t>dal13.sr03.rk60</t>
  </si>
  <si>
    <t>dal13.sr03.rk61</t>
  </si>
  <si>
    <t>dal13.sr03.rk62</t>
  </si>
  <si>
    <t>dal13.sr03.rk63</t>
  </si>
  <si>
    <t>dal13.sr03.rk64</t>
  </si>
  <si>
    <t>dal13.sr03.rk65</t>
  </si>
  <si>
    <t>dal13.sr03.rk66</t>
  </si>
  <si>
    <t>dal13.sr03.rk67</t>
  </si>
  <si>
    <t xml:space="preserve">ccoronado - Updating serial per Sean Adams. Ticket: 138819034
</t>
  </si>
  <si>
    <t>dal13.sr03.rk68</t>
  </si>
  <si>
    <t>dal13.sr03.rk69</t>
  </si>
  <si>
    <t>dal13.sr03.rk70</t>
  </si>
  <si>
    <t>dal13.sr03.rk71</t>
  </si>
  <si>
    <t>dal13.sr03.rk72</t>
  </si>
  <si>
    <t>dal13.sr03.rk73</t>
  </si>
  <si>
    <t>dal13.sr03.rk74</t>
  </si>
  <si>
    <t>dal13.sr03.rk75</t>
  </si>
  <si>
    <t>dal13.sr03.rk76</t>
  </si>
  <si>
    <t>dal13.sr03.rk77</t>
  </si>
  <si>
    <t>dal13.sr03.rk78</t>
  </si>
  <si>
    <t>dal13.sr03.rk79</t>
  </si>
  <si>
    <t>dal13.sr03.rk80</t>
  </si>
  <si>
    <t>dal13.sr03.rk81</t>
  </si>
  <si>
    <t>dal13.sr03.rk82</t>
  </si>
  <si>
    <t>dal13.sr03.rk83</t>
  </si>
  <si>
    <t>dal13.sr03.rk84</t>
  </si>
  <si>
    <t>dal13.sr03.rk85</t>
  </si>
  <si>
    <t>dal13.sr03.rk86</t>
  </si>
  <si>
    <t>dal13.sr03.rk87</t>
  </si>
  <si>
    <t>dal13.sr03.rk88</t>
  </si>
  <si>
    <t>dal13.sr03.rk89</t>
  </si>
  <si>
    <t>dal13.sr03.rk90</t>
  </si>
  <si>
    <t>dal13.sr03.rk91</t>
  </si>
  <si>
    <t>dal13.sr03.rk92</t>
  </si>
  <si>
    <t>dal13.sr03.rk93</t>
  </si>
  <si>
    <t>dal13.sr03.rk94</t>
  </si>
  <si>
    <t>dal13.sr03.rk95</t>
  </si>
  <si>
    <t>dal13.sr03.rk96</t>
  </si>
  <si>
    <t>dal13.sr03.rk97</t>
  </si>
  <si>
    <t>dal13.sr03.rk98</t>
  </si>
  <si>
    <t>dal13.sr03.rk99</t>
  </si>
  <si>
    <t>dal13.sr03.rk100</t>
  </si>
  <si>
    <t>ccoronado - Updating SL tag per Sean Adams. Ticket: 138819034</t>
  </si>
  <si>
    <t>dal13.sr03.rk101</t>
  </si>
  <si>
    <t>dal13.sr03.rk102</t>
  </si>
  <si>
    <t>dal13.sr03.rk103</t>
  </si>
  <si>
    <t>dal13.sr03.rk104</t>
  </si>
  <si>
    <t>dal13.sr03.rk105</t>
  </si>
  <si>
    <t>dal13.sr03.rk106</t>
  </si>
  <si>
    <t>dal13.sr03.rk107</t>
  </si>
  <si>
    <t>dal13.sr03.rk108</t>
  </si>
  <si>
    <t>dal13.sr03.rk109</t>
  </si>
  <si>
    <t>dal13.sr03.rk110</t>
  </si>
  <si>
    <t>dal13.sr03.rk111</t>
  </si>
  <si>
    <t>dal13.sr03.rk112</t>
  </si>
  <si>
    <t>dal13.sr03.rk113</t>
  </si>
  <si>
    <t>dal13.sr03.rk114</t>
  </si>
  <si>
    <t>dal13.sr03.rk115</t>
  </si>
  <si>
    <t>dal13.sr03.rk116</t>
  </si>
  <si>
    <t>dal13.sr03.rk117</t>
  </si>
  <si>
    <t>dal13.sr03.rk118</t>
  </si>
  <si>
    <t>dal13.sr03.rk119</t>
  </si>
  <si>
    <t>dal13.sr03.rk120</t>
  </si>
  <si>
    <t>dal13.sr03.rk121</t>
  </si>
  <si>
    <t>dal13.sr03.rk122</t>
  </si>
  <si>
    <t>dal13.sr03.rk123</t>
  </si>
  <si>
    <t>dal13.sr03.rk124</t>
  </si>
  <si>
    <t>dal13.sr03.rk125</t>
  </si>
  <si>
    <t>dal13.sr03.rk126</t>
  </si>
  <si>
    <t>dal13.sr03.rk127</t>
  </si>
  <si>
    <t>dal13.sr03.rk128</t>
  </si>
  <si>
    <t>dal13.sr03.rk129</t>
  </si>
  <si>
    <t>dal13.sr03.rk130</t>
  </si>
  <si>
    <t>dal13.sr03.rk131</t>
  </si>
  <si>
    <t>dal13.sr03.rk132</t>
  </si>
  <si>
    <t>dal13.sr03.rk133</t>
  </si>
  <si>
    <t>vlam - 8/19/22 - Allocated to NG for Z16 Integration and Staging per DCL-3328</t>
  </si>
  <si>
    <t>dal13.sr03.rk134</t>
  </si>
  <si>
    <t>dal13.sr03.rk135</t>
  </si>
  <si>
    <t>dal13.sr03.rk136</t>
  </si>
  <si>
    <t>dal13.sr03.rk137</t>
  </si>
  <si>
    <t xml:space="preserve">ccoronado - Updating SL tag per Joey Phan. Ticket: 160941015
</t>
  </si>
  <si>
    <t>DAL13-10Unknown</t>
  </si>
  <si>
    <t>dal13.sr03.rk138</t>
  </si>
  <si>
    <t>vlam - 5/15/2024 - Allocated to QZ2 per DCL-3079.</t>
  </si>
  <si>
    <t>dal13.sr03.rk139</t>
  </si>
  <si>
    <t>dal13.sr03.rk140</t>
  </si>
  <si>
    <t>dal13.sr03.rk141</t>
  </si>
  <si>
    <t>dal13.sr03.rk142</t>
  </si>
  <si>
    <t>dal13.sr03.rk143</t>
  </si>
  <si>
    <t>dal13.sr03.rk144</t>
  </si>
  <si>
    <t>dal13.sr03.rk145</t>
  </si>
  <si>
    <t>dal13.sr03.rk146</t>
  </si>
  <si>
    <t>dal13.sr03.rk147</t>
  </si>
  <si>
    <t>dal13.sr03.rk148</t>
  </si>
  <si>
    <t>dal13.sr03.rk149</t>
  </si>
  <si>
    <t>dal13.sr03.rk150</t>
  </si>
  <si>
    <t>dal13.sr03.rk151</t>
  </si>
  <si>
    <t>dal13.sr03.rk152</t>
  </si>
  <si>
    <t>dal13.sr03.rk153</t>
  </si>
  <si>
    <t>dal13.sr03.rk154</t>
  </si>
  <si>
    <t>dal13.sr03.rk144 - dal13.sr03.rk154</t>
  </si>
  <si>
    <t>dal13.sr03.rk155</t>
  </si>
  <si>
    <t>dal13.sr03.rk156</t>
  </si>
  <si>
    <t>dal13.sr03.rk157</t>
  </si>
  <si>
    <t>dal13.sr03.rk158</t>
  </si>
  <si>
    <t>dal13.sr03.rk159</t>
  </si>
  <si>
    <t>dal13.sr03.rk160</t>
  </si>
  <si>
    <t>dal13.sr03.rk161</t>
  </si>
  <si>
    <t>dal13.sr03.rk162</t>
  </si>
  <si>
    <t>dal13.sr03.rk163</t>
  </si>
  <si>
    <t>dal13.sr03.rk164</t>
  </si>
  <si>
    <t>dal13.sr03.rk165</t>
  </si>
  <si>
    <t>dal13.sr03.rk155 - dal13.sr03.rk165</t>
  </si>
  <si>
    <t>dal13.sr03.rk166</t>
  </si>
  <si>
    <t>vlam - 10/20/2022 - Setting to Unallocated-Planned. PowerVS moved to sr03.rk177-187</t>
  </si>
  <si>
    <t>dal13.sr03.rk167</t>
  </si>
  <si>
    <t>dal13.sr03.rk168</t>
  </si>
  <si>
    <t>dal13.sr03.rk169</t>
  </si>
  <si>
    <t>dal13.sr03.rk170</t>
  </si>
  <si>
    <t>dal13.sr03.rk171</t>
  </si>
  <si>
    <t>dal13.sr03.rk172</t>
  </si>
  <si>
    <t>dal13.sr03.rk173</t>
  </si>
  <si>
    <t>dal13.sr03.rk174</t>
  </si>
  <si>
    <t>dal13.sr03.rk175</t>
  </si>
  <si>
    <t>dal13.sr03.rk176</t>
  </si>
  <si>
    <t>dal13.sr03.rk166 - dal13.sr03.rk176</t>
  </si>
  <si>
    <t>dal13.sr03.rk177</t>
  </si>
  <si>
    <t>vlam - 10/20/2022 - Allocated to PowerVS per CAPREQ-749</t>
  </si>
  <si>
    <t>PowerVS - Planned</t>
  </si>
  <si>
    <t>dal13.sr03.rk178</t>
  </si>
  <si>
    <t>dal13.sr03.rk179</t>
  </si>
  <si>
    <t>dal13.sr03.rk180</t>
  </si>
  <si>
    <t>dal13.sr03.rk181</t>
  </si>
  <si>
    <t>dal13.sr03.rk182</t>
  </si>
  <si>
    <t>dal13.sr03.rk183</t>
  </si>
  <si>
    <t>dal13.sr03.rk184</t>
  </si>
  <si>
    <t>dal13.sr03.rk185</t>
  </si>
  <si>
    <t>dal13.sr03.rk186</t>
  </si>
  <si>
    <t>dal13.sr03.rk187</t>
  </si>
  <si>
    <t>dal13.sr03.rk188</t>
  </si>
  <si>
    <t>dal13.sr03.rk189</t>
  </si>
  <si>
    <t>dal13.sr03.rk190</t>
  </si>
  <si>
    <t>dal13.sr03.rk191</t>
  </si>
  <si>
    <t>dal13.sr03.rk192</t>
  </si>
  <si>
    <t>dal13.sr03.rk193</t>
  </si>
  <si>
    <t>dal13.sr03.rk194</t>
  </si>
  <si>
    <t>dal13.sr03.rk195</t>
  </si>
  <si>
    <t>dal13.sr03.rk196</t>
  </si>
  <si>
    <t>dal13.sr03.rk197</t>
  </si>
  <si>
    <t>dal13.sr03.rk198</t>
  </si>
  <si>
    <t>dal13.sr03.rk199</t>
  </si>
  <si>
    <t>acoleman - Direct Link Lab, requested through email - acoleman 9/22/21</t>
  </si>
  <si>
    <t>dal13.sr03.rk200</t>
  </si>
  <si>
    <t>dal13.sr03.rk201</t>
  </si>
  <si>
    <t>dal13.sr03.rk202</t>
  </si>
  <si>
    <t>dal13.sr03.rk203</t>
  </si>
  <si>
    <t>dal13.sr03.rk204</t>
  </si>
  <si>
    <t>dal13.sr03.rk205</t>
  </si>
  <si>
    <t>dal13.sr03.rk206</t>
  </si>
  <si>
    <t>dal13.sr03.rk207</t>
  </si>
  <si>
    <t>dal13.sr03.rk208</t>
  </si>
  <si>
    <t>dal13.sr03.rk209</t>
  </si>
  <si>
    <t>dal13.sr03.rk210</t>
  </si>
  <si>
    <t>dal13.sr03.rk211</t>
  </si>
  <si>
    <t>dal13.sr03.rk212</t>
  </si>
  <si>
    <t>dal13.sr03.rk213</t>
  </si>
  <si>
    <t>dal13.sr03.rk214</t>
  </si>
  <si>
    <t>dal13.sr03.rk215</t>
  </si>
  <si>
    <t>dal13.sr03.rk216</t>
  </si>
  <si>
    <t>dal13.sr03.rk217</t>
  </si>
  <si>
    <t>dal13.sr03.rk218</t>
  </si>
  <si>
    <t>dal13.sr03.rk219</t>
  </si>
  <si>
    <t>dal13.sr03.rk220</t>
  </si>
  <si>
    <t>dal13.sr03.rk221</t>
  </si>
  <si>
    <t>dal13.sr03.rk222</t>
  </si>
  <si>
    <t>dal13.sr03.rk223</t>
  </si>
  <si>
    <t>vlam - vlam - 9/27/21 - This has been allocated for File/Block per CAPREQ-618.</t>
  </si>
  <si>
    <t>dal13.sr03.rk224</t>
  </si>
  <si>
    <t>dal13.sr03.rk225</t>
  </si>
  <si>
    <t>dal13.sr03.rk226</t>
  </si>
  <si>
    <t>dal13.sr03.rk227</t>
  </si>
  <si>
    <t>dal13.sr03.rk228</t>
  </si>
  <si>
    <t>dal13.sr03.rk229</t>
  </si>
  <si>
    <t>dal13.sr03.rk230</t>
  </si>
  <si>
    <t>dal13.sr03.rk231</t>
  </si>
  <si>
    <t>dal13.sr03.rk232</t>
  </si>
  <si>
    <t>dal13.sr03.rk233</t>
  </si>
  <si>
    <t>dal13.sr03.rk234</t>
  </si>
  <si>
    <t>vlam - 4/15/2024 - Will only need 4 rack NGDC design - will use racks 234-237 per CAPREQ-531.</t>
  </si>
  <si>
    <t>dal13.sr03.rk235</t>
  </si>
  <si>
    <t>dal13.sr03.rk236</t>
  </si>
  <si>
    <t>dal13.sr03.rk237</t>
  </si>
  <si>
    <t>dal13.sr03.rk238</t>
  </si>
  <si>
    <t>vlam - 4/15/2024 - Will only need 4 rack NGDC design - will use racks 234-237 per CAPREQ-531. Power in the zone also limited, setting to Unallocated Power Limit.</t>
  </si>
  <si>
    <t>dal13.sr03.rk239</t>
  </si>
  <si>
    <t>dal13.sr03.rk240</t>
  </si>
  <si>
    <t>dal13.sr03.rk241</t>
  </si>
  <si>
    <t>dal13.sr03.rk242</t>
  </si>
  <si>
    <t>dal13.sr03.rk243</t>
  </si>
  <si>
    <t>dal13.sr03.rk244</t>
  </si>
  <si>
    <t>dal13.sr03.rk234 - dal13.sr03.rk244</t>
  </si>
  <si>
    <t>dal13.sr03.rk245</t>
  </si>
  <si>
    <t>vlam - 10/4/21 - updated for CAPREQ-625 per acoleman</t>
  </si>
  <si>
    <t>dal13.sr03.rk246</t>
  </si>
  <si>
    <t>sthornton - Set to Active per ticket https://internal.softlayer.com/Ticket/ticketEdit/154041394</t>
  </si>
  <si>
    <t>dal13.sr03.rk247</t>
  </si>
  <si>
    <t>dal13.sr03.rk248</t>
  </si>
  <si>
    <t>dal13.sr03.rk249</t>
  </si>
  <si>
    <t>ysilva - 2/8/2024 - Allocated to NG Compute (QZ2) per DCL-3123</t>
  </si>
  <si>
    <t>dal13.sr03.rk250</t>
  </si>
  <si>
    <t>acoleman - acoleman - 10/4/21 - updated for CAPREQ-625</t>
  </si>
  <si>
    <t>dal13.sr03.rk251</t>
  </si>
  <si>
    <t>dal13.sr03.rk252</t>
  </si>
  <si>
    <t>dal13.sr03.rk253</t>
  </si>
  <si>
    <t>dal13.sr03.rk254</t>
  </si>
  <si>
    <t>dal13.sr03.rk255</t>
  </si>
  <si>
    <t>dal13.sr03.rk256</t>
  </si>
  <si>
    <t>dal13.sr03.rk257</t>
  </si>
  <si>
    <t>dal13.sr03.rk258</t>
  </si>
  <si>
    <t>dal13.sr03.rk259</t>
  </si>
  <si>
    <t>dal13.sr03.rk260</t>
  </si>
  <si>
    <t>dal13.sr03.rk261</t>
  </si>
  <si>
    <t>dal13.sr03.rk262</t>
  </si>
  <si>
    <t>dal13.sr03.rk263</t>
  </si>
  <si>
    <t>dal13.sr03.rk264</t>
  </si>
  <si>
    <t>dal13.sr03.rk265</t>
  </si>
  <si>
    <t>dal13.sr03.rk266</t>
  </si>
  <si>
    <t>dal13.sr03.rk256 - dal13.sr03.rk266</t>
  </si>
  <si>
    <t>dal13.sr03.rk267</t>
  </si>
  <si>
    <t>ccoronado - Adding SL tag per Phillip Huffman. Ticket: 154474399</t>
  </si>
  <si>
    <t>dal13.sr03.rk268</t>
  </si>
  <si>
    <t>vlam - 2/8/2024 - Allocated to NGDC Integration - Bare Metal per DCL-3239</t>
  </si>
  <si>
    <t>dal13.sr03.rk269</t>
  </si>
  <si>
    <t>vlam - 2/8/2024 - Allocated to NGDC Integration Compute per DCL-3339</t>
  </si>
  <si>
    <t>dal13.sr03.rk270</t>
  </si>
  <si>
    <t>dal13.sr03.rk271</t>
  </si>
  <si>
    <t>dal13.sr03.rk272</t>
  </si>
  <si>
    <t>dal13.sr03.rk273</t>
  </si>
  <si>
    <t>dal13.sr03.rk274</t>
  </si>
  <si>
    <t>dal13.sr03.rk275</t>
  </si>
  <si>
    <t>dal13.sr03.rk276</t>
  </si>
  <si>
    <t>dal13.sr03.rk277</t>
  </si>
  <si>
    <t>dal13.sr03.rk278</t>
  </si>
  <si>
    <t>ysilva - 2/15/2022 - This has been allocated for NG per CAPREQ-703</t>
  </si>
  <si>
    <t>dal13.sr03.rk279</t>
  </si>
  <si>
    <t>vlam - 5/15/2024 - Acadia: VPC Block for VSI profile for BaaS - Development Infrastructure per DCL-3079 and VPCCDM-1751</t>
  </si>
  <si>
    <t>dal13.sr03.rk280</t>
  </si>
  <si>
    <t>dal13.sr03.rk281</t>
  </si>
  <si>
    <t>dal13.sr03.rk282</t>
  </si>
  <si>
    <t>dal13.sr03.rk283</t>
  </si>
  <si>
    <t>dal13.sr03.rk284</t>
  </si>
  <si>
    <t>dal13.sr03.rk285</t>
  </si>
  <si>
    <t>dal13.sr03.rk286</t>
  </si>
  <si>
    <t>dal13.sr03.rk287</t>
  </si>
  <si>
    <t>dal13.sr03.rk288</t>
  </si>
  <si>
    <t>dal13.sr03.rk289</t>
  </si>
  <si>
    <t>dal13.sr03.rk290</t>
  </si>
  <si>
    <t>dal13.sr03.rk291</t>
  </si>
  <si>
    <t>dal13.sr03.rk292</t>
  </si>
  <si>
    <t>dal13.sr03.rk293</t>
  </si>
  <si>
    <t>dal13.sr03.rk294</t>
  </si>
  <si>
    <t>dal13.sr03.rk295</t>
  </si>
  <si>
    <t>dal13.sr03.rk296</t>
  </si>
  <si>
    <t>dal13.sr03.rk297</t>
  </si>
  <si>
    <t>dal13.sr03.rk298</t>
  </si>
  <si>
    <t>dal13.sr03.rk299</t>
  </si>
  <si>
    <t>dal13.sr03.rk300</t>
  </si>
  <si>
    <t>hphan - Received order from dal07 per shipment ID 1067007</t>
  </si>
  <si>
    <t>dal13.sr03.rk301</t>
  </si>
  <si>
    <t>ysilva - vlam - 9/28/2022 - Allocated to NG for Nov-Citi and SPR Beta per DCL-3212</t>
  </si>
  <si>
    <t>dal13.sr03.rk302</t>
  </si>
  <si>
    <t>dal13.sr03.rk303</t>
  </si>
  <si>
    <t>dal13.sr03.rk304</t>
  </si>
  <si>
    <t>dal13.sr03.rk305</t>
  </si>
  <si>
    <t>dal13.sr03.rk306</t>
  </si>
  <si>
    <t>dal13.sr03.rk307</t>
  </si>
  <si>
    <t>dal13.sr03.rk308</t>
  </si>
  <si>
    <t>dal13.sr03.rk309</t>
  </si>
  <si>
    <t>dal13.sr03.rk310</t>
  </si>
  <si>
    <t>dal13.sr03.rk311</t>
  </si>
  <si>
    <t>vlam - 3/25/2024 - Allocated to NG for NG2 - BAU per DCL-3212</t>
  </si>
  <si>
    <t>dal13.sr03.rk312</t>
  </si>
  <si>
    <t>dal13.sr03.rk313</t>
  </si>
  <si>
    <t>dal13.sr03.rk314</t>
  </si>
  <si>
    <t>dal13.sr03.rk315</t>
  </si>
  <si>
    <t>dal13.sr03.rk316</t>
  </si>
  <si>
    <t>dal13.sr03.rk317</t>
  </si>
  <si>
    <t>dal13.sr03.rk318</t>
  </si>
  <si>
    <t>dal13.sr03.rk319</t>
  </si>
  <si>
    <t>dal13.sr03.rk320</t>
  </si>
  <si>
    <t>dal13.sr03.rk321</t>
  </si>
  <si>
    <t>dal13.sr03.rk322</t>
  </si>
  <si>
    <t>dal13.sr03.rk323</t>
  </si>
  <si>
    <t>dal13.sr03.rk324</t>
  </si>
  <si>
    <t>dal13.sr03.rk325</t>
  </si>
  <si>
    <t>dal13.sr03.rk326</t>
  </si>
  <si>
    <t>dal13.sr03.rk327</t>
  </si>
  <si>
    <t>dal13.sr03.rk328</t>
  </si>
  <si>
    <t>dal13.sr03.rk329</t>
  </si>
  <si>
    <t>dal13.sr03.rk330</t>
  </si>
  <si>
    <t>dal13.sr03.rk331</t>
  </si>
  <si>
    <t>dal13.sr03.rk332</t>
  </si>
  <si>
    <t>dal13.sr03.rk333</t>
  </si>
  <si>
    <t>dal13.sr03.rk334</t>
  </si>
  <si>
    <t>dal13.sr03.rk335</t>
  </si>
  <si>
    <t>dal13.sr03.rk336</t>
  </si>
  <si>
    <t>dal13.sr03.rk337</t>
  </si>
  <si>
    <t>dal13.sr03.rk338</t>
  </si>
  <si>
    <t>dal13.sr03.rk339</t>
  </si>
  <si>
    <t>dal13.sr03.rk340</t>
  </si>
  <si>
    <t>dal13.sr03.rk341</t>
  </si>
  <si>
    <t>dal13.sr03.rk342</t>
  </si>
  <si>
    <t>dal13.sr03.rk343</t>
  </si>
  <si>
    <t>dal13.sr03.rk344</t>
  </si>
  <si>
    <t>vlam - 2/15/2022 - This has been allocated for NG AGG and MAGG per DCL-3079</t>
  </si>
  <si>
    <t>dal13.sr03.rk345</t>
  </si>
  <si>
    <t>dal13.sr03.rk346</t>
  </si>
  <si>
    <t>vlam - vlam - 2/15/2022 - This has been allocated for NG per CAPREQ-704</t>
  </si>
  <si>
    <t>dal13.sr03.rk347</t>
  </si>
  <si>
    <t>dal13.sr03.rk348</t>
  </si>
  <si>
    <t>dal13.sr03.rk349</t>
  </si>
  <si>
    <t>dal13.sr03.rk350</t>
  </si>
  <si>
    <t>dal13.sr03.rk351</t>
  </si>
  <si>
    <t>dal13.sr03.rk352</t>
  </si>
  <si>
    <t>dal13.sr03.rk353</t>
  </si>
  <si>
    <t>dal13.sr03.rk354</t>
  </si>
  <si>
    <t>dal13.sr03.rk355</t>
  </si>
  <si>
    <t>ysilva - vlam - 03/23/23 - FedRAMP Integration and Staging.</t>
  </si>
  <si>
    <t>dal13.sr03.rk356</t>
  </si>
  <si>
    <t>vlam - 3/23/23 - FedRAMP Integration and Staging</t>
  </si>
  <si>
    <t>dal13.sr03.rk357</t>
  </si>
  <si>
    <t>dal13.sr03.rk358</t>
  </si>
  <si>
    <t>dal13.sr03.rk359</t>
  </si>
  <si>
    <t>vlam - 8/7/2023 - Allocated to FedRAMP Integration - File/Block
per DCL-3079</t>
  </si>
  <si>
    <t>dal13.sr03.rk360</t>
  </si>
  <si>
    <t>dal13.sr03.rk361</t>
  </si>
  <si>
    <t>dal13.sr03.rk362</t>
  </si>
  <si>
    <t>dal13.sr03.rk363</t>
  </si>
  <si>
    <t>dal13.sr03.rk364</t>
  </si>
  <si>
    <t>dal13.sr03.rk365</t>
  </si>
  <si>
    <t>dal13.sr03.rk366</t>
  </si>
  <si>
    <t>vlam - 03/23/23 - FedRAMP Integration and Staging</t>
  </si>
  <si>
    <t>dal13.sr03.rk367</t>
  </si>
  <si>
    <t>dal13.sr03.rk368</t>
  </si>
  <si>
    <t>dal13.sr03.rk369</t>
  </si>
  <si>
    <t>dal13.sr03.rk370</t>
  </si>
  <si>
    <t>vlam - 2/8/2024 - No longer needed for Z Mainframe.</t>
  </si>
  <si>
    <t>dal13.sr03.rk371</t>
  </si>
  <si>
    <t>dal13.sr03.rk372</t>
  </si>
  <si>
    <t>dal13.sr03.rk373</t>
  </si>
  <si>
    <t>dal13.sr03.rk374</t>
  </si>
  <si>
    <t>dal13.sr03.rk375</t>
  </si>
  <si>
    <t>dal13.sr03.rk376</t>
  </si>
  <si>
    <t>dal13.sr03.rk377</t>
  </si>
  <si>
    <t>dal13.sr03.rk378</t>
  </si>
  <si>
    <t>dal13.sr03.rk379</t>
  </si>
  <si>
    <t>dal13.sr03.rk380</t>
  </si>
  <si>
    <t>dal13.sr03.rk381</t>
  </si>
  <si>
    <t>dal13.sr03.rk382</t>
  </si>
  <si>
    <t>dal13.sr03.rk383</t>
  </si>
  <si>
    <t>dal13.sr03.rk384</t>
  </si>
  <si>
    <t>dal13.sr03.rk385</t>
  </si>
  <si>
    <t>dal13.sr03.rk386</t>
  </si>
  <si>
    <t>dal13.sr03.rk387</t>
  </si>
  <si>
    <t>dal13.sr03.rk388</t>
  </si>
  <si>
    <t>vlam - 4/5/2024 - Allocated to NG for Flex per DCL-3309</t>
  </si>
  <si>
    <t>dal13.sr03.rk389</t>
  </si>
  <si>
    <t>vlam - 8/1/2022 - Allocated for NG Dell GPU Refresh per DCL-3309</t>
  </si>
  <si>
    <t>dal13.sr03.rk390</t>
  </si>
  <si>
    <t>dal13.sr03.rk391</t>
  </si>
  <si>
    <t>dal13.sr03.rk392</t>
  </si>
  <si>
    <t>dal13.sr03.rk393</t>
  </si>
  <si>
    <t>dal13.sr03.rk394</t>
  </si>
  <si>
    <t>dal13.sr03.rk395</t>
  </si>
  <si>
    <t>dal13.sr03.rk396</t>
  </si>
  <si>
    <t>dal13.sr03.rk397</t>
  </si>
  <si>
    <t>dal13.sr03.rk398</t>
  </si>
  <si>
    <t>Data Hall 4</t>
  </si>
  <si>
    <t>Data Hall 3</t>
  </si>
  <si>
    <t>Data Hall 2</t>
  </si>
  <si>
    <t>TEMPLATE - Rack and Power Allocation Assessment</t>
  </si>
  <si>
    <t>Rack Attributes from Rack Breakdown -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</si>
</sst>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3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</font>
    <font>
      <i/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151CC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FF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5">
    <xf numFmtId="0" fontId="0" fillId="0" borderId="0"/>
    <xf numFmtId="0" fontId="5" fillId="0" borderId="0"/>
    <xf numFmtId="0" fontId="8" fillId="0" borderId="0"/>
    <xf numFmtId="0" fontId="9" fillId="0" borderId="0"/>
    <xf numFmtId="0" fontId="10" fillId="2" borderId="0" applyNumberFormat="0" applyBorder="0" applyAlignment="0" applyProtection="0"/>
    <xf numFmtId="0" fontId="4" fillId="0" borderId="0"/>
    <xf numFmtId="0" fontId="3" fillId="0" borderId="0"/>
    <xf numFmtId="0" fontId="5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" fillId="0" borderId="0"/>
    <xf numFmtId="0" fontId="15" fillId="0" borderId="0" applyNumberFormat="0" applyFill="0" applyBorder="0" applyAlignment="0" applyProtection="0"/>
    <xf numFmtId="0" fontId="1" fillId="0" borderId="0"/>
    <xf numFmtId="0" fontId="10" fillId="2" borderId="0" applyNumberFormat="0" applyBorder="0" applyAlignment="0" applyProtection="0"/>
    <xf numFmtId="9" fontId="5" fillId="0" borderId="0" applyFont="0" applyFill="0" applyBorder="0" applyAlignment="0" applyProtection="0"/>
  </cellStyleXfs>
  <cellXfs count="124">
    <xf numFmtId="0" fontId="0" fillId="0" borderId="0" xfId="0"/>
    <xf numFmtId="0" fontId="9" fillId="0" borderId="0" xfId="3"/>
    <xf numFmtId="0" fontId="11" fillId="0" borderId="2" xfId="3" applyFont="1" applyBorder="1"/>
    <xf numFmtId="0" fontId="11" fillId="0" borderId="3" xfId="3" applyFont="1" applyBorder="1"/>
    <xf numFmtId="0" fontId="11" fillId="0" borderId="4" xfId="3" applyFont="1" applyBorder="1"/>
    <xf numFmtId="0" fontId="0" fillId="0" borderId="6" xfId="0" applyBorder="1" applyAlignment="1">
      <alignment horizontal="center"/>
    </xf>
    <xf numFmtId="0" fontId="7" fillId="4" borderId="5" xfId="0" applyFont="1" applyFill="1" applyBorder="1"/>
    <xf numFmtId="0" fontId="7" fillId="4" borderId="6" xfId="0" applyFont="1" applyFill="1" applyBorder="1"/>
    <xf numFmtId="0" fontId="7" fillId="4" borderId="7" xfId="0" applyFont="1" applyFill="1" applyBorder="1"/>
    <xf numFmtId="0" fontId="0" fillId="0" borderId="11" xfId="0" applyBorder="1"/>
    <xf numFmtId="0" fontId="14" fillId="0" borderId="0" xfId="0" applyFont="1"/>
    <xf numFmtId="0" fontId="7" fillId="0" borderId="11" xfId="0" applyFont="1" applyBorder="1"/>
    <xf numFmtId="0" fontId="12" fillId="0" borderId="4" xfId="3" applyFont="1" applyBorder="1" applyAlignment="1">
      <alignment vertical="center"/>
    </xf>
    <xf numFmtId="0" fontId="6" fillId="3" borderId="0" xfId="3" applyFont="1" applyFill="1" applyAlignment="1">
      <alignment horizontal="center" vertical="center"/>
    </xf>
    <xf numFmtId="0" fontId="6" fillId="3" borderId="0" xfId="3" applyFont="1" applyFill="1" applyAlignment="1">
      <alignment vertical="center"/>
    </xf>
    <xf numFmtId="0" fontId="6" fillId="3" borderId="12" xfId="3" applyFont="1" applyFill="1" applyBorder="1" applyAlignment="1">
      <alignment horizontal="center" vertical="center"/>
    </xf>
    <xf numFmtId="0" fontId="6" fillId="3" borderId="13" xfId="3" applyFont="1" applyFill="1" applyBorder="1" applyAlignment="1">
      <alignment horizontal="center" vertical="center"/>
    </xf>
    <xf numFmtId="0" fontId="6" fillId="3" borderId="8" xfId="3" applyFont="1" applyFill="1" applyBorder="1" applyAlignment="1">
      <alignment horizontal="center" vertical="center"/>
    </xf>
    <xf numFmtId="0" fontId="0" fillId="0" borderId="1" xfId="0" applyBorder="1"/>
    <xf numFmtId="0" fontId="5" fillId="0" borderId="0" xfId="1"/>
    <xf numFmtId="1" fontId="0" fillId="0" borderId="0" xfId="0" applyNumberFormat="1"/>
    <xf numFmtId="0" fontId="0" fillId="0" borderId="9" xfId="0" applyBorder="1"/>
    <xf numFmtId="0" fontId="0" fillId="0" borderId="15" xfId="0" applyBorder="1"/>
    <xf numFmtId="0" fontId="0" fillId="0" borderId="5" xfId="0" applyBorder="1" applyAlignment="1">
      <alignment horizontal="center"/>
    </xf>
    <xf numFmtId="1" fontId="0" fillId="0" borderId="11" xfId="0" applyNumberFormat="1" applyBorder="1"/>
    <xf numFmtId="0" fontId="0" fillId="0" borderId="10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left" indent="1"/>
    </xf>
    <xf numFmtId="2" fontId="0" fillId="0" borderId="15" xfId="0" applyNumberFormat="1" applyBorder="1" applyAlignment="1">
      <alignment horizontal="center"/>
    </xf>
    <xf numFmtId="0" fontId="8" fillId="0" borderId="10" xfId="3" applyFont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9" fillId="0" borderId="0" xfId="3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14" applyNumberFormat="1" applyFont="1"/>
    <xf numFmtId="0" fontId="18" fillId="0" borderId="0" xfId="13" applyFont="1" applyFill="1"/>
    <xf numFmtId="0" fontId="19" fillId="0" borderId="0" xfId="0" applyFont="1"/>
    <xf numFmtId="1" fontId="19" fillId="0" borderId="0" xfId="0" applyNumberFormat="1" applyFont="1"/>
    <xf numFmtId="0" fontId="0" fillId="0" borderId="9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7" fillId="4" borderId="21" xfId="0" applyFont="1" applyFill="1" applyBorder="1"/>
    <xf numFmtId="0" fontId="7" fillId="4" borderId="19" xfId="0" applyFont="1" applyFill="1" applyBorder="1" applyAlignment="1">
      <alignment horizontal="left" indent="1"/>
    </xf>
    <xf numFmtId="0" fontId="7" fillId="4" borderId="20" xfId="0" applyFont="1" applyFill="1" applyBorder="1"/>
    <xf numFmtId="0" fontId="6" fillId="3" borderId="28" xfId="0" applyFont="1" applyFill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6" fillId="3" borderId="31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1" fontId="6" fillId="3" borderId="20" xfId="0" applyNumberFormat="1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6" fillId="3" borderId="32" xfId="0" applyFont="1" applyFill="1" applyBorder="1" applyAlignment="1">
      <alignment horizontal="center"/>
    </xf>
    <xf numFmtId="0" fontId="7" fillId="0" borderId="33" xfId="0" applyFont="1" applyBorder="1" applyAlignment="1">
      <alignment horizontal="center"/>
    </xf>
    <xf numFmtId="1" fontId="7" fillId="0" borderId="33" xfId="0" applyNumberFormat="1" applyFont="1" applyBorder="1" applyAlignment="1">
      <alignment horizontal="center"/>
    </xf>
    <xf numFmtId="0" fontId="7" fillId="4" borderId="3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1" fontId="7" fillId="0" borderId="35" xfId="0" applyNumberFormat="1" applyFont="1" applyBorder="1" applyAlignment="1">
      <alignment horizontal="center"/>
    </xf>
    <xf numFmtId="0" fontId="6" fillId="3" borderId="36" xfId="0" applyFont="1" applyFill="1" applyBorder="1" applyAlignment="1">
      <alignment horizontal="center"/>
    </xf>
    <xf numFmtId="0" fontId="0" fillId="0" borderId="10" xfId="0" applyBorder="1"/>
    <xf numFmtId="1" fontId="20" fillId="5" borderId="37" xfId="0" applyNumberFormat="1" applyFont="1" applyFill="1" applyBorder="1" applyAlignment="1" applyProtection="1">
      <alignment horizontal="center"/>
      <protection locked="0"/>
    </xf>
    <xf numFmtId="0" fontId="21" fillId="5" borderId="37" xfId="0" applyFont="1" applyFill="1" applyBorder="1" applyAlignment="1" applyProtection="1">
      <alignment horizontal="center"/>
      <protection locked="0"/>
    </xf>
    <xf numFmtId="0" fontId="21" fillId="5" borderId="38" xfId="0" applyFont="1" applyFill="1" applyBorder="1" applyAlignment="1" applyProtection="1">
      <alignment horizontal="center"/>
      <protection locked="0"/>
    </xf>
    <xf numFmtId="2" fontId="0" fillId="0" borderId="37" xfId="0" applyNumberFormat="1" applyBorder="1" applyAlignment="1">
      <alignment horizontal="center"/>
    </xf>
    <xf numFmtId="164" fontId="21" fillId="0" borderId="39" xfId="0" applyNumberFormat="1" applyFont="1" applyBorder="1" applyAlignment="1">
      <alignment horizontal="center"/>
    </xf>
    <xf numFmtId="0" fontId="0" fillId="5" borderId="37" xfId="0" applyFill="1" applyBorder="1" applyAlignment="1" applyProtection="1">
      <alignment horizontal="center"/>
      <protection locked="0"/>
    </xf>
    <xf numFmtId="0" fontId="0" fillId="5" borderId="37" xfId="0" applyFill="1" applyBorder="1" applyAlignment="1">
      <alignment horizontal="center"/>
    </xf>
    <xf numFmtId="0" fontId="21" fillId="5" borderId="37" xfId="0" applyFont="1" applyFill="1" applyBorder="1" applyAlignment="1">
      <alignment horizontal="center"/>
    </xf>
    <xf numFmtId="0" fontId="20" fillId="5" borderId="37" xfId="0" applyFont="1" applyFill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0" fontId="7" fillId="4" borderId="40" xfId="0" applyFont="1" applyFill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2" fillId="6" borderId="14" xfId="0" applyFont="1" applyFill="1" applyBorder="1" applyAlignment="1">
      <alignment horizontal="center"/>
    </xf>
    <xf numFmtId="0" fontId="7" fillId="4" borderId="42" xfId="0" applyFont="1" applyFill="1" applyBorder="1" applyAlignment="1">
      <alignment horizontal="center"/>
    </xf>
    <xf numFmtId="0" fontId="15" fillId="0" borderId="6" xfId="11" applyBorder="1" applyAlignment="1">
      <alignment horizontal="center"/>
    </xf>
    <xf numFmtId="0" fontId="15" fillId="0" borderId="7" xfId="11" applyBorder="1" applyAlignment="1">
      <alignment horizontal="center"/>
    </xf>
    <xf numFmtId="2" fontId="19" fillId="7" borderId="10" xfId="11" applyNumberFormat="1" applyFont="1" applyFill="1" applyBorder="1" applyAlignment="1">
      <alignment horizontal="center"/>
    </xf>
    <xf numFmtId="2" fontId="19" fillId="9" borderId="10" xfId="11" applyNumberFormat="1" applyFont="1" applyFill="1" applyBorder="1" applyAlignment="1">
      <alignment horizontal="center"/>
    </xf>
    <xf numFmtId="2" fontId="19" fillId="10" borderId="10" xfId="11" applyNumberFormat="1" applyFont="1" applyFill="1" applyBorder="1" applyAlignment="1">
      <alignment horizontal="center"/>
    </xf>
    <xf numFmtId="2" fontId="22" fillId="6" borderId="10" xfId="11" applyNumberFormat="1" applyFont="1" applyFill="1" applyBorder="1" applyAlignment="1">
      <alignment horizontal="center"/>
    </xf>
    <xf numFmtId="2" fontId="22" fillId="8" borderId="10" xfId="11" applyNumberFormat="1" applyFont="1" applyFill="1" applyBorder="1" applyAlignment="1">
      <alignment horizontal="center"/>
    </xf>
    <xf numFmtId="2" fontId="22" fillId="8" borderId="41" xfId="11" applyNumberFormat="1" applyFont="1" applyFill="1" applyBorder="1" applyAlignment="1">
      <alignment horizontal="center"/>
    </xf>
    <xf numFmtId="2" fontId="19" fillId="6" borderId="10" xfId="11" applyNumberFormat="1" applyFont="1" applyFill="1" applyBorder="1" applyAlignment="1">
      <alignment horizontal="center"/>
    </xf>
    <xf numFmtId="0" fontId="19" fillId="11" borderId="14" xfId="0" applyFont="1" applyFill="1" applyBorder="1" applyAlignment="1">
      <alignment horizontal="center"/>
    </xf>
    <xf numFmtId="2" fontId="19" fillId="11" borderId="10" xfId="11" applyNumberFormat="1" applyFont="1" applyFill="1" applyBorder="1" applyAlignment="1">
      <alignment horizontal="center"/>
    </xf>
    <xf numFmtId="2" fontId="19" fillId="5" borderId="14" xfId="11" applyNumberFormat="1" applyFont="1" applyFill="1" applyBorder="1" applyAlignment="1">
      <alignment horizontal="center"/>
    </xf>
    <xf numFmtId="2" fontId="22" fillId="9" borderId="10" xfId="11" applyNumberFormat="1" applyFont="1" applyFill="1" applyBorder="1" applyAlignment="1">
      <alignment horizontal="center"/>
    </xf>
    <xf numFmtId="2" fontId="19" fillId="14" borderId="41" xfId="11" applyNumberFormat="1" applyFont="1" applyFill="1" applyBorder="1" applyAlignment="1">
      <alignment horizontal="center"/>
    </xf>
    <xf numFmtId="0" fontId="19" fillId="14" borderId="14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22" fillId="13" borderId="10" xfId="0" applyFont="1" applyFill="1" applyBorder="1" applyAlignment="1">
      <alignment horizontal="center"/>
    </xf>
    <xf numFmtId="2" fontId="19" fillId="9" borderId="14" xfId="11" applyNumberFormat="1" applyFont="1" applyFill="1" applyBorder="1" applyAlignment="1">
      <alignment horizontal="center"/>
    </xf>
    <xf numFmtId="0" fontId="7" fillId="4" borderId="31" xfId="0" applyFont="1" applyFill="1" applyBorder="1" applyAlignment="1">
      <alignment horizontal="center"/>
    </xf>
    <xf numFmtId="0" fontId="0" fillId="0" borderId="22" xfId="0" applyBorder="1"/>
    <xf numFmtId="1" fontId="0" fillId="0" borderId="17" xfId="0" applyNumberFormat="1" applyBorder="1"/>
    <xf numFmtId="1" fontId="0" fillId="0" borderId="1" xfId="0" applyNumberFormat="1" applyBorder="1"/>
    <xf numFmtId="0" fontId="0" fillId="0" borderId="23" xfId="0" applyBorder="1"/>
    <xf numFmtId="0" fontId="0" fillId="0" borderId="43" xfId="0" applyBorder="1"/>
    <xf numFmtId="1" fontId="0" fillId="0" borderId="24" xfId="0" applyNumberFormat="1" applyBorder="1"/>
    <xf numFmtId="1" fontId="0" fillId="0" borderId="9" xfId="0" applyNumberFormat="1" applyBorder="1"/>
    <xf numFmtId="0" fontId="0" fillId="0" borderId="17" xfId="0" applyBorder="1"/>
    <xf numFmtId="0" fontId="0" fillId="4" borderId="17" xfId="0" applyFill="1" applyBorder="1"/>
    <xf numFmtId="0" fontId="6" fillId="3" borderId="31" xfId="0" applyFont="1" applyFill="1" applyBorder="1"/>
    <xf numFmtId="0" fontId="6" fillId="3" borderId="34" xfId="0" applyFont="1" applyFill="1" applyBorder="1"/>
    <xf numFmtId="0" fontId="6" fillId="3" borderId="21" xfId="0" applyFont="1" applyFill="1" applyBorder="1"/>
    <xf numFmtId="0" fontId="0" fillId="4" borderId="1" xfId="0" applyFill="1" applyBorder="1"/>
    <xf numFmtId="0" fontId="0" fillId="4" borderId="24" xfId="0" applyFill="1" applyBorder="1"/>
  </cellXfs>
  <cellStyles count="15">
    <cellStyle name="Bad" xfId="13" builtinId="27"/>
    <cellStyle name="Bad 2" xfId="4" xr:uid="{971E700B-E45F-4942-8B6B-DC08957EAC35}"/>
    <cellStyle name="Hyperlink" xfId="11" builtinId="8"/>
    <cellStyle name="Hyperlink 2" xfId="8" xr:uid="{C3712232-FD08-4A70-9790-5382E6A3AD1F}"/>
    <cellStyle name="Hyperlink 3" xfId="9" xr:uid="{1A1053EC-F1AC-43ED-88D9-EF3BEB92036D}"/>
    <cellStyle name="Normal" xfId="0" builtinId="0"/>
    <cellStyle name="Normal 2" xfId="2" xr:uid="{B181F577-E0A2-44AB-8DC0-15E556A87DDC}"/>
    <cellStyle name="Normal 2 2" xfId="7" xr:uid="{8C4B52FF-7373-491F-9B61-2683C2B322C2}"/>
    <cellStyle name="Normal 3" xfId="1" xr:uid="{AC42001B-AAF5-484F-80D4-8FB123DB7880}"/>
    <cellStyle name="Normal 4" xfId="3" xr:uid="{6F13C814-9BDB-4211-B634-7D9E9412E66E}"/>
    <cellStyle name="Normal 5" xfId="5" xr:uid="{9BEB80E9-8BA3-4F52-BE6B-7F4682B5DCA3}"/>
    <cellStyle name="Normal 6" xfId="6" xr:uid="{D3CC3C5F-57F2-4A52-838C-949967FBE34E}"/>
    <cellStyle name="Normal 7" xfId="10" xr:uid="{B5BE9812-62F7-43F7-A195-B99F9D47C5EA}"/>
    <cellStyle name="Normal 8" xfId="12" xr:uid="{6BB11D83-4C64-49B5-A37B-82B2FA69383C}"/>
    <cellStyle name="Percent" xfId="14" builtinId="5"/>
  </cellStyles>
  <dxfs count="22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relativeIndent="1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fgColor indexed="64"/>
          <bgColor theme="4"/>
        </patternFill>
      </fill>
    </dxf>
    <dxf>
      <numFmt numFmtId="2" formatCode="0.00"/>
      <border diagonalUp="0" diagonalDown="0">
        <left style="medium">
          <color theme="8" tint="0.39997558519241921"/>
        </left>
        <right/>
        <top/>
        <bottom/>
        <vertical/>
        <horizontal/>
      </border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0.000"/>
    </dxf>
    <dxf>
      <border outline="0">
        <left style="thin">
          <color rgb="FF000000"/>
        </left>
      </border>
    </dxf>
    <dxf>
      <numFmt numFmtId="0" formatCode="General"/>
      <protection locked="1" hidden="0"/>
    </dxf>
    <dxf>
      <numFmt numFmtId="0" formatCode="General"/>
      <border outline="0">
        <right style="thin">
          <color rgb="FF000000"/>
        </right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color theme="1"/>
      </font>
      <fill>
        <patternFill patternType="solid">
          <fgColor theme="4"/>
          <bgColor theme="0" tint="-0.149967955565050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color theme="1"/>
      </font>
      <fill>
        <patternFill patternType="solid">
          <fgColor theme="4"/>
          <bgColor theme="0" tint="-0.149967955565050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2" defaultTableStyle="TableStyleMedium2" defaultPivotStyle="PivotStyleLight16">
    <tableStyle name="TableStyleMedium9 2" pivot="0" count="7" xr9:uid="{AA680CB6-80D5-46F5-8D3E-5F2CF489C1D5}">
      <tableStyleElement type="wholeTable" dxfId="221"/>
      <tableStyleElement type="headerRow" dxfId="220"/>
      <tableStyleElement type="totalRow" dxfId="219"/>
      <tableStyleElement type="firstColumn" dxfId="218"/>
      <tableStyleElement type="lastColumn" dxfId="217"/>
      <tableStyleElement type="firstRowStripe" dxfId="216"/>
      <tableStyleElement type="firstColumnStripe" dxfId="215"/>
    </tableStyle>
    <tableStyle name="TableStyleMedium9 2 2" pivot="0" count="7" xr9:uid="{A3E6D717-A644-4E88-992F-DD47116F213E}">
      <tableStyleElement type="wholeTable" dxfId="214"/>
      <tableStyleElement type="headerRow" dxfId="213"/>
      <tableStyleElement type="totalRow" dxfId="212"/>
      <tableStyleElement type="firstColumn" dxfId="211"/>
      <tableStyleElement type="lastColumn" dxfId="210"/>
      <tableStyleElement type="firstRowStripe" dxfId="209"/>
      <tableStyleElement type="firstColumnStripe" dxfId="208"/>
    </tableStyle>
  </tableStyles>
  <colors>
    <mruColors>
      <color rgb="FF00FFFF"/>
      <color rgb="FFE151CC"/>
      <color rgb="FFC55A11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13</xdr:col>
      <xdr:colOff>150073</xdr:colOff>
      <xdr:row>31</xdr:row>
      <xdr:rowOff>143161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E46100-101F-4919-BA2F-F0562EED4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24" y="4000500"/>
          <a:ext cx="7411484" cy="204816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8</xdr:col>
      <xdr:colOff>78443</xdr:colOff>
      <xdr:row>21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31067FA-673F-4F7A-AD1E-5FF47726CFA0}"/>
            </a:ext>
          </a:extLst>
        </xdr:cNvPr>
        <xdr:cNvSpPr txBox="1"/>
      </xdr:nvSpPr>
      <xdr:spPr>
        <a:xfrm>
          <a:off x="44824" y="2857500"/>
          <a:ext cx="4314266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Refreshing Report Data</a:t>
          </a:r>
        </a:p>
        <a:p>
          <a:r>
            <a:rPr lang="en-US" sz="1100"/>
            <a:t>To update the data in this report, please use the "</a:t>
          </a:r>
          <a:r>
            <a:rPr lang="en-US" sz="1100" b="1"/>
            <a:t>Refresh All</a:t>
          </a:r>
          <a:r>
            <a:rPr lang="en-US" sz="1100"/>
            <a:t>" button in the </a:t>
          </a:r>
          <a:r>
            <a:rPr lang="en-US" sz="1100" b="1"/>
            <a:t>Data</a:t>
          </a:r>
          <a:r>
            <a:rPr lang="en-US" sz="1100"/>
            <a:t> ribbon. Example below.</a:t>
          </a:r>
          <a:endParaRPr lang="en-US" sz="1100" b="1" baseline="0"/>
        </a:p>
        <a:p>
          <a:r>
            <a:rPr lang="en-US" sz="1100"/>
            <a:t>Alternatively,</a:t>
          </a:r>
          <a:r>
            <a:rPr lang="en-US" sz="1100" baseline="0"/>
            <a:t> the following shortvut keys can be pressed as well.</a:t>
          </a:r>
        </a:p>
        <a:p>
          <a:r>
            <a:rPr lang="en-US" sz="1100" baseline="0"/>
            <a:t>	</a:t>
          </a:r>
          <a:r>
            <a:rPr lang="en-US" sz="1100" b="1" baseline="0"/>
            <a:t>(Ctrl+Alt+F5)</a:t>
          </a:r>
          <a:endParaRPr lang="en-US" sz="1100" b="1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10</xdr:col>
      <xdr:colOff>392206</xdr:colOff>
      <xdr:row>13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94985C9-4280-4DC0-BE8A-C7F5C36390DE}"/>
            </a:ext>
          </a:extLst>
        </xdr:cNvPr>
        <xdr:cNvSpPr txBox="1"/>
      </xdr:nvSpPr>
      <xdr:spPr>
        <a:xfrm>
          <a:off x="44824" y="762000"/>
          <a:ext cx="5838264" cy="171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Filename Format</a:t>
          </a:r>
        </a:p>
        <a:p>
          <a:r>
            <a:rPr lang="en-US" sz="1100"/>
            <a:t>The filename for the main report should be saved in the following format.</a:t>
          </a:r>
        </a:p>
        <a:p>
          <a:r>
            <a:rPr lang="en-US" sz="1100" b="1"/>
            <a:t>	</a:t>
          </a:r>
          <a:r>
            <a:rPr lang="en-US" sz="1100" b="0"/>
            <a:t>Format:  </a:t>
          </a:r>
          <a:r>
            <a:rPr lang="en-US" sz="1100" b="1"/>
            <a:t>[Site] - Rack and Power Allocation Assessment</a:t>
          </a:r>
        </a:p>
        <a:p>
          <a:r>
            <a:rPr lang="en-US" sz="1100"/>
            <a:t>	</a:t>
          </a:r>
          <a:r>
            <a:rPr lang="en-US" sz="1100" i="1"/>
            <a:t>Example:</a:t>
          </a:r>
          <a:r>
            <a:rPr lang="en-US" sz="1100" i="1" baseline="0"/>
            <a:t>  DAL10 - Rack and Power Allocation Assessment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i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0"/>
            <a:t>For </a:t>
          </a:r>
          <a:r>
            <a:rPr lang="en-US" sz="1100" b="1" i="0"/>
            <a:t>archived</a:t>
          </a:r>
          <a:r>
            <a:rPr lang="en-US" sz="1100" i="0"/>
            <a:t> files, the following format should be used.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Format: 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[Site] - Rack and Power Allocation Assessment - [YYYYMMDD]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Example: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DAL10 - Rack and Power Allocation Assessment - 20240528</a:t>
          </a:r>
          <a:endParaRPr lang="en-US">
            <a:effectLst/>
          </a:endParaRPr>
        </a:p>
        <a:p>
          <a:endParaRPr lang="en-US" sz="1100" i="0"/>
        </a:p>
      </xdr:txBody>
    </xdr:sp>
    <xdr:clientData/>
  </xdr:twoCellAnchor>
  <xdr:twoCellAnchor>
    <xdr:from>
      <xdr:col>1</xdr:col>
      <xdr:colOff>-1</xdr:colOff>
      <xdr:row>34</xdr:row>
      <xdr:rowOff>0</xdr:rowOff>
    </xdr:from>
    <xdr:to>
      <xdr:col>14</xdr:col>
      <xdr:colOff>0</xdr:colOff>
      <xdr:row>45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390EFF6-AA08-21BF-895D-186C67C7FF7B}"/>
            </a:ext>
          </a:extLst>
        </xdr:cNvPr>
        <xdr:cNvSpPr txBox="1"/>
      </xdr:nvSpPr>
      <xdr:spPr>
        <a:xfrm>
          <a:off x="44823" y="6477000"/>
          <a:ext cx="7866530" cy="209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Notes for Creating a New Report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DC should be changed on the hidden file_path sheet in cell B2.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Once the DC has been updated, the report should be refreshed to get data for the corresponding DC.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 adding zones, it is suggested to space them out 2 rows apart.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 the Row Start box is gray, that means it is formulated. When the box is white, it means the value has been hardcoded.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Template-1 should be used for zones with 4-6 rows and start from left to right then top to bottom.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Template-2 should be used for zones with 4-6 rows and start from top to bottom then left to right.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Template-3 should be used for zones with only 2 or 3 rows.</a:t>
          </a:r>
        </a:p>
      </xdr:txBody>
    </xdr:sp>
    <xdr:clientData/>
  </xdr:twoCellAnchor>
  <xdr:twoCellAnchor>
    <xdr:from>
      <xdr:col>15</xdr:col>
      <xdr:colOff>0</xdr:colOff>
      <xdr:row>4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0342C33-1164-49AF-827F-FD6E176946C5}"/>
            </a:ext>
          </a:extLst>
        </xdr:cNvPr>
        <xdr:cNvSpPr txBox="1"/>
      </xdr:nvSpPr>
      <xdr:spPr>
        <a:xfrm>
          <a:off x="8516471" y="762000"/>
          <a:ext cx="4370294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Limit Simulator</a:t>
          </a:r>
        </a:p>
        <a:p>
          <a:r>
            <a:rPr lang="en-US" sz="1100"/>
            <a:t>The Limit</a:t>
          </a:r>
          <a:r>
            <a:rPr lang="en-US" sz="1100" baseline="0"/>
            <a:t> Simulator below is designed to provide power load scenarios and potential maximum limits on the PDU's and zones. The values below is an example for DAL13.SR03.</a:t>
          </a:r>
        </a:p>
        <a:p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15</xdr:row>
      <xdr:rowOff>0</xdr:rowOff>
    </xdr:from>
    <xdr:to>
      <xdr:col>30</xdr:col>
      <xdr:colOff>0</xdr:colOff>
      <xdr:row>68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00F0840-279A-82CB-EDAA-68A469C669EF}"/>
            </a:ext>
          </a:extLst>
        </xdr:cNvPr>
        <xdr:cNvSpPr/>
      </xdr:nvSpPr>
      <xdr:spPr>
        <a:xfrm>
          <a:off x="358588" y="2476500"/>
          <a:ext cx="21347206" cy="10096500"/>
        </a:xfrm>
        <a:prstGeom prst="rect">
          <a:avLst/>
        </a:prstGeom>
        <a:noFill/>
        <a:ln w="28575">
          <a:solidFill>
            <a:srgbClr val="7030A0"/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70</xdr:row>
      <xdr:rowOff>0</xdr:rowOff>
    </xdr:from>
    <xdr:to>
      <xdr:col>30</xdr:col>
      <xdr:colOff>0</xdr:colOff>
      <xdr:row>123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52F58A-2C56-4B5B-9CD6-5C12A16829F0}"/>
            </a:ext>
          </a:extLst>
        </xdr:cNvPr>
        <xdr:cNvSpPr/>
      </xdr:nvSpPr>
      <xdr:spPr>
        <a:xfrm>
          <a:off x="358588" y="12954000"/>
          <a:ext cx="21347206" cy="10096500"/>
        </a:xfrm>
        <a:prstGeom prst="rect">
          <a:avLst/>
        </a:prstGeom>
        <a:noFill/>
        <a:ln w="28575">
          <a:solidFill>
            <a:srgbClr val="FFFF00"/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15</xdr:row>
      <xdr:rowOff>0</xdr:rowOff>
    </xdr:from>
    <xdr:to>
      <xdr:col>30</xdr:col>
      <xdr:colOff>0</xdr:colOff>
      <xdr:row>68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6E38844-CA0C-4876-B5D6-E2AC6E059B5A}"/>
            </a:ext>
          </a:extLst>
        </xdr:cNvPr>
        <xdr:cNvSpPr/>
      </xdr:nvSpPr>
      <xdr:spPr>
        <a:xfrm>
          <a:off x="361950" y="2476500"/>
          <a:ext cx="21316950" cy="10096500"/>
        </a:xfrm>
        <a:prstGeom prst="rect">
          <a:avLst/>
        </a:prstGeom>
        <a:noFill/>
        <a:ln w="28575">
          <a:solidFill>
            <a:schemeClr val="accent5"/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70</xdr:row>
      <xdr:rowOff>0</xdr:rowOff>
    </xdr:from>
    <xdr:to>
      <xdr:col>30</xdr:col>
      <xdr:colOff>0</xdr:colOff>
      <xdr:row>123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3684B1-C3EF-45ED-991A-019F2E57493B}"/>
            </a:ext>
          </a:extLst>
        </xdr:cNvPr>
        <xdr:cNvSpPr/>
      </xdr:nvSpPr>
      <xdr:spPr>
        <a:xfrm>
          <a:off x="361950" y="12954000"/>
          <a:ext cx="21316950" cy="10096500"/>
        </a:xfrm>
        <a:prstGeom prst="rect">
          <a:avLst/>
        </a:prstGeom>
        <a:noFill/>
        <a:ln w="28575">
          <a:solidFill>
            <a:srgbClr val="0070C0"/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15</xdr:row>
      <xdr:rowOff>0</xdr:rowOff>
    </xdr:from>
    <xdr:to>
      <xdr:col>21</xdr:col>
      <xdr:colOff>0</xdr:colOff>
      <xdr:row>43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92587EE-C111-47BB-A6BF-9D18BB99D55A}"/>
            </a:ext>
          </a:extLst>
        </xdr:cNvPr>
        <xdr:cNvSpPr/>
      </xdr:nvSpPr>
      <xdr:spPr>
        <a:xfrm>
          <a:off x="361950" y="2476500"/>
          <a:ext cx="14201775" cy="5334000"/>
        </a:xfrm>
        <a:prstGeom prst="rect">
          <a:avLst/>
        </a:prstGeom>
        <a:noFill/>
        <a:ln w="28575">
          <a:solidFill>
            <a:srgbClr val="7030A0"/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21</xdr:col>
      <xdr:colOff>0</xdr:colOff>
      <xdr:row>73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4FD2DF1-D83F-43FA-901C-8F6A2F581808}"/>
            </a:ext>
          </a:extLst>
        </xdr:cNvPr>
        <xdr:cNvSpPr/>
      </xdr:nvSpPr>
      <xdr:spPr>
        <a:xfrm>
          <a:off x="361950" y="8191500"/>
          <a:ext cx="14201775" cy="5334000"/>
        </a:xfrm>
        <a:prstGeom prst="rect">
          <a:avLst/>
        </a:prstGeom>
        <a:noFill/>
        <a:ln w="28575">
          <a:solidFill>
            <a:srgbClr val="0070C0"/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75</xdr:row>
      <xdr:rowOff>0</xdr:rowOff>
    </xdr:from>
    <xdr:to>
      <xdr:col>21</xdr:col>
      <xdr:colOff>0</xdr:colOff>
      <xdr:row>103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7CB309B-20D9-404A-A00B-431132D82A31}"/>
            </a:ext>
          </a:extLst>
        </xdr:cNvPr>
        <xdr:cNvSpPr/>
      </xdr:nvSpPr>
      <xdr:spPr>
        <a:xfrm>
          <a:off x="361950" y="13906500"/>
          <a:ext cx="14201775" cy="5334000"/>
        </a:xfrm>
        <a:prstGeom prst="rect">
          <a:avLst/>
        </a:prstGeom>
        <a:noFill/>
        <a:ln w="28575">
          <a:solidFill>
            <a:srgbClr val="00B050"/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>
    <xdr:from>
      <xdr:col>2</xdr:col>
      <xdr:colOff>0</xdr:colOff>
      <xdr:row>105</xdr:row>
      <xdr:rowOff>0</xdr:rowOff>
    </xdr:from>
    <xdr:to>
      <xdr:col>21</xdr:col>
      <xdr:colOff>0</xdr:colOff>
      <xdr:row>133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F303944-CB0E-4385-99FD-9DA74B8D3573}"/>
            </a:ext>
          </a:extLst>
        </xdr:cNvPr>
        <xdr:cNvSpPr/>
      </xdr:nvSpPr>
      <xdr:spPr>
        <a:xfrm>
          <a:off x="361950" y="19621500"/>
          <a:ext cx="14201775" cy="5334000"/>
        </a:xfrm>
        <a:prstGeom prst="rect">
          <a:avLst/>
        </a:prstGeom>
        <a:noFill/>
        <a:ln w="28575">
          <a:solidFill>
            <a:srgbClr val="FF0000"/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0</xdr:rowOff>
    </xdr:from>
    <xdr:to>
      <xdr:col>14</xdr:col>
      <xdr:colOff>705971</xdr:colOff>
      <xdr:row>30</xdr:row>
      <xdr:rowOff>22412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4425D0-D29D-A8A3-1F6A-9F6949A9191A}"/>
            </a:ext>
          </a:extLst>
        </xdr:cNvPr>
        <xdr:cNvSpPr txBox="1"/>
      </xdr:nvSpPr>
      <xdr:spPr>
        <a:xfrm>
          <a:off x="1759324" y="1714500"/>
          <a:ext cx="8908676" cy="4022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6000"/>
            <a:t>NEEDS TO BE AUTOMATED WITH MASTER RACK</a:t>
          </a:r>
          <a:r>
            <a:rPr lang="en-US" sz="6000" baseline="0"/>
            <a:t> POWER CALCULATOR FILE</a:t>
          </a:r>
          <a:r>
            <a:rPr lang="en-US" sz="6000"/>
            <a:t>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8" xr16:uid="{73BE8DE3-09E8-4421-98BD-71544C34CEA9}" autoFormatId="16" applyNumberFormats="0" applyBorderFormats="0" applyFontFormats="0" applyPatternFormats="0" applyAlignmentFormats="0" applyWidthHeightFormats="0">
  <queryTableRefresh nextId="63">
    <queryTableFields count="58">
      <queryTableField id="1" name="Rack Path" tableColumnId="1"/>
      <queryTableField id="2" name="Data Center" tableColumnId="2"/>
      <queryTableField id="3" name="Server Room" tableColumnId="3"/>
      <queryTableField id="4" name="Rack" tableColumnId="4"/>
      <queryTableField id="5" name="Pod" tableColumnId="5"/>
      <queryTableField id="6" name="Speed" tableColumnId="6"/>
      <queryTableField id="7" name="Path" tableColumnId="7"/>
      <queryTableField id="8" name="Group" tableColumnId="8"/>
      <queryTableField id="9" name="Type" tableColumnId="9"/>
      <queryTableField id="10" name="Sub-Type" tableColumnId="10"/>
      <queryTableField id="11" name="Status" tableColumnId="11"/>
      <queryTableField id="12" name="Max Slots" tableColumnId="12"/>
      <queryTableField id="13" name="Rack ID" tableColumnId="13"/>
      <queryTableField id="14" name="kW/Rack" tableColumnId="14"/>
      <queryTableField id="15" name="Utility Identifier" tableColumnId="15"/>
      <queryTableField id="16" name="Lease Identifier" tableColumnId="16"/>
      <queryTableField id="17" name="Zone-Power" tableColumnId="17"/>
      <queryTableField id="57" name="Row Number" tableColumnId="27"/>
      <queryTableField id="18" name="Notes" tableColumnId="18"/>
      <queryTableField id="61" name="Column1" tableColumnId="58"/>
      <queryTableField id="19" name="Active Servers" tableColumnId="19"/>
      <queryTableField id="20" name="Active Hardware" tableColumnId="20"/>
      <queryTableField id="21" name="Current Inventory" tableColumnId="21"/>
      <queryTableField id="22" name="Current Spare Pool" tableColumnId="22"/>
      <queryTableField id="23" name="Adjusted Inventory" tableColumnId="23"/>
      <queryTableField id="24" name="Current Other" tableColumnId="24"/>
      <queryTableField id="25" name="Total Servers" tableColumnId="25"/>
      <queryTableField id="26" name="Total Hardware" tableColumnId="26"/>
      <queryTableField id="58" name="Adj Max Slots" tableColumnId="57"/>
      <queryTableField id="28" name="Active Slots" tableColumnId="28"/>
      <queryTableField id="29" name="Inventory Slots" tableColumnId="29"/>
      <queryTableField id="30" name="Other Slots" tableColumnId="30"/>
      <queryTableField id="31" name="Used Slots" tableColumnId="31"/>
      <queryTableField id="32" name="Spare Pool Slots" tableColumnId="32"/>
      <queryTableField id="33" name="Usable Slots" tableColumnId="33"/>
      <queryTableField id="34" name="Unused Slots" tableColumnId="34"/>
      <queryTableField id="35" name="Unused + Inventory" tableColumnId="35"/>
      <queryTableField id="36" name="Unused + Inv + Other" tableColumnId="36"/>
      <queryTableField id="37" name="Unusable Slots" tableColumnId="37"/>
      <queryTableField id="38" name="Avg kW per Slot:" tableColumnId="38"/>
      <queryTableField id="39" name="Reserved Power" tableColumnId="39"/>
      <queryTableField id="40" name="Spare Pool Power" tableColumnId="40"/>
      <queryTableField id="41" name="Type - Status" tableColumnId="41"/>
      <queryTableField id="42" name="Empty Flag" tableColumnId="42"/>
      <queryTableField id="43" name="POD Code" tableColumnId="43"/>
      <queryTableField id="44" name="G" tableColumnId="44"/>
      <queryTableField id="45" name="H" tableColumnId="45"/>
      <queryTableField id="46" name="J" tableColumnId="46"/>
      <queryTableField id="47" name="K" tableColumnId="47"/>
      <queryTableField id="48" name="Total" tableColumnId="48"/>
      <queryTableField id="49" name="kW per Active Slot" tableColumnId="49"/>
      <queryTableField id="50" name="Est. Total Rack kW" tableColumnId="50"/>
      <queryTableField id="51" name="Power Strip Errors" tableColumnId="51"/>
      <queryTableField id="52" name="Est kW Remaining" tableColumnId="52"/>
      <queryTableField id="53" name="Est. Slots Remaining" tableColumnId="53"/>
      <queryTableField id="54" name="Start/End Rack ID" tableColumnId="54"/>
      <queryTableField id="55" name="Empty Rack Count" tableColumnId="55"/>
      <queryTableField id="56" name="Row" tableColumnId="5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adjustColumnWidth="0" connectionId="4" xr16:uid="{BD3C88BD-9BDE-4D72-9183-707891230CA8}" autoFormatId="16" applyNumberFormats="0" applyBorderFormats="0" applyFontFormats="0" applyPatternFormats="0" applyAlignmentFormats="0" applyWidthHeightFormats="0">
  <queryTableRefresh nextId="27">
    <queryTableFields count="26">
      <queryTableField id="1" name="DC" tableColumnId="1"/>
      <queryTableField id="2" name="SR" tableColumnId="2"/>
      <queryTableField id="3" name="Rack Path" tableColumnId="3"/>
      <queryTableField id="4" name="PS Type" tableColumnId="4"/>
      <queryTableField id="5" name="PS1 L1" tableColumnId="5"/>
      <queryTableField id="6" name="PS1 L2" tableColumnId="6"/>
      <queryTableField id="7" name="PS1 L3" tableColumnId="7"/>
      <queryTableField id="8" name="PS2 L1" tableColumnId="8"/>
      <queryTableField id="9" name="PS2 L2" tableColumnId="9"/>
      <queryTableField id="10" name="PS2 L3" tableColumnId="10"/>
      <queryTableField id="11" name="PS3 L1" tableColumnId="11"/>
      <queryTableField id="12" name="PS3 L2" tableColumnId="12"/>
      <queryTableField id="13" name="PS3 L3" tableColumnId="13"/>
      <queryTableField id="14" name="PS4 L1" tableColumnId="14"/>
      <queryTableField id="15" name="PS4 L2" tableColumnId="15"/>
      <queryTableField id="16" name="PS4 L3" tableColumnId="16"/>
      <queryTableField id="17" name="Avg. Amps" tableColumnId="17"/>
      <queryTableField id="18" name="Total kW" tableColumnId="18"/>
      <queryTableField id="19" name="Type" tableColumnId="19"/>
      <queryTableField id="20" name="Sub-Type" tableColumnId="20"/>
      <queryTableField id="21" name="Status" tableColumnId="21"/>
      <queryTableField id="22" name="kW/Rack" tableColumnId="22"/>
      <queryTableField id="23" name="Zone-Power" tableColumnId="23"/>
      <queryTableField id="24" name="Utilization" tableColumnId="24"/>
      <queryTableField id="25" name="IMS Reading" tableColumnId="25"/>
      <queryTableField id="26" name="Rack Reading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adjustColumnWidth="0" connectionId="7" xr16:uid="{17D8ED33-C973-4E8D-BE58-5C17332473D7}" autoFormatId="16" applyNumberFormats="0" applyBorderFormats="0" applyFontFormats="0" applyPatternFormats="0" applyAlignmentFormats="0" applyWidthHeightFormats="0">
  <queryTableRefresh nextId="7">
    <queryTableFields count="6">
      <queryTableField id="1" name="Group" tableColumnId="1"/>
      <queryTableField id="2" name="Type" tableColumnId="2"/>
      <queryTableField id="3" name="Sub-Type" tableColumnId="3"/>
      <queryTableField id="4" name="kW (Single)" tableColumnId="4"/>
      <queryTableField id="5" name="KW (3-Phase)" tableColumnId="5"/>
      <queryTableField id="6" name="Not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3" xr16:uid="{62D2F518-F27A-46EF-991C-D27150036112}" autoFormatId="16" applyNumberFormats="0" applyBorderFormats="0" applyFontFormats="0" applyPatternFormats="0" applyAlignmentFormats="0" applyWidthHeightFormats="0">
  <queryTableRefresh nextId="6">
    <queryTableFields count="5">
      <queryTableField id="1" name="Data Center" tableColumnId="1"/>
      <queryTableField id="2" name="Server Room" tableColumnId="2"/>
      <queryTableField id="3" name="Vendor Identification" tableColumnId="3"/>
      <queryTableField id="4" name="Max Power" tableColumnId="4"/>
      <queryTableField id="5" name="Details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4598737E-2374-4EDF-AC2E-53934CA63A14}" autoFormatId="16" applyNumberFormats="0" applyBorderFormats="0" applyFontFormats="0" applyPatternFormats="0" applyAlignmentFormats="0" applyWidthHeightFormats="0">
  <queryTableRefresh nextId="2">
    <queryTableFields count="1">
      <queryTableField id="1" name="Data Dat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850305-00A9-4B86-94C1-03ABA0EDFDBD}" name="rack_breakdown" displayName="rack_breakdown" ref="A1:BF1140" tableType="queryTable" totalsRowShown="0">
  <autoFilter ref="A1:BF1140" xr:uid="{5F850305-00A9-4B86-94C1-03ABA0EDFDBD}"/>
  <tableColumns count="58">
    <tableColumn id="1" xr3:uid="{8C222592-F063-41EA-B98B-F6180026880B}" uniqueName="1" name="Rack Path" queryTableFieldId="1" dataDxfId="207"/>
    <tableColumn id="2" xr3:uid="{E36F28F8-5C53-4390-86B8-82AE142811E6}" uniqueName="2" name="Data Center" queryTableFieldId="2" dataDxfId="206"/>
    <tableColumn id="3" xr3:uid="{3F8D7040-6DF7-42A9-A1A8-BE899668F657}" uniqueName="3" name="Server Room" queryTableFieldId="3" dataDxfId="205"/>
    <tableColumn id="4" xr3:uid="{6ED437E2-1F11-40D2-8866-7C904A5E9A77}" uniqueName="4" name="Rack" queryTableFieldId="4" dataDxfId="204"/>
    <tableColumn id="5" xr3:uid="{7ECB18A0-19A9-4E6F-9E8F-29005609175D}" uniqueName="5" name="Pod" queryTableFieldId="5" dataDxfId="203"/>
    <tableColumn id="6" xr3:uid="{D11B8CD9-EE3E-4DF5-A466-1C0135109545}" uniqueName="6" name="Speed" queryTableFieldId="6" dataDxfId="202"/>
    <tableColumn id="7" xr3:uid="{0973B607-42B7-4D7B-9BB6-D0F0E97837D3}" uniqueName="7" name="Path" queryTableFieldId="7" dataDxfId="201"/>
    <tableColumn id="8" xr3:uid="{9FCD67CA-B31F-4C4B-BA81-5C88848E82E9}" uniqueName="8" name="Group" queryTableFieldId="8" dataDxfId="200"/>
    <tableColumn id="9" xr3:uid="{42F585EB-D6EE-4CE5-8DC7-1F853E68A9A2}" uniqueName="9" name="Type" queryTableFieldId="9" dataDxfId="199"/>
    <tableColumn id="10" xr3:uid="{09A0C1F8-E9A4-4805-AA96-B997AF710452}" uniqueName="10" name="Sub-Type" queryTableFieldId="10" dataDxfId="198"/>
    <tableColumn id="11" xr3:uid="{854FA8F3-AD43-4317-B3EF-DBE72BCA6573}" uniqueName="11" name="Status" queryTableFieldId="11" dataDxfId="197"/>
    <tableColumn id="12" xr3:uid="{316C872C-505F-4346-A6AE-3DE4737B7CC2}" uniqueName="12" name="Max Slots" queryTableFieldId="12" dataDxfId="196"/>
    <tableColumn id="13" xr3:uid="{030093F0-1AF1-4D79-849A-D6B38F6E5B65}" uniqueName="13" name="Rack ID" queryTableFieldId="13" dataDxfId="195"/>
    <tableColumn id="14" xr3:uid="{9F79AA2F-F314-4EA6-8006-94CD3E761DB0}" uniqueName="14" name="kW/Rack" queryTableFieldId="14" dataDxfId="194"/>
    <tableColumn id="15" xr3:uid="{DB66389D-2D05-40A1-B0AA-1DC2E29EAECA}" uniqueName="15" name="Utility Identifier" queryTableFieldId="15" dataDxfId="193"/>
    <tableColumn id="16" xr3:uid="{6308BC28-3885-44FC-8396-BFB982F70C0E}" uniqueName="16" name="Lease Identifier" queryTableFieldId="16" dataDxfId="192"/>
    <tableColumn id="17" xr3:uid="{DBEF3395-62FD-4C42-893E-F3DF5145E818}" uniqueName="17" name="Zone-Power" queryTableFieldId="17" dataDxfId="191"/>
    <tableColumn id="27" xr3:uid="{2843EF8C-68B3-47B6-949B-AB9EC4168409}" uniqueName="27" name="Row Number" queryTableFieldId="57" dataDxfId="190"/>
    <tableColumn id="18" xr3:uid="{A59EFD15-F2AC-49C7-9792-28E251B2DEC0}" uniqueName="18" name="Notes" queryTableFieldId="18" dataDxfId="189"/>
    <tableColumn id="58" xr3:uid="{71F23D45-F130-43A1-B0AD-04DFE9FDA2A2}" uniqueName="58" name="Column1" queryTableFieldId="61"/>
    <tableColumn id="19" xr3:uid="{6BFD550B-DA32-455B-8FD2-275AA7FD7298}" uniqueName="19" name="Active Servers" queryTableFieldId="19" dataDxfId="188"/>
    <tableColumn id="20" xr3:uid="{E940DE54-94C3-4C1A-9166-5E308E80B7B3}" uniqueName="20" name="Active Hardware" queryTableFieldId="20" dataDxfId="187"/>
    <tableColumn id="21" xr3:uid="{4D01CC27-5763-4F2D-88CB-8FEE7881E72A}" uniqueName="21" name="Current Inventory" queryTableFieldId="21" dataDxfId="186"/>
    <tableColumn id="22" xr3:uid="{F2999B8D-4299-4462-8095-4AB6BBD0422F}" uniqueName="22" name="Current Spare Pool" queryTableFieldId="22" dataDxfId="185"/>
    <tableColumn id="23" xr3:uid="{E85EC665-7CF6-4B0B-83EA-CA022E983302}" uniqueName="23" name="Adjusted Inventory" queryTableFieldId="23" dataDxfId="184"/>
    <tableColumn id="24" xr3:uid="{5BEF358F-AAD4-4D7A-945F-4C3AF2B04F80}" uniqueName="24" name="Current Other" queryTableFieldId="24" dataDxfId="183"/>
    <tableColumn id="25" xr3:uid="{7F3F2AD2-2438-49A6-AC9A-021D421E5887}" uniqueName="25" name="Total Servers" queryTableFieldId="25" dataDxfId="182"/>
    <tableColumn id="26" xr3:uid="{9136C459-57A0-428C-A1D9-A8742BD39235}" uniqueName="26" name="Total Hardware" queryTableFieldId="26" dataDxfId="181"/>
    <tableColumn id="57" xr3:uid="{D011E9EB-1084-431B-9CBC-C536A95BD8B3}" uniqueName="57" name="Adj Max Slots" queryTableFieldId="58" dataDxfId="180"/>
    <tableColumn id="28" xr3:uid="{18A4573F-CFFF-4E6B-86AC-DF001F51FA0B}" uniqueName="28" name="Active Slots" queryTableFieldId="28" dataDxfId="179"/>
    <tableColumn id="29" xr3:uid="{5D3C5EA2-589A-4FF1-852C-E57BC4A5293A}" uniqueName="29" name="Inventory Slots" queryTableFieldId="29" dataDxfId="178"/>
    <tableColumn id="30" xr3:uid="{6491ECE3-87FD-4BA2-B0AF-2680CAE33C78}" uniqueName="30" name="Other Slots" queryTableFieldId="30" dataDxfId="177"/>
    <tableColumn id="31" xr3:uid="{E9EFDDF6-7E59-4BEB-8B7F-E6EFB4437970}" uniqueName="31" name="Used Slots" queryTableFieldId="31" dataDxfId="176"/>
    <tableColumn id="32" xr3:uid="{385BD2F9-7FCB-4962-A627-D35ADA605FC1}" uniqueName="32" name="Spare Pool Slots" queryTableFieldId="32" dataDxfId="175"/>
    <tableColumn id="33" xr3:uid="{40416985-D0DB-429B-BD9C-872729EA8D68}" uniqueName="33" name="Usable Slots" queryTableFieldId="33" dataDxfId="174"/>
    <tableColumn id="34" xr3:uid="{31B615F9-0FCF-48E8-9622-464E3E8EBCC9}" uniqueName="34" name="Unused Slots" queryTableFieldId="34" dataDxfId="173"/>
    <tableColumn id="35" xr3:uid="{074D413F-27AB-4622-90CE-F630E97D2F94}" uniqueName="35" name="Unused + Inventory" queryTableFieldId="35" dataDxfId="172"/>
    <tableColumn id="36" xr3:uid="{64D3B67E-66D6-4B22-8946-02BF5E044FC3}" uniqueName="36" name="Unused + Inv + Other" queryTableFieldId="36" dataDxfId="171"/>
    <tableColumn id="37" xr3:uid="{AA0FDB2E-ABC6-49A7-A3D8-F9AE5F8B826B}" uniqueName="37" name="Unusable Slots" queryTableFieldId="37" dataDxfId="170"/>
    <tableColumn id="38" xr3:uid="{FA3BCBCA-BFA2-443F-8E62-495D74FE7721}" uniqueName="38" name="Avg kW per Slot:" queryTableFieldId="38" dataDxfId="169"/>
    <tableColumn id="39" xr3:uid="{A7308E36-2682-4D64-A67A-B3936FFCB872}" uniqueName="39" name="Reserved Power" queryTableFieldId="39" dataDxfId="168"/>
    <tableColumn id="40" xr3:uid="{04C046AF-5ABA-4F58-A9ED-06F89DC81122}" uniqueName="40" name="Spare Pool Power" queryTableFieldId="40" dataDxfId="167"/>
    <tableColumn id="41" xr3:uid="{73CC5B7E-91F7-4B7D-B647-33B5F0B256D7}" uniqueName="41" name="Type - Status" queryTableFieldId="41" dataDxfId="166"/>
    <tableColumn id="42" xr3:uid="{B62E1AB7-983A-45BA-9B87-F0A3C81CE134}" uniqueName="42" name="Empty Flag" queryTableFieldId="42" dataDxfId="165"/>
    <tableColumn id="43" xr3:uid="{885B183E-348E-4166-9154-8C1DBDB2DC6A}" uniqueName="43" name="POD Code" queryTableFieldId="43" dataDxfId="164"/>
    <tableColumn id="44" xr3:uid="{33DB2FEA-C4D6-431E-89C0-ACFCCC79D53C}" uniqueName="44" name="G" queryTableFieldId="44" dataDxfId="163"/>
    <tableColumn id="45" xr3:uid="{5D534329-B151-431A-85EE-74388ADAC2CD}" uniqueName="45" name="H" queryTableFieldId="45" dataDxfId="162"/>
    <tableColumn id="46" xr3:uid="{A2F9E6A7-CED2-4798-B905-F6C08A06F84D}" uniqueName="46" name="J" queryTableFieldId="46" dataDxfId="161"/>
    <tableColumn id="47" xr3:uid="{0C756A77-F669-4E5B-8F14-5A28D8C71AF1}" uniqueName="47" name="K" queryTableFieldId="47" dataDxfId="160"/>
    <tableColumn id="48" xr3:uid="{B0CFE1F1-A3B7-4DA3-9CD5-A92EA4DA1532}" uniqueName="48" name="Total" queryTableFieldId="48" dataDxfId="159"/>
    <tableColumn id="49" xr3:uid="{008DF47D-88D3-4828-81EF-2104E9B78F10}" uniqueName="49" name="kW per Active Slot" queryTableFieldId="49" dataDxfId="158"/>
    <tableColumn id="50" xr3:uid="{318F5306-16D1-4732-98C5-B520D01E9FBB}" uniqueName="50" name="Est. Total Rack kW" queryTableFieldId="50" dataDxfId="157"/>
    <tableColumn id="51" xr3:uid="{584FA149-208A-4905-B7D7-59777B16B1E7}" uniqueName="51" name="Power Strip Errors" queryTableFieldId="51" dataDxfId="156"/>
    <tableColumn id="52" xr3:uid="{2BCC0289-A460-4EDE-AA69-D954AFC81BE0}" uniqueName="52" name="Est kW Remaining" queryTableFieldId="52" dataDxfId="155"/>
    <tableColumn id="53" xr3:uid="{53982D0F-F4A2-4AA6-96CE-8A1A7F94AFBC}" uniqueName="53" name="Est. Slots Remaining" queryTableFieldId="53" dataDxfId="154"/>
    <tableColumn id="54" xr3:uid="{2ED0BD11-47D8-4E52-80C4-52031C2745D6}" uniqueName="54" name="Start/End Rack ID" queryTableFieldId="54" dataDxfId="153"/>
    <tableColumn id="55" xr3:uid="{ED9617F0-5C8F-4CF1-98E7-B4D8FA3C5613}" uniqueName="55" name="Empty Rack Count" queryTableFieldId="55" dataDxfId="152"/>
    <tableColumn id="56" xr3:uid="{349E052D-3779-464C-8F5E-03A6B4E4DB57}" uniqueName="56" name="Row" queryTableFieldId="56" dataDxfId="15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DC621B-6BC0-47D0-ACF8-A6D94648316A}" name="power_data" displayName="power_data" ref="A1:Z1140" tableType="queryTable" totalsRowShown="0">
  <autoFilter ref="A1:Z1140" xr:uid="{A1DC621B-6BC0-47D0-ACF8-A6D94648316A}"/>
  <tableColumns count="26">
    <tableColumn id="1" xr3:uid="{3653098B-7EEC-41CF-8E09-C5624D9BA389}" uniqueName="1" name="DC" queryTableFieldId="1" dataDxfId="150"/>
    <tableColumn id="2" xr3:uid="{6530AD2A-8BA4-4929-9B9D-71C46D9D4233}" uniqueName="2" name="SR" queryTableFieldId="2"/>
    <tableColumn id="3" xr3:uid="{F9614159-E9D5-4BE1-BD36-13B048D25C49}" uniqueName="3" name="Rack Path" queryTableFieldId="3" dataDxfId="149"/>
    <tableColumn id="4" xr3:uid="{89F95CE9-86B2-406B-8BC9-6EE134617D07}" uniqueName="4" name="PS Type" queryTableFieldId="4" dataDxfId="148"/>
    <tableColumn id="5" xr3:uid="{A64AB56A-F00B-4151-8108-6B354B4C9535}" uniqueName="5" name="PS1 L1" queryTableFieldId="5"/>
    <tableColumn id="6" xr3:uid="{30EA3F0E-EBEE-4EE8-8EF3-E95B501F263F}" uniqueName="6" name="PS1 L2" queryTableFieldId="6"/>
    <tableColumn id="7" xr3:uid="{06035AC5-8295-4EE7-842D-25E4543ED56F}" uniqueName="7" name="PS1 L3" queryTableFieldId="7"/>
    <tableColumn id="8" xr3:uid="{3FD9CCB1-490E-4548-B479-7AA5B3445B04}" uniqueName="8" name="PS2 L1" queryTableFieldId="8"/>
    <tableColumn id="9" xr3:uid="{14B6DC57-AEFD-4A3A-9BA3-F5BD8747B5E3}" uniqueName="9" name="PS2 L2" queryTableFieldId="9"/>
    <tableColumn id="10" xr3:uid="{FE1D36AD-FC7D-4CC8-9816-160F77689B9A}" uniqueName="10" name="PS2 L3" queryTableFieldId="10"/>
    <tableColumn id="11" xr3:uid="{7AB4F056-5FED-42A2-AEE3-7C9450A6A2BE}" uniqueName="11" name="PS3 L1" queryTableFieldId="11"/>
    <tableColumn id="12" xr3:uid="{0BA0FCB9-79B3-4C44-8133-1D7F8D911BB8}" uniqueName="12" name="PS3 L2" queryTableFieldId="12"/>
    <tableColumn id="13" xr3:uid="{47CAB0A3-D813-417C-AF2D-6CC2622A50CE}" uniqueName="13" name="PS3 L3" queryTableFieldId="13"/>
    <tableColumn id="14" xr3:uid="{78C411C9-9AEC-4399-A93C-0A23933D90BD}" uniqueName="14" name="PS4 L1" queryTableFieldId="14"/>
    <tableColumn id="15" xr3:uid="{89F956C7-00F6-4A23-8FD1-04C54C06FFA3}" uniqueName="15" name="PS4 L2" queryTableFieldId="15"/>
    <tableColumn id="16" xr3:uid="{E2ABF906-A3B4-49E7-AAFA-660E022B7635}" uniqueName="16" name="PS4 L3" queryTableFieldId="16"/>
    <tableColumn id="17" xr3:uid="{A1016FA9-36FE-4199-BA57-753E169FF900}" uniqueName="17" name="Avg. Amps" queryTableFieldId="17"/>
    <tableColumn id="18" xr3:uid="{E5E58E19-7460-4DFF-8B00-0644164A05EB}" uniqueName="18" name="Total kW" queryTableFieldId="18"/>
    <tableColumn id="19" xr3:uid="{2F65F929-6C67-4867-A882-C0CF21485BF9}" uniqueName="19" name="Type" queryTableFieldId="19" dataDxfId="147"/>
    <tableColumn id="20" xr3:uid="{B85800FC-9859-4D2A-9782-B8DBC14BCC3A}" uniqueName="20" name="Sub-Type" queryTableFieldId="20" dataDxfId="146"/>
    <tableColumn id="21" xr3:uid="{B8E08AB1-FBF0-4627-AA74-D9F4E73720A8}" uniqueName="21" name="Status" queryTableFieldId="21" dataDxfId="145"/>
    <tableColumn id="22" xr3:uid="{2DABCFEA-CC15-4DAE-8B30-1D4C0FD92600}" uniqueName="22" name="kW/Rack" queryTableFieldId="22"/>
    <tableColumn id="23" xr3:uid="{3691F46C-6C17-46D9-BB3B-BBE9DC7A85F7}" uniqueName="23" name="Zone-Power" queryTableFieldId="23" dataDxfId="144"/>
    <tableColumn id="24" xr3:uid="{5D3892C6-6FBE-4287-A982-3E041C7E4810}" uniqueName="24" name="Utilization" queryTableFieldId="24"/>
    <tableColumn id="25" xr3:uid="{353D7774-4D4C-48C8-B12C-5CF9EE4BAADE}" uniqueName="25" name="IMS Reading" queryTableFieldId="25"/>
    <tableColumn id="26" xr3:uid="{F8F5E023-C467-45A4-9C5D-65A3386C4D8E}" uniqueName="26" name="Rack Reading" queryTableFieldId="26" dataDxfId="143"/>
  </tableColumns>
  <tableStyleInfo name="TableStyleMedium20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C96455-FDA7-43D8-B1FB-87E60428B412}" name="power_data.old" displayName="power_data.old" ref="A1:U2" totalsRowShown="0">
  <autoFilter ref="A1:U2" xr:uid="{00C96455-FDA7-43D8-B1FB-87E60428B412}"/>
  <tableColumns count="21">
    <tableColumn id="2" xr3:uid="{B6EA13FE-8635-4DB7-B16D-6E5721A95ADE}" name="Rack" dataDxfId="142"/>
    <tableColumn id="3" xr3:uid="{7FAA3D00-6A4B-413A-8AA9-4D75D95BAD95}" name="Lookup" dataDxfId="141">
      <calculatedColumnFormula>power_data.old[[#This Row],[Rack]]&amp;power_data.old[[#This Row],[Strip]]</calculatedColumnFormula>
    </tableColumn>
    <tableColumn id="4" xr3:uid="{A967C0B8-E8C8-45E1-BB45-7C07E9C913C8}" name="PDU" dataDxfId="140">
      <calculatedColumnFormula>"T"&amp;MID(power_data.old[[#This Row],[Busway]],4,5)</calculatedColumnFormula>
    </tableColumn>
    <tableColumn id="5" xr3:uid="{077EBF0E-5BE0-4E1D-B262-C03C1AB14E42}" name="Busway" dataDxfId="139"/>
    <tableColumn id="6" xr3:uid="{7772E7E1-2E17-4623-9D1E-17965F33C32C}" name="Circuit"/>
    <tableColumn id="7" xr3:uid="{223AD9BF-EE57-4759-9FF1-CCF8B15A4D6D}" name="CircuitMR"/>
    <tableColumn id="8" xr3:uid="{EE90123F-45A4-41D1-A28F-AAAED8277A00}" name="1" dataDxfId="138" dataCellStyle="Percent"/>
    <tableColumn id="9" xr3:uid="{426BA1D7-CB2F-4C95-B810-6AE645402A5F}" name="2"/>
    <tableColumn id="10" xr3:uid="{D54609C0-D84F-4416-8163-503A563C5915}" name="3"/>
    <tableColumn id="11" xr3:uid="{9359C884-6046-484A-B980-D746D1E55FC8}" name="Strip" dataDxfId="137"/>
    <tableColumn id="12" xr3:uid="{CB9E51F4-04DF-4CB1-9FF5-00ECF8D6207B}" name="L1 Phase Amps (MAX 12A)" dataDxfId="136"/>
    <tableColumn id="13" xr3:uid="{1C33EDBC-2F71-42B7-A6F5-DB4B6B13788B}" name="L2 Phase Amps (MAX 12A)"/>
    <tableColumn id="14" xr3:uid="{B5DFA71F-CCF1-4603-8804-754B80953173}" name="L3 Phase Amps  (MAX 12A)"/>
    <tableColumn id="15" xr3:uid="{EB0F5AD1-7101-4838-AC3C-BF3B55CDAD9E}" name="L1-L3 Phase Max Amps">
      <calculatedColumnFormula>MAX(power_data.old[[#This Row],[L1 Phase Amps (MAX 12A)]:[L3 Phase Amps  (MAX 12A)]])</calculatedColumnFormula>
    </tableColumn>
    <tableColumn id="16" xr3:uid="{A4254F31-77FD-41AF-B3E3-01AD8710146D}" name="Total 3 Phase Amp" dataDxfId="135">
      <calculatedColumnFormula>AVERAGE(power_data.old[[#This Row],[L1 Phase Amps (MAX 12A)]:[L3 Phase Amps  (MAX 12A)]])</calculatedColumnFormula>
    </tableColumn>
    <tableColumn id="17" xr3:uid="{BEE8275C-8BED-48A3-826F-5C387F45AFEF}" name="Total kW (Max 15.4)" dataDxfId="134">
      <calculatedColumnFormula>IFERROR((3*(0.91)*power_data.old[[#This Row],[Total 3 Phase Amp]]*240)/1000,"N/A")</calculatedColumnFormula>
    </tableColumn>
    <tableColumn id="1" xr3:uid="{5697C44D-E799-4758-8775-C461507E2D54}" name="Zone"/>
    <tableColumn id="18" xr3:uid="{7E18B5A0-E807-4765-89EE-2BA3A467C345}" name="Planned kW"/>
    <tableColumn id="19" xr3:uid="{2ED95F33-97AC-412E-BB7C-425837E273B8}" name="Type"/>
    <tableColumn id="20" xr3:uid="{156737D6-4392-4F5E-B11A-85BE73B4B51F}" name="Power Strips?"/>
    <tableColumn id="21" xr3:uid="{2A5E2BF9-785A-45B4-94DB-754720E9A575}" name="SR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F5FA4B-EC5A-472E-A794-1855C0166CB4}" name="ppr" displayName="ppr" ref="B3:G53" tableType="queryTable" totalsRowShown="0" headerRowDxfId="133" tableBorderDxfId="132" headerRowCellStyle="Normal 4" dataCellStyle="Normal 4">
  <autoFilter ref="B3:G53" xr:uid="{17F5FA4B-EC5A-472E-A794-1855C0166CB4}"/>
  <tableColumns count="6">
    <tableColumn id="1" xr3:uid="{22EA1F49-13FA-46C9-AFBA-4C1003E4E575}" uniqueName="1" name="Group" queryTableFieldId="1" dataDxfId="131" dataCellStyle="Normal 4"/>
    <tableColumn id="2" xr3:uid="{219753AD-33FF-425D-9AB7-DD7EAC0F76C8}" uniqueName="2" name="Type" queryTableFieldId="2" dataDxfId="130" dataCellStyle="Normal 4"/>
    <tableColumn id="3" xr3:uid="{AB1815B6-132B-45A6-AC9D-CCB448A36D8F}" uniqueName="3" name="Sub-Type" queryTableFieldId="3" dataDxfId="129" dataCellStyle="Normal 4"/>
    <tableColumn id="4" xr3:uid="{60EAEF56-2B3D-4074-AA08-6CF7A9C7840B}" uniqueName="4" name="kW (Single)" queryTableFieldId="4" dataDxfId="128" dataCellStyle="Normal 4"/>
    <tableColumn id="5" xr3:uid="{E198384B-46B2-4B8C-8B40-10500EDB3C12}" uniqueName="5" name="KW (3-Phase)" queryTableFieldId="5" dataDxfId="127" dataCellStyle="Normal 4"/>
    <tableColumn id="6" xr3:uid="{EAB5BE09-B27D-445C-B46B-3249C5C7BE28}" uniqueName="6" name="Note" queryTableFieldId="6" dataDxfId="126" dataCellStyle="Normal 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35076-DCEB-4F12-98C7-134E64D260BE}" name="FilePath" displayName="FilePath" ref="A1:B7" totalsRowShown="0">
  <autoFilter ref="A1:B7" xr:uid="{1BF35076-DCEB-4F12-98C7-134E64D260BE}"/>
  <tableColumns count="2">
    <tableColumn id="1" xr3:uid="{DC9061EE-BB02-453F-AED2-FC44769706CD}" name="File"/>
    <tableColumn id="2" xr3:uid="{E5EDF3D0-8C96-4018-98F1-B993E1CA7528}" name="File Path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8A738D7-A87E-4B07-9182-F6020824151B}" name="power_date" displayName="power_date" ref="D1:D2" totalsRowShown="0" headerRowDxfId="125" dataDxfId="124">
  <autoFilter ref="D1:D2" xr:uid="{78A738D7-A87E-4B07-9182-F6020824151B}"/>
  <tableColumns count="1">
    <tableColumn id="1" xr3:uid="{742924A9-5BFB-47CD-A1AD-F839F4A8DFA9}" name="power_date" dataDxfId="123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CDDA91-3A54-46BB-9EC4-885EEA504DA8}" name="sr_details" displayName="sr_details" ref="F1:J5" tableType="queryTable" totalsRowShown="0">
  <autoFilter ref="F1:J5" xr:uid="{86CDDA91-3A54-46BB-9EC4-885EEA504DA8}"/>
  <tableColumns count="5">
    <tableColumn id="1" xr3:uid="{92D36BDC-51E7-4C2E-9E0A-736B6FE3FFF8}" uniqueName="1" name="Data Center" queryTableFieldId="1" dataDxfId="122"/>
    <tableColumn id="2" xr3:uid="{AB62BC46-863F-47C8-B7A7-520A506DED15}" uniqueName="2" name="Server Room" queryTableFieldId="2"/>
    <tableColumn id="3" xr3:uid="{D50F6F24-E71C-4892-B391-2066137CB17C}" uniqueName="3" name="Vendor Identification" queryTableFieldId="3"/>
    <tableColumn id="4" xr3:uid="{45416A30-69BF-4764-AADE-E5A5E6D31218}" uniqueName="4" name="Max Power" queryTableFieldId="4"/>
    <tableColumn id="5" xr3:uid="{3E680EF6-BF04-4BE5-8DB5-CC4F7F8ECA5D}" uniqueName="5" name="Details" queryTableFieldId="5" dataDxfId="121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95E246-E96F-4043-86AA-9C5DE92A3D1C}" name="Data_Date" displayName="Data_Date" ref="D4:D5" tableType="queryTable" totalsRowShown="0">
  <autoFilter ref="D4:D5" xr:uid="{B395E246-E96F-4043-86AA-9C5DE92A3D1C}"/>
  <tableColumns count="1">
    <tableColumn id="1" xr3:uid="{CADF098F-82C3-4E15-B8D0-C674DD8FCAEE}" uniqueName="1" name="Data Date" queryTableFieldId="1" dataDxfId="12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55586"/>
      </a:accent1>
      <a:accent2>
        <a:srgbClr val="007069"/>
      </a:accent2>
      <a:accent3>
        <a:srgbClr val="008B52"/>
      </a:accent3>
      <a:accent4>
        <a:srgbClr val="D33C48"/>
      </a:accent4>
      <a:accent5>
        <a:srgbClr val="F36C34"/>
      </a:accent5>
      <a:accent6>
        <a:srgbClr val="FFFF4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840B-6431-43F6-9627-B762A2C445CF}">
  <sheetPr>
    <tabColor rgb="FF0070C0"/>
  </sheetPr>
  <dimension ref="B1:Z19"/>
  <sheetViews>
    <sheetView showGridLines="0" tabSelected="1" zoomScale="85" zoomScaleNormal="85" workbookViewId="0"/>
  </sheetViews>
  <sheetFormatPr defaultRowHeight="15" x14ac:dyDescent="0.25"/>
  <cols>
    <col min="1" max="1" width="0.7109375" customWidth="1"/>
    <col min="16" max="16" width="14.5703125" bestFit="1" customWidth="1"/>
    <col min="18" max="18" width="14.5703125" bestFit="1" customWidth="1"/>
  </cols>
  <sheetData>
    <row r="1" spans="2:26" x14ac:dyDescent="0.25">
      <c r="B1" s="11" t="s">
        <v>1480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2:26" x14ac:dyDescent="0.25">
      <c r="B2" s="10" t="s">
        <v>1481</v>
      </c>
    </row>
    <row r="3" spans="2:26" x14ac:dyDescent="0.25">
      <c r="B3" s="10" t="str" cm="1">
        <f t="array" ref="B3">Data_Date[Data Date]</f>
        <v>Data as of 5/21/2024</v>
      </c>
    </row>
    <row r="9" spans="2:26" ht="15.75" thickBot="1" x14ac:dyDescent="0.3">
      <c r="P9" s="10"/>
    </row>
    <row r="10" spans="2:26" x14ac:dyDescent="0.25">
      <c r="P10" s="119" t="s">
        <v>204</v>
      </c>
      <c r="Q10" s="120" t="s">
        <v>205</v>
      </c>
      <c r="R10" s="121" t="s">
        <v>206</v>
      </c>
    </row>
    <row r="11" spans="2:26" x14ac:dyDescent="0.25">
      <c r="P11" s="113" t="s">
        <v>207</v>
      </c>
      <c r="Q11" s="117">
        <v>375</v>
      </c>
      <c r="R11" s="122">
        <f>Q11</f>
        <v>375</v>
      </c>
    </row>
    <row r="12" spans="2:26" x14ac:dyDescent="0.25">
      <c r="P12" s="113" t="s">
        <v>208</v>
      </c>
      <c r="Q12" s="117">
        <v>0.8</v>
      </c>
      <c r="R12" s="122">
        <f>Q12</f>
        <v>0.8</v>
      </c>
    </row>
    <row r="13" spans="2:26" x14ac:dyDescent="0.25">
      <c r="P13" s="113" t="s">
        <v>209</v>
      </c>
      <c r="Q13" s="117">
        <v>0.75</v>
      </c>
      <c r="R13" s="18">
        <v>0.8</v>
      </c>
    </row>
    <row r="14" spans="2:26" x14ac:dyDescent="0.25">
      <c r="P14" s="113" t="s">
        <v>210</v>
      </c>
      <c r="Q14" s="118">
        <f>Q11*Q12*Q13</f>
        <v>225</v>
      </c>
      <c r="R14" s="122">
        <f>R11*R12*R13</f>
        <v>240</v>
      </c>
    </row>
    <row r="15" spans="2:26" x14ac:dyDescent="0.25">
      <c r="P15" s="113" t="s">
        <v>211</v>
      </c>
      <c r="Q15" s="117">
        <v>3</v>
      </c>
      <c r="R15" s="18">
        <v>3</v>
      </c>
      <c r="S15" t="s">
        <v>212</v>
      </c>
    </row>
    <row r="16" spans="2:26" x14ac:dyDescent="0.25">
      <c r="P16" s="113" t="s">
        <v>213</v>
      </c>
      <c r="Q16" s="118">
        <f>Q14*Q15</f>
        <v>675</v>
      </c>
      <c r="R16" s="122">
        <f>R14*R15</f>
        <v>720</v>
      </c>
    </row>
    <row r="17" spans="16:18" x14ac:dyDescent="0.25">
      <c r="P17" s="113" t="s">
        <v>214</v>
      </c>
      <c r="Q17" s="118">
        <f>Q16/4</f>
        <v>168.75</v>
      </c>
      <c r="R17" s="122">
        <f>R16/4</f>
        <v>180</v>
      </c>
    </row>
    <row r="18" spans="16:18" x14ac:dyDescent="0.25">
      <c r="P18" s="113" t="s">
        <v>215</v>
      </c>
      <c r="Q18" s="118">
        <f>Q16/2</f>
        <v>337.5</v>
      </c>
      <c r="R18" s="18">
        <v>480</v>
      </c>
    </row>
    <row r="19" spans="16:18" ht="15.75" thickBot="1" x14ac:dyDescent="0.3">
      <c r="P19" s="114" t="s">
        <v>216</v>
      </c>
      <c r="Q19" s="123">
        <f>Q16-Q18</f>
        <v>337.5</v>
      </c>
      <c r="R19" s="21">
        <f>R16-R18</f>
        <v>240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4CFA-E7B5-4BE2-A8F2-7674AD99CA2A}">
  <dimension ref="B1:AC122"/>
  <sheetViews>
    <sheetView showGridLines="0" zoomScale="85" zoomScaleNormal="85" workbookViewId="0"/>
  </sheetViews>
  <sheetFormatPr defaultRowHeight="15" customHeight="1" x14ac:dyDescent="0.25"/>
  <cols>
    <col min="1" max="1" width="0.7109375" customWidth="1"/>
    <col min="2" max="3" width="4.7109375" customWidth="1"/>
    <col min="4" max="4" width="12.42578125" customWidth="1"/>
    <col min="5" max="5" width="14.28515625" bestFit="1" customWidth="1"/>
    <col min="6" max="6" width="13.5703125" bestFit="1" customWidth="1"/>
    <col min="7" max="7" width="15.28515625" bestFit="1" customWidth="1"/>
    <col min="8" max="8" width="9.85546875" style="20" bestFit="1" customWidth="1"/>
    <col min="9" max="9" width="12.42578125" bestFit="1" customWidth="1"/>
    <col min="10" max="10" width="9.140625" customWidth="1"/>
    <col min="11" max="12" width="9.85546875" customWidth="1"/>
    <col min="13" max="13" width="12.42578125" customWidth="1"/>
    <col min="14" max="14" width="14.28515625" bestFit="1" customWidth="1"/>
    <col min="15" max="15" width="13.5703125" bestFit="1" customWidth="1"/>
    <col min="16" max="16" width="15.28515625" bestFit="1" customWidth="1"/>
    <col min="17" max="17" width="9.85546875" bestFit="1" customWidth="1"/>
    <col min="18" max="18" width="12.42578125" bestFit="1" customWidth="1"/>
    <col min="20" max="21" width="9.85546875" customWidth="1"/>
    <col min="22" max="22" width="12.42578125" customWidth="1"/>
    <col min="23" max="23" width="14.28515625" bestFit="1" customWidth="1"/>
    <col min="24" max="24" width="13.5703125" bestFit="1" customWidth="1"/>
    <col min="25" max="25" width="15.28515625" bestFit="1" customWidth="1"/>
    <col min="26" max="26" width="9.85546875" bestFit="1" customWidth="1"/>
    <col min="27" max="27" width="12.42578125" bestFit="1" customWidth="1"/>
    <col min="29" max="29" width="9.85546875" customWidth="1"/>
    <col min="30" max="30" width="4.7109375" customWidth="1"/>
  </cols>
  <sheetData>
    <row r="1" spans="2:26" ht="15" customHeight="1" x14ac:dyDescent="0.25">
      <c r="B1" s="11" t="str">
        <f>$E$4&amp;".SR"&amp;TEXT($E$5,"00")&amp;" - Rack and Power Allocation Assessment"</f>
        <v>DAL13.SR01 - Rack and Power Allocation Assessment</v>
      </c>
      <c r="C1" s="9"/>
      <c r="D1" s="9"/>
      <c r="E1" s="9"/>
      <c r="F1" s="9"/>
      <c r="G1" s="9"/>
      <c r="H1" s="2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2:26" ht="15" customHeight="1" x14ac:dyDescent="0.25">
      <c r="B2" s="10" t="str" cm="1">
        <f t="array" ref="B2">Data_Date[Data Date]</f>
        <v>Data as of 5/21/2024</v>
      </c>
    </row>
    <row r="3" spans="2:26" ht="15" customHeight="1" thickBot="1" x14ac:dyDescent="0.3">
      <c r="B3" s="10"/>
    </row>
    <row r="4" spans="2:26" ht="15" customHeight="1" x14ac:dyDescent="0.25">
      <c r="D4" s="6" t="s">
        <v>141</v>
      </c>
      <c r="E4" s="23" t="str">
        <f>file_path!B2</f>
        <v>DAL13</v>
      </c>
      <c r="G4" s="43" t="s">
        <v>159</v>
      </c>
      <c r="H4" s="81" t="s">
        <v>158</v>
      </c>
      <c r="I4" s="44" t="s">
        <v>1</v>
      </c>
      <c r="J4" s="81" t="s">
        <v>133</v>
      </c>
      <c r="K4" s="65" t="s">
        <v>7</v>
      </c>
      <c r="L4" s="81" t="s">
        <v>133</v>
      </c>
      <c r="M4" s="65" t="s">
        <v>132</v>
      </c>
      <c r="N4" s="45" t="s">
        <v>133</v>
      </c>
      <c r="O4" s="88" t="s">
        <v>203</v>
      </c>
      <c r="Q4" s="109" t="s">
        <v>54</v>
      </c>
      <c r="R4" s="65" t="s">
        <v>217</v>
      </c>
      <c r="S4" s="45" t="s">
        <v>133</v>
      </c>
    </row>
    <row r="5" spans="2:26" ht="15" customHeight="1" x14ac:dyDescent="0.25">
      <c r="D5" s="7" t="s">
        <v>14</v>
      </c>
      <c r="E5" s="5">
        <v>1</v>
      </c>
      <c r="G5" s="96" t="str" cm="1">
        <f t="array" aca="1" ref="G5:N6" ca="1">_xlfn._xlws.SORT(_xlfn._xlws.FILTER(D19:K711,ISNUMBER(SEARCH("Zone ",D19:D711))))</f>
        <v>Zone 1</v>
      </c>
      <c r="H5" s="85">
        <f ca="1"/>
        <v>0</v>
      </c>
      <c r="I5" s="40">
        <f ca="1"/>
        <v>333.50599999999997</v>
      </c>
      <c r="J5" s="41">
        <f ca="1"/>
        <v>-333.50599999999997</v>
      </c>
      <c r="K5" s="42">
        <f ca="1"/>
        <v>430</v>
      </c>
      <c r="L5" s="41">
        <f ca="1"/>
        <v>-430</v>
      </c>
      <c r="M5" s="42">
        <f ca="1"/>
        <v>430</v>
      </c>
      <c r="N5" s="46">
        <f ca="1"/>
        <v>-430</v>
      </c>
      <c r="O5" s="89" t="str">
        <f t="shared" ref="O5:O10" ca="1" si="0">_xlfn.LET(_xlpm.location,OFFSET(_xlfn.XLOOKUP($G5,D:D,D:D),45,-1),HYPERLINK("#"&amp;ADDRESS(ROW(_xlpm.location),COLUMN(_xlpm.location)),"Go to "&amp;G5))</f>
        <v>Go to Zone 1</v>
      </c>
      <c r="Q5" s="110" t="s">
        <v>1</v>
      </c>
      <c r="R5" s="111">
        <f ca="1">SUM(_xlfn.CHOOSECOLS(_xlfn.ANCHORARRAY(G5),3))</f>
        <v>443.49299999999994</v>
      </c>
      <c r="S5" s="112">
        <f ca="1">$E$7-R5</f>
        <v>4056.5070000000001</v>
      </c>
    </row>
    <row r="6" spans="2:26" ht="15" customHeight="1" x14ac:dyDescent="0.25">
      <c r="D6" s="7" t="s">
        <v>154</v>
      </c>
      <c r="E6" s="5" t="str" cm="1">
        <f t="array" ref="E6:E8">TRANSPOSE(_xlfn.XLOOKUP(E4&amp;E5,sr_details[Data Center]&amp;sr_details[Server Room],sr_details[[Vendor Identification]:[Details]]))</f>
        <v>Data Hall 4</v>
      </c>
      <c r="G6" s="99" t="str">
        <f ca="1"/>
        <v>Zone 2</v>
      </c>
      <c r="H6" s="80">
        <f ca="1"/>
        <v>0</v>
      </c>
      <c r="I6" s="40">
        <f ca="1"/>
        <v>109.98699999999999</v>
      </c>
      <c r="J6" s="41">
        <f ca="1"/>
        <v>-109.98699999999999</v>
      </c>
      <c r="K6" s="42">
        <f ca="1"/>
        <v>394</v>
      </c>
      <c r="L6" s="41">
        <f ca="1"/>
        <v>-394</v>
      </c>
      <c r="M6" s="42">
        <f ca="1"/>
        <v>394</v>
      </c>
      <c r="N6" s="46">
        <f ca="1"/>
        <v>-394</v>
      </c>
      <c r="O6" s="89" t="str">
        <f t="shared" ca="1" si="0"/>
        <v>Go to Zone 2</v>
      </c>
      <c r="Q6" s="113" t="s">
        <v>7</v>
      </c>
      <c r="R6" s="111">
        <f ca="1">SUM(_xlfn.CHOOSECOLS(_xlfn.ANCHORARRAY(G5),5))</f>
        <v>824</v>
      </c>
      <c r="S6" s="112">
        <f t="shared" ref="S6:S7" ca="1" si="1">$E$7-R6</f>
        <v>3676</v>
      </c>
    </row>
    <row r="7" spans="2:26" ht="15" customHeight="1" thickBot="1" x14ac:dyDescent="0.3">
      <c r="D7" s="7" t="s">
        <v>186</v>
      </c>
      <c r="E7" s="5">
        <v>4500</v>
      </c>
      <c r="G7" s="92"/>
      <c r="H7" s="80"/>
      <c r="I7" s="40"/>
      <c r="J7" s="41"/>
      <c r="K7" s="42"/>
      <c r="L7" s="41"/>
      <c r="M7" s="42"/>
      <c r="N7" s="46"/>
      <c r="O7" s="89" t="str">
        <f t="shared" ca="1" si="0"/>
        <v xml:space="preserve">Go to </v>
      </c>
      <c r="Q7" s="114" t="s">
        <v>132</v>
      </c>
      <c r="R7" s="115">
        <f ca="1">SUM(_xlfn.CHOOSECOLS(_xlfn.ANCHORARRAY(G5),7))</f>
        <v>824</v>
      </c>
      <c r="S7" s="116">
        <f t="shared" ca="1" si="1"/>
        <v>3676</v>
      </c>
    </row>
    <row r="8" spans="2:26" ht="15" customHeight="1" thickBot="1" x14ac:dyDescent="0.3">
      <c r="D8" s="8" t="s">
        <v>185</v>
      </c>
      <c r="E8" s="39" t="str">
        <v>400/30/3Phase</v>
      </c>
      <c r="G8" s="91"/>
      <c r="H8" s="80"/>
      <c r="I8" s="40"/>
      <c r="J8" s="41"/>
      <c r="K8" s="42"/>
      <c r="L8" s="41"/>
      <c r="M8" s="42"/>
      <c r="N8" s="46"/>
      <c r="O8" s="89" t="str">
        <f t="shared" ca="1" si="0"/>
        <v xml:space="preserve">Go to </v>
      </c>
    </row>
    <row r="9" spans="2:26" ht="15" customHeight="1" x14ac:dyDescent="0.25">
      <c r="G9" s="93"/>
      <c r="H9" s="80"/>
      <c r="I9" s="40"/>
      <c r="J9" s="41"/>
      <c r="K9" s="42"/>
      <c r="L9" s="41"/>
      <c r="M9" s="42"/>
      <c r="N9" s="46"/>
      <c r="O9" s="89" t="str">
        <f t="shared" ca="1" si="0"/>
        <v xml:space="preserve">Go to </v>
      </c>
    </row>
    <row r="10" spans="2:26" ht="15" customHeight="1" thickBot="1" x14ac:dyDescent="0.3">
      <c r="G10" s="100"/>
      <c r="H10" s="82"/>
      <c r="I10" s="29"/>
      <c r="J10" s="47"/>
      <c r="K10" s="48"/>
      <c r="L10" s="47"/>
      <c r="M10" s="48"/>
      <c r="N10" s="26"/>
      <c r="O10" s="90" t="str">
        <f t="shared" ca="1" si="0"/>
        <v xml:space="preserve">Go to </v>
      </c>
    </row>
    <row r="11" spans="2:26" ht="15" customHeight="1" x14ac:dyDescent="0.25">
      <c r="H11"/>
    </row>
    <row r="12" spans="2:26" ht="15" customHeight="1" x14ac:dyDescent="0.25">
      <c r="H12"/>
    </row>
    <row r="13" spans="2:26" ht="15" customHeight="1" x14ac:dyDescent="0.25">
      <c r="H13"/>
    </row>
    <row r="14" spans="2:26" ht="15" customHeight="1" x14ac:dyDescent="0.25">
      <c r="H14"/>
    </row>
    <row r="17" spans="4:29" ht="15" customHeight="1" thickBot="1" x14ac:dyDescent="0.3"/>
    <row r="18" spans="4:29" ht="15" customHeight="1" x14ac:dyDescent="0.25">
      <c r="D18" s="43" t="s">
        <v>159</v>
      </c>
      <c r="E18" s="81" t="s">
        <v>158</v>
      </c>
      <c r="F18" s="44" t="s">
        <v>1</v>
      </c>
      <c r="G18" s="81" t="s">
        <v>133</v>
      </c>
      <c r="H18" s="65" t="s">
        <v>7</v>
      </c>
      <c r="I18" s="81" t="s">
        <v>133</v>
      </c>
      <c r="J18" s="65" t="s">
        <v>132</v>
      </c>
      <c r="K18" s="45" t="s">
        <v>133</v>
      </c>
    </row>
    <row r="19" spans="4:29" ht="15" customHeight="1" thickBot="1" x14ac:dyDescent="0.3">
      <c r="D19" s="86" t="s">
        <v>160</v>
      </c>
      <c r="E19" s="82"/>
      <c r="F19" s="29">
        <f>I42+R42+AA42+I67+R67+AA67</f>
        <v>333.50599999999997</v>
      </c>
      <c r="G19" s="47">
        <f>E19-F19</f>
        <v>-333.50599999999997</v>
      </c>
      <c r="H19" s="48">
        <f>J42+S42+AB42+J67+S67+AB67</f>
        <v>430</v>
      </c>
      <c r="I19" s="47">
        <f>E19-H19</f>
        <v>-430</v>
      </c>
      <c r="J19" s="48">
        <f ca="1">K42+T42+AC42+K67+T67+AC67</f>
        <v>430</v>
      </c>
      <c r="K19" s="26">
        <f ca="1">E19-J19</f>
        <v>-430</v>
      </c>
    </row>
    <row r="21" spans="4:29" ht="15" customHeight="1" thickBot="1" x14ac:dyDescent="0.3"/>
    <row r="22" spans="4:29" ht="15" customHeight="1" x14ac:dyDescent="0.25">
      <c r="D22" s="50" t="s">
        <v>103</v>
      </c>
      <c r="E22" s="51"/>
      <c r="F22" s="51"/>
      <c r="G22" s="51"/>
      <c r="H22" s="51"/>
      <c r="I22" s="51"/>
      <c r="J22" s="51"/>
      <c r="K22" s="49"/>
      <c r="M22" s="50" t="s">
        <v>103</v>
      </c>
      <c r="N22" s="51"/>
      <c r="O22" s="51"/>
      <c r="P22" s="51"/>
      <c r="Q22" s="51"/>
      <c r="R22" s="51"/>
      <c r="S22" s="51"/>
      <c r="T22" s="49"/>
      <c r="V22" s="50" t="s">
        <v>103</v>
      </c>
      <c r="W22" s="51"/>
      <c r="X22" s="51"/>
      <c r="Y22" s="51"/>
      <c r="Z22" s="51"/>
      <c r="AA22" s="51"/>
      <c r="AB22" s="51"/>
      <c r="AC22" s="49"/>
    </row>
    <row r="23" spans="4:29" ht="15" customHeight="1" x14ac:dyDescent="0.25">
      <c r="D23" s="70"/>
      <c r="H23"/>
      <c r="K23" s="18"/>
      <c r="M23" s="25"/>
      <c r="T23" s="18"/>
      <c r="V23" s="25"/>
      <c r="AC23" s="18"/>
    </row>
    <row r="24" spans="4:29" ht="15" customHeight="1" x14ac:dyDescent="0.25">
      <c r="D24" s="25"/>
      <c r="H24"/>
      <c r="K24" s="18"/>
      <c r="M24" s="25"/>
      <c r="T24" s="18"/>
      <c r="V24" s="25"/>
      <c r="AC24" s="18"/>
    </row>
    <row r="25" spans="4:29" ht="15" customHeight="1" thickBot="1" x14ac:dyDescent="0.3">
      <c r="D25" s="27"/>
      <c r="E25" s="22"/>
      <c r="F25" s="22"/>
      <c r="G25" s="22"/>
      <c r="H25" s="22"/>
      <c r="I25" s="22"/>
      <c r="J25" s="22"/>
      <c r="K25" s="21"/>
      <c r="M25" s="27"/>
      <c r="N25" s="22"/>
      <c r="O25" s="22"/>
      <c r="P25" s="22"/>
      <c r="Q25" s="22"/>
      <c r="R25" s="22"/>
      <c r="S25" s="22"/>
      <c r="T25" s="21"/>
      <c r="V25" s="27"/>
      <c r="W25" s="22"/>
      <c r="X25" s="22"/>
      <c r="Y25" s="22"/>
      <c r="Z25" s="22"/>
      <c r="AA25" s="22"/>
      <c r="AB25" s="22"/>
      <c r="AC25" s="21"/>
    </row>
    <row r="26" spans="4:29" ht="15" customHeight="1" thickBot="1" x14ac:dyDescent="0.3">
      <c r="Q26" s="20"/>
      <c r="Z26" s="20"/>
    </row>
    <row r="27" spans="4:29" ht="15" customHeight="1" thickBot="1" x14ac:dyDescent="0.3">
      <c r="D27" s="52" t="s">
        <v>140</v>
      </c>
      <c r="E27" s="53">
        <v>1</v>
      </c>
      <c r="F27" s="54" t="s">
        <v>139</v>
      </c>
      <c r="G27" s="55">
        <v>11</v>
      </c>
      <c r="M27" s="52" t="s">
        <v>140</v>
      </c>
      <c r="N27" s="53" cm="1">
        <f t="array" ref="N27">INDEX(_xlfn.ANCHORARRAY(D30),COUNTA(_xlfn.ANCHORARRAY(D30)))+1</f>
        <v>12</v>
      </c>
      <c r="O27" s="54" t="s">
        <v>139</v>
      </c>
      <c r="P27" s="55">
        <v>11</v>
      </c>
      <c r="Q27" s="20"/>
      <c r="V27" s="52" t="s">
        <v>140</v>
      </c>
      <c r="W27" s="53" cm="1">
        <f t="array" ref="W27">INDEX(_xlfn.ANCHORARRAY(M30),COUNTA(_xlfn.ANCHORARRAY(M30)))+1</f>
        <v>23</v>
      </c>
      <c r="X27" s="54" t="s">
        <v>139</v>
      </c>
      <c r="Y27" s="55">
        <v>11</v>
      </c>
      <c r="Z27" s="20"/>
    </row>
    <row r="28" spans="4:29" ht="15" customHeight="1" thickBot="1" x14ac:dyDescent="0.3">
      <c r="E28" s="36"/>
      <c r="F28" s="37"/>
      <c r="G28" s="37"/>
      <c r="H28" s="38"/>
      <c r="I28" s="37"/>
      <c r="J28" s="37"/>
      <c r="K28" s="37"/>
      <c r="L28" s="37"/>
      <c r="N28" s="36"/>
      <c r="O28" s="37"/>
      <c r="P28" s="37"/>
      <c r="Q28" s="38"/>
      <c r="R28" s="37"/>
      <c r="S28" s="37"/>
      <c r="T28" s="37"/>
      <c r="W28" s="36"/>
      <c r="X28" s="37"/>
      <c r="Y28" s="37"/>
      <c r="Z28" s="38"/>
      <c r="AA28" s="37"/>
      <c r="AB28" s="37"/>
      <c r="AC28" s="37"/>
    </row>
    <row r="29" spans="4:29" ht="15" customHeight="1" x14ac:dyDescent="0.25">
      <c r="D29" s="56" t="s">
        <v>0</v>
      </c>
      <c r="E29" s="57" t="s">
        <v>3</v>
      </c>
      <c r="F29" s="57" t="s">
        <v>4</v>
      </c>
      <c r="G29" s="57" t="s">
        <v>5</v>
      </c>
      <c r="H29" s="58" t="s">
        <v>6</v>
      </c>
      <c r="I29" s="58" t="s">
        <v>1</v>
      </c>
      <c r="J29" s="58" t="s">
        <v>7</v>
      </c>
      <c r="K29" s="69" t="s">
        <v>132</v>
      </c>
      <c r="M29" s="56" t="s">
        <v>0</v>
      </c>
      <c r="N29" s="57" t="s">
        <v>3</v>
      </c>
      <c r="O29" s="57" t="s">
        <v>4</v>
      </c>
      <c r="P29" s="57" t="s">
        <v>5</v>
      </c>
      <c r="Q29" s="58" t="s">
        <v>6</v>
      </c>
      <c r="R29" s="58" t="s">
        <v>1</v>
      </c>
      <c r="S29" s="58" t="s">
        <v>7</v>
      </c>
      <c r="T29" s="69" t="s">
        <v>132</v>
      </c>
      <c r="V29" s="56" t="s">
        <v>0</v>
      </c>
      <c r="W29" s="57" t="s">
        <v>3</v>
      </c>
      <c r="X29" s="57" t="s">
        <v>4</v>
      </c>
      <c r="Y29" s="57" t="s">
        <v>5</v>
      </c>
      <c r="Z29" s="58" t="s">
        <v>6</v>
      </c>
      <c r="AA29" s="58" t="s">
        <v>1</v>
      </c>
      <c r="AB29" s="58" t="s">
        <v>7</v>
      </c>
      <c r="AC29" s="69" t="s">
        <v>132</v>
      </c>
    </row>
    <row r="30" spans="4:29" ht="15" customHeight="1" x14ac:dyDescent="0.25">
      <c r="D30" s="59" cm="1">
        <f t="array" ref="D30:D40">_xlfn.SEQUENCE(G27,,E27,1)</f>
        <v>1</v>
      </c>
      <c r="E30" s="60" t="str" cm="1">
        <f t="array" ref="E30:E40">_xlfn.XLOOKUP(LOWER($E$4&amp;".sr0"&amp;$E$5&amp;".rk"&amp;TEXT(_xlfn.ANCHORARRAY(D30),"00")),rack_breakdown[Rack Path],rack_breakdown[Type],"")</f>
        <v>Compute</v>
      </c>
      <c r="F30" s="60" t="str" cm="1">
        <f t="array" ref="F30:F40">_xlfn.XLOOKUP(LOWER($E$4&amp;".sr0"&amp;$E$5&amp;".rk"&amp;TEXT(_xlfn.ANCHORARRAY(D30),"00")),rack_breakdown[Rack Path],rack_breakdown[Sub-Type],"")</f>
        <v>Hybrid</v>
      </c>
      <c r="G30" s="60" t="str" cm="1">
        <f t="array" ref="G30:G40">_xlfn.XLOOKUP(LOWER($E$4&amp;".sr0"&amp;$E$5&amp;".rk"&amp;TEXT(_xlfn.ANCHORARRAY(D30),"00")),rack_breakdown[Rack Path],rack_breakdown[Status],"")</f>
        <v>Live</v>
      </c>
      <c r="H30" s="61" cm="1">
        <f t="array" ref="H30:H40">_xlfn.BYROW(_xlfn.ANCHORARRAY(D30),_xlfn.LAMBDA(_xlpm.rack,
IF(OR(ISNUMBER(SEARCH("Bare",_xlfn.ANCHORARRAY(E30))),ISNUMBER(SEARCH("Compute",_xlfn.ANCHORARRAY(E30)))),
SUMIFS(rack_breakdown[Active Servers],rack_breakdown[Server Room],$E$5,rack_breakdown[Rack],_xlpm.rack),
SUMIFS(rack_breakdown[Active Hardware],rack_breakdown[Server Room],$E$5,rack_breakdown[Rack],_xlpm.rack))))</f>
        <v>32</v>
      </c>
      <c r="I30" s="40" cm="1">
        <f t="array" ref="I30:I40">_xlfn.BYROW(_xlfn.ANCHORARRAY(D30),_xlfn.LAMBDA(_xlpm.rk,IFERROR(MAX(SUMIFS(power_data[Rack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8.2810000000000006</v>
      </c>
      <c r="J30" s="40" cm="1">
        <f t="array" ref="J30:J40">_xlfn.XLOOKUP(LOWER($E$4&amp;".sr0"&amp;$E$5&amp;".rk"&amp;TEXT(_xlfn.ANCHORARRAY(D30),"00")),rack_breakdown[Rack Path],rack_breakdown[kW/Rack],"")</f>
        <v>10</v>
      </c>
      <c r="K30" s="66"/>
      <c r="M30" s="59" cm="1">
        <f t="array" ref="M30:M40">_xlfn.SEQUENCE(P27,,N27,1)</f>
        <v>12</v>
      </c>
      <c r="N30" s="60" t="str" cm="1">
        <f t="array" ref="N30:N40">_xlfn.XLOOKUP(LOWER($E$4&amp;".sr0"&amp;$E$5&amp;".rk"&amp;TEXT(_xlfn.ANCHORARRAY(M30),"00")),rack_breakdown[Rack Path],rack_breakdown[Type],"")</f>
        <v>Bare Metal</v>
      </c>
      <c r="O30" s="60" t="str" cm="1">
        <f t="array" ref="O30:O40">_xlfn.XLOOKUP(LOWER($E$4&amp;".sr0"&amp;$E$5&amp;".rk"&amp;TEXT(_xlfn.ANCHORARRAY(M30),"00")),rack_breakdown[Rack Path],rack_breakdown[Sub-Type],"")</f>
        <v>Bare Metal</v>
      </c>
      <c r="P30" s="60" t="str" cm="1">
        <f t="array" ref="P30:P40">_xlfn.XLOOKUP(LOWER($E$4&amp;".sr0"&amp;$E$5&amp;".rk"&amp;TEXT(_xlfn.ANCHORARRAY(M30),"00")),rack_breakdown[Rack Path],rack_breakdown[Status],"")</f>
        <v>Live</v>
      </c>
      <c r="Q30" s="61" cm="1">
        <f t="array" ref="Q30:Q40">_xlfn.BYROW(_xlfn.ANCHORARRAY(M30),_xlfn.LAMBDA(_xlpm.rack,
IF(OR(ISNUMBER(SEARCH("Bare",_xlfn.ANCHORARRAY(N30))),ISNUMBER(SEARCH("Compute",_xlfn.ANCHORARRAY(N30)))),
SUMIFS(rack_breakdown[Active Servers],rack_breakdown[Server Room],$E$5,rack_breakdown[Rack],_xlpm.rack),
SUMIFS(rack_breakdown[Active Hardware],rack_breakdown[Server Room],$E$5,rack_breakdown[Rack],_xlpm.rack))))</f>
        <v>20</v>
      </c>
      <c r="R30" s="40" cm="1">
        <f t="array" ref="R30:R40">_xlfn.BYROW(_xlfn.ANCHORARRAY(M30),_xlfn.LAMBDA(_xlpm.rk,IFERROR(MAX(SUMIFS(power_data[Rack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3.96</v>
      </c>
      <c r="S30" s="40" cm="1">
        <f t="array" ref="S30:S40">_xlfn.XLOOKUP(LOWER($E$4&amp;".sr0"&amp;$E$5&amp;".rk"&amp;TEXT(_xlfn.ANCHORARRAY(M30),"00")),rack_breakdown[Rack Path],rack_breakdown[kW/Rack],"")</f>
        <v>6</v>
      </c>
      <c r="T30" s="66"/>
      <c r="V30" s="59" cm="1">
        <f t="array" ref="V30:V40">_xlfn.SEQUENCE(Y27,,W27,1)</f>
        <v>23</v>
      </c>
      <c r="W30" s="60" t="str" cm="1">
        <f t="array" ref="W30:W40">_xlfn.XLOOKUP(LOWER($E$4&amp;".sr0"&amp;$E$5&amp;".rk"&amp;TEXT(_xlfn.ANCHORARRAY(V30),"00")),rack_breakdown[Rack Path],rack_breakdown[Type],"")</f>
        <v>Bare Metal</v>
      </c>
      <c r="X30" s="60" t="str" cm="1">
        <f t="array" ref="X30:X40">_xlfn.XLOOKUP(LOWER($E$4&amp;".sr0"&amp;$E$5&amp;".rk"&amp;TEXT(_xlfn.ANCHORARRAY(V30),"00")),rack_breakdown[Rack Path],rack_breakdown[Sub-Type],"")</f>
        <v>Bare Metal</v>
      </c>
      <c r="Y30" s="60" t="str" cm="1">
        <f t="array" ref="Y30:Y40">_xlfn.XLOOKUP(LOWER($E$4&amp;".sr0"&amp;$E$5&amp;".rk"&amp;TEXT(_xlfn.ANCHORARRAY(V30),"00")),rack_breakdown[Rack Path],rack_breakdown[Status],"")</f>
        <v>Live</v>
      </c>
      <c r="Z30" s="61" cm="1">
        <f t="array" ref="Z30:Z40">_xlfn.BYROW(_xlfn.ANCHORARRAY(V30),_xlfn.LAMBDA(_xlpm.rack,
IF(OR(ISNUMBER(SEARCH("Bare",_xlfn.ANCHORARRAY(W30))),ISNUMBER(SEARCH("Compute",_xlfn.ANCHORARRAY(W30)))),
SUMIFS(rack_breakdown[Active Servers],rack_breakdown[Server Room],$E$5,rack_breakdown[Rack],_xlpm.rack),
SUMIFS(rack_breakdown[Active Hardware],rack_breakdown[Server Room],$E$5,rack_breakdown[Rack],_xlpm.rack))))</f>
        <v>19</v>
      </c>
      <c r="AA30" s="40" cm="1">
        <f t="array" ref="AA30:AA40">_xlfn.BYROW(_xlfn.ANCHORARRAY(V30),_xlfn.LAMBDA(_xlpm.rk,IFERROR(MAX(SUMIFS(power_data[Rack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5.24</v>
      </c>
      <c r="AB30" s="40" cm="1">
        <f t="array" ref="AB30:AB40">_xlfn.XLOOKUP(LOWER($E$4&amp;".sr0"&amp;$E$5&amp;".rk"&amp;TEXT(_xlfn.ANCHORARRAY(V30),"00")),rack_breakdown[Rack Path],rack_breakdown[kW/Rack],"")</f>
        <v>6</v>
      </c>
      <c r="AC30" s="66"/>
    </row>
    <row r="31" spans="4:29" ht="15" customHeight="1" x14ac:dyDescent="0.25">
      <c r="D31" s="59">
        <v>2</v>
      </c>
      <c r="E31" s="60" t="str">
        <v>Compute</v>
      </c>
      <c r="F31" s="60" t="str">
        <v>Hybrid</v>
      </c>
      <c r="G31" s="60" t="str">
        <v>Live</v>
      </c>
      <c r="H31" s="61">
        <v>34</v>
      </c>
      <c r="I31" s="40">
        <v>9.1940000000000008</v>
      </c>
      <c r="J31" s="40">
        <v>10</v>
      </c>
      <c r="K31" s="67"/>
      <c r="M31" s="59">
        <v>13</v>
      </c>
      <c r="N31" s="60" t="str">
        <v>Bare Metal</v>
      </c>
      <c r="O31" s="60" t="str">
        <v>Bare Metal</v>
      </c>
      <c r="P31" s="60" t="str">
        <v>Live</v>
      </c>
      <c r="Q31" s="61">
        <v>29</v>
      </c>
      <c r="R31" s="40">
        <v>5.6710000000000003</v>
      </c>
      <c r="S31" s="40">
        <v>6</v>
      </c>
      <c r="T31" s="67"/>
      <c r="V31" s="59">
        <v>24</v>
      </c>
      <c r="W31" s="60" t="str">
        <v>Bare Metal</v>
      </c>
      <c r="X31" s="60" t="str">
        <v>Bare Metal</v>
      </c>
      <c r="Y31" s="60" t="str">
        <v>Live</v>
      </c>
      <c r="Z31" s="61">
        <v>23</v>
      </c>
      <c r="AA31" s="40">
        <v>6.351</v>
      </c>
      <c r="AB31" s="40">
        <v>6</v>
      </c>
      <c r="AC31" s="67"/>
    </row>
    <row r="32" spans="4:29" ht="15" customHeight="1" x14ac:dyDescent="0.25">
      <c r="D32" s="59">
        <v>3</v>
      </c>
      <c r="E32" s="60" t="str">
        <v>Compute</v>
      </c>
      <c r="F32" s="60" t="str">
        <v>Hybrid</v>
      </c>
      <c r="G32" s="60" t="str">
        <v>Live</v>
      </c>
      <c r="H32" s="61">
        <v>27</v>
      </c>
      <c r="I32" s="40">
        <v>7.548</v>
      </c>
      <c r="J32" s="40">
        <v>10</v>
      </c>
      <c r="K32" s="67"/>
      <c r="M32" s="59">
        <v>14</v>
      </c>
      <c r="N32" s="60" t="str">
        <v>Bare Metal</v>
      </c>
      <c r="O32" s="60" t="str">
        <v>Bare Metal</v>
      </c>
      <c r="P32" s="60" t="str">
        <v>Live</v>
      </c>
      <c r="Q32" s="61">
        <v>22</v>
      </c>
      <c r="R32" s="40">
        <v>4.2210000000000001</v>
      </c>
      <c r="S32" s="40">
        <v>6</v>
      </c>
      <c r="T32" s="67"/>
      <c r="V32" s="59">
        <v>25</v>
      </c>
      <c r="W32" s="60" t="str">
        <v>Bare Metal</v>
      </c>
      <c r="X32" s="60" t="str">
        <v>Bare Metal</v>
      </c>
      <c r="Y32" s="60" t="str">
        <v>Live</v>
      </c>
      <c r="Z32" s="61">
        <v>24</v>
      </c>
      <c r="AA32" s="40">
        <v>6.7069999999999999</v>
      </c>
      <c r="AB32" s="40">
        <v>6</v>
      </c>
      <c r="AC32" s="67"/>
    </row>
    <row r="33" spans="4:29" ht="15" customHeight="1" x14ac:dyDescent="0.25">
      <c r="D33" s="59">
        <v>4</v>
      </c>
      <c r="E33" s="60" t="str">
        <v>Compute</v>
      </c>
      <c r="F33" s="60" t="str">
        <v>Hybrid</v>
      </c>
      <c r="G33" s="60" t="str">
        <v>Live</v>
      </c>
      <c r="H33" s="61">
        <v>32</v>
      </c>
      <c r="I33" s="40">
        <v>8.9580000000000002</v>
      </c>
      <c r="J33" s="40">
        <v>10</v>
      </c>
      <c r="K33" s="67"/>
      <c r="M33" s="59">
        <v>15</v>
      </c>
      <c r="N33" s="60" t="str">
        <v>Bare Metal</v>
      </c>
      <c r="O33" s="60" t="str">
        <v>Bare Metal</v>
      </c>
      <c r="P33" s="60" t="str">
        <v>Live</v>
      </c>
      <c r="Q33" s="61">
        <v>21</v>
      </c>
      <c r="R33" s="40">
        <v>5.3259999999999996</v>
      </c>
      <c r="S33" s="40">
        <v>6</v>
      </c>
      <c r="T33" s="67"/>
      <c r="V33" s="59">
        <v>26</v>
      </c>
      <c r="W33" s="60" t="str">
        <v>Bare Metal</v>
      </c>
      <c r="X33" s="60" t="str">
        <v>Bare Metal</v>
      </c>
      <c r="Y33" s="60" t="str">
        <v>Live</v>
      </c>
      <c r="Z33" s="61">
        <v>25</v>
      </c>
      <c r="AA33" s="40">
        <v>6.0460000000000003</v>
      </c>
      <c r="AB33" s="40">
        <v>6</v>
      </c>
      <c r="AC33" s="67"/>
    </row>
    <row r="34" spans="4:29" ht="15" customHeight="1" x14ac:dyDescent="0.25">
      <c r="D34" s="59">
        <v>5</v>
      </c>
      <c r="E34" s="60" t="str">
        <v>Compute</v>
      </c>
      <c r="F34" s="60" t="str">
        <v>Hybrid</v>
      </c>
      <c r="G34" s="60" t="str">
        <v>Live</v>
      </c>
      <c r="H34" s="61">
        <v>28</v>
      </c>
      <c r="I34" s="40">
        <v>8.9139999999999997</v>
      </c>
      <c r="J34" s="40">
        <v>10</v>
      </c>
      <c r="K34" s="67"/>
      <c r="M34" s="59">
        <v>16</v>
      </c>
      <c r="N34" s="60" t="str">
        <v>Bare Metal</v>
      </c>
      <c r="O34" s="60" t="str">
        <v>Bare Metal</v>
      </c>
      <c r="P34" s="60" t="str">
        <v>Live</v>
      </c>
      <c r="Q34" s="61">
        <v>25</v>
      </c>
      <c r="R34" s="40">
        <v>5.3689999999999998</v>
      </c>
      <c r="S34" s="40">
        <v>6</v>
      </c>
      <c r="T34" s="67"/>
      <c r="V34" s="59">
        <v>27</v>
      </c>
      <c r="W34" s="60" t="str">
        <v>Bare Metal</v>
      </c>
      <c r="X34" s="60" t="str">
        <v>Bare Metal</v>
      </c>
      <c r="Y34" s="60" t="str">
        <v>Live</v>
      </c>
      <c r="Z34" s="61">
        <v>26</v>
      </c>
      <c r="AA34" s="40">
        <v>6.35</v>
      </c>
      <c r="AB34" s="40">
        <v>6</v>
      </c>
      <c r="AC34" s="67"/>
    </row>
    <row r="35" spans="4:29" ht="15" customHeight="1" x14ac:dyDescent="0.25">
      <c r="D35" s="59">
        <v>6</v>
      </c>
      <c r="E35" s="60" t="str">
        <v>Network</v>
      </c>
      <c r="F35" s="60" t="str">
        <v>Aggregate</v>
      </c>
      <c r="G35" s="60" t="str">
        <v>Live</v>
      </c>
      <c r="H35" s="61">
        <v>0</v>
      </c>
      <c r="I35" s="40">
        <v>8.4359999999999999</v>
      </c>
      <c r="J35" s="40">
        <v>5</v>
      </c>
      <c r="K35" s="67"/>
      <c r="M35" s="59">
        <v>17</v>
      </c>
      <c r="N35" s="60" t="str">
        <v>Network</v>
      </c>
      <c r="O35" s="60" t="str">
        <v>Aggregate</v>
      </c>
      <c r="P35" s="60" t="str">
        <v>Live</v>
      </c>
      <c r="Q35" s="61">
        <v>0</v>
      </c>
      <c r="R35" s="40">
        <v>0</v>
      </c>
      <c r="S35" s="40">
        <v>5</v>
      </c>
      <c r="T35" s="67"/>
      <c r="V35" s="59">
        <v>28</v>
      </c>
      <c r="W35" s="60" t="str">
        <v>Network</v>
      </c>
      <c r="X35" s="60" t="str">
        <v>Aggregate</v>
      </c>
      <c r="Y35" s="60" t="str">
        <v>Live</v>
      </c>
      <c r="Z35" s="61">
        <v>0</v>
      </c>
      <c r="AA35" s="40">
        <v>0</v>
      </c>
      <c r="AB35" s="40">
        <v>5</v>
      </c>
      <c r="AC35" s="67"/>
    </row>
    <row r="36" spans="4:29" ht="15" customHeight="1" x14ac:dyDescent="0.25">
      <c r="D36" s="59">
        <v>7</v>
      </c>
      <c r="E36" s="60" t="str">
        <v>Compute</v>
      </c>
      <c r="F36" s="60" t="str">
        <v>Hybrid</v>
      </c>
      <c r="G36" s="60" t="str">
        <v>Live</v>
      </c>
      <c r="H36" s="61">
        <v>27</v>
      </c>
      <c r="I36" s="40">
        <v>8.0050000000000008</v>
      </c>
      <c r="J36" s="40">
        <v>10</v>
      </c>
      <c r="K36" s="67"/>
      <c r="M36" s="59">
        <v>18</v>
      </c>
      <c r="N36" s="60" t="str">
        <v>Bare Metal</v>
      </c>
      <c r="O36" s="60" t="str">
        <v>Bare Metal</v>
      </c>
      <c r="P36" s="60" t="str">
        <v>Live</v>
      </c>
      <c r="Q36" s="61">
        <v>28</v>
      </c>
      <c r="R36" s="40">
        <v>6.0730000000000004</v>
      </c>
      <c r="S36" s="40">
        <v>6</v>
      </c>
      <c r="T36" s="67"/>
      <c r="V36" s="59">
        <v>29</v>
      </c>
      <c r="W36" s="60" t="str">
        <v>Bare Metal</v>
      </c>
      <c r="X36" s="60" t="str">
        <v>Bare Metal</v>
      </c>
      <c r="Y36" s="60" t="str">
        <v>Live</v>
      </c>
      <c r="Z36" s="61">
        <v>19</v>
      </c>
      <c r="AA36" s="40">
        <v>5.9489999999999998</v>
      </c>
      <c r="AB36" s="40">
        <v>6</v>
      </c>
      <c r="AC36" s="67"/>
    </row>
    <row r="37" spans="4:29" ht="15" customHeight="1" x14ac:dyDescent="0.25">
      <c r="D37" s="59">
        <v>8</v>
      </c>
      <c r="E37" s="60" t="str">
        <v>Compute</v>
      </c>
      <c r="F37" s="60" t="str">
        <v>Hybrid</v>
      </c>
      <c r="G37" s="60" t="str">
        <v>Live</v>
      </c>
      <c r="H37" s="61">
        <v>34</v>
      </c>
      <c r="I37" s="40">
        <v>8.9930000000000003</v>
      </c>
      <c r="J37" s="40">
        <v>10</v>
      </c>
      <c r="K37" s="67"/>
      <c r="M37" s="59">
        <v>19</v>
      </c>
      <c r="N37" s="60" t="str">
        <v>Bare Metal</v>
      </c>
      <c r="O37" s="60" t="str">
        <v>Bare Metal</v>
      </c>
      <c r="P37" s="60" t="str">
        <v>Live</v>
      </c>
      <c r="Q37" s="61">
        <v>14</v>
      </c>
      <c r="R37" s="40">
        <v>3.1880000000000002</v>
      </c>
      <c r="S37" s="40">
        <v>6</v>
      </c>
      <c r="T37" s="67"/>
      <c r="V37" s="59">
        <v>30</v>
      </c>
      <c r="W37" s="60" t="str">
        <v>Bare Metal</v>
      </c>
      <c r="X37" s="60" t="str">
        <v>Bare Metal</v>
      </c>
      <c r="Y37" s="60" t="str">
        <v>Live</v>
      </c>
      <c r="Z37" s="61">
        <v>29</v>
      </c>
      <c r="AA37" s="40">
        <v>7.7889999999999997</v>
      </c>
      <c r="AB37" s="40">
        <v>6</v>
      </c>
      <c r="AC37" s="67"/>
    </row>
    <row r="38" spans="4:29" ht="15" customHeight="1" x14ac:dyDescent="0.25">
      <c r="D38" s="59">
        <v>9</v>
      </c>
      <c r="E38" s="60" t="str">
        <v>Compute</v>
      </c>
      <c r="F38" s="60" t="str">
        <v>Hybrid</v>
      </c>
      <c r="G38" s="60" t="str">
        <v>Live</v>
      </c>
      <c r="H38" s="61">
        <v>34</v>
      </c>
      <c r="I38" s="40">
        <v>9.2149999999999999</v>
      </c>
      <c r="J38" s="40">
        <v>10</v>
      </c>
      <c r="K38" s="67"/>
      <c r="M38" s="59">
        <v>20</v>
      </c>
      <c r="N38" s="60" t="str">
        <v>Bare Metal</v>
      </c>
      <c r="O38" s="60" t="str">
        <v>Bare Metal</v>
      </c>
      <c r="P38" s="60" t="str">
        <v>Live</v>
      </c>
      <c r="Q38" s="61">
        <v>16</v>
      </c>
      <c r="R38" s="40">
        <v>4.3209999999999997</v>
      </c>
      <c r="S38" s="40">
        <v>6</v>
      </c>
      <c r="T38" s="67"/>
      <c r="V38" s="59">
        <v>31</v>
      </c>
      <c r="W38" s="60" t="str">
        <v>Bare Metal</v>
      </c>
      <c r="X38" s="60" t="str">
        <v>Bare Metal</v>
      </c>
      <c r="Y38" s="60" t="str">
        <v>Live</v>
      </c>
      <c r="Z38" s="61">
        <v>26</v>
      </c>
      <c r="AA38" s="40">
        <v>7.7409999999999997</v>
      </c>
      <c r="AB38" s="40">
        <v>6</v>
      </c>
      <c r="AC38" s="67"/>
    </row>
    <row r="39" spans="4:29" ht="15" customHeight="1" x14ac:dyDescent="0.25">
      <c r="D39" s="59">
        <v>10</v>
      </c>
      <c r="E39" s="60" t="str">
        <v>Compute</v>
      </c>
      <c r="F39" s="60" t="str">
        <v>Hybrid</v>
      </c>
      <c r="G39" s="60" t="str">
        <v>Live</v>
      </c>
      <c r="H39" s="61">
        <v>37</v>
      </c>
      <c r="I39" s="40">
        <v>10.058999999999999</v>
      </c>
      <c r="J39" s="40">
        <v>10</v>
      </c>
      <c r="K39" s="67"/>
      <c r="M39" s="59">
        <v>21</v>
      </c>
      <c r="N39" s="60" t="str">
        <v>Bare Metal</v>
      </c>
      <c r="O39" s="60" t="str">
        <v>Bare Metal</v>
      </c>
      <c r="P39" s="60" t="str">
        <v>Live</v>
      </c>
      <c r="Q39" s="61">
        <v>15</v>
      </c>
      <c r="R39" s="40">
        <v>3.875</v>
      </c>
      <c r="S39" s="40">
        <v>6</v>
      </c>
      <c r="T39" s="67"/>
      <c r="V39" s="59">
        <v>32</v>
      </c>
      <c r="W39" s="60" t="str">
        <v>Bare Metal</v>
      </c>
      <c r="X39" s="60" t="str">
        <v>Bare Metal</v>
      </c>
      <c r="Y39" s="60" t="str">
        <v>Live</v>
      </c>
      <c r="Z39" s="61">
        <v>24</v>
      </c>
      <c r="AA39" s="40">
        <v>7.1840000000000002</v>
      </c>
      <c r="AB39" s="40">
        <v>6</v>
      </c>
      <c r="AC39" s="67"/>
    </row>
    <row r="40" spans="4:29" ht="15" customHeight="1" x14ac:dyDescent="0.25">
      <c r="D40" s="59">
        <v>11</v>
      </c>
      <c r="E40" s="60" t="str">
        <v>Compute</v>
      </c>
      <c r="F40" s="60" t="str">
        <v>Hybrid</v>
      </c>
      <c r="G40" s="60" t="str">
        <v>Live</v>
      </c>
      <c r="H40" s="61">
        <v>34</v>
      </c>
      <c r="I40" s="40">
        <v>9.1620000000000008</v>
      </c>
      <c r="J40" s="40">
        <v>10</v>
      </c>
      <c r="K40" s="67"/>
      <c r="M40" s="59">
        <v>22</v>
      </c>
      <c r="N40" s="60" t="str">
        <v>Bare Metal</v>
      </c>
      <c r="O40" s="60" t="str">
        <v>COD</v>
      </c>
      <c r="P40" s="60" t="str">
        <v>Live</v>
      </c>
      <c r="Q40" s="61">
        <v>1</v>
      </c>
      <c r="R40" s="40">
        <v>1.4370000000000001</v>
      </c>
      <c r="S40" s="40">
        <v>6</v>
      </c>
      <c r="T40" s="67"/>
      <c r="V40" s="59">
        <v>33</v>
      </c>
      <c r="W40" s="60" t="str">
        <v>Bare Metal</v>
      </c>
      <c r="X40" s="60" t="str">
        <v>Bare Metal</v>
      </c>
      <c r="Y40" s="60" t="str">
        <v>Live</v>
      </c>
      <c r="Z40" s="61">
        <v>18</v>
      </c>
      <c r="AA40" s="40">
        <v>6.4329999999999998</v>
      </c>
      <c r="AB40" s="40">
        <v>6</v>
      </c>
      <c r="AC40" s="67"/>
    </row>
    <row r="41" spans="4:29" ht="15" customHeight="1" x14ac:dyDescent="0.25">
      <c r="D41" s="59"/>
      <c r="E41" s="60"/>
      <c r="F41" s="60"/>
      <c r="G41" s="60"/>
      <c r="H41" s="61"/>
      <c r="I41" s="40"/>
      <c r="J41" s="40"/>
      <c r="K41" s="67"/>
      <c r="M41" s="59"/>
      <c r="N41" s="60"/>
      <c r="O41" s="60"/>
      <c r="P41" s="60"/>
      <c r="Q41" s="61"/>
      <c r="R41" s="40"/>
      <c r="S41" s="40"/>
      <c r="T41" s="67"/>
      <c r="V41" s="59"/>
      <c r="W41" s="60"/>
      <c r="X41" s="60"/>
      <c r="Y41" s="60"/>
      <c r="Z41" s="61"/>
      <c r="AA41" s="40"/>
      <c r="AB41" s="40"/>
      <c r="AC41" s="67"/>
    </row>
    <row r="42" spans="4:29" ht="15" customHeight="1" thickBot="1" x14ac:dyDescent="0.3">
      <c r="D42" s="62" t="s">
        <v>54</v>
      </c>
      <c r="E42" s="63"/>
      <c r="F42" s="63"/>
      <c r="G42" s="63"/>
      <c r="H42" s="64">
        <f>SUM(_xlfn.ANCHORARRAY(H30))</f>
        <v>319</v>
      </c>
      <c r="I42" s="64">
        <f>SUM(_xlfn.ANCHORARRAY(I30))</f>
        <v>96.765000000000015</v>
      </c>
      <c r="J42" s="64">
        <f>SUM(_xlfn.ANCHORARRAY(J30))</f>
        <v>105</v>
      </c>
      <c r="K42" s="68">
        <f ca="1">SUMIFS(_xlfn.ANCHORARRAY(J30),OFFSET(_xlfn.ANCHORARRAY(J30),,1),"")+SUM(OFFSET(_xlfn.ANCHORARRAY(J30),,1))</f>
        <v>105</v>
      </c>
      <c r="M42" s="62" t="s">
        <v>54</v>
      </c>
      <c r="N42" s="63"/>
      <c r="O42" s="63"/>
      <c r="P42" s="63"/>
      <c r="Q42" s="64">
        <f>SUM(_xlfn.ANCHORARRAY(Q30))</f>
        <v>191</v>
      </c>
      <c r="R42" s="64">
        <f>SUM(_xlfn.ANCHORARRAY(R30))</f>
        <v>43.440999999999995</v>
      </c>
      <c r="S42" s="64">
        <f>SUM(_xlfn.ANCHORARRAY(S30))</f>
        <v>65</v>
      </c>
      <c r="T42" s="68">
        <f ca="1">SUMIFS(_xlfn.ANCHORARRAY(S30),OFFSET(_xlfn.ANCHORARRAY(S30),,1),"")+SUM(OFFSET(_xlfn.ANCHORARRAY(S30),,1))</f>
        <v>65</v>
      </c>
      <c r="V42" s="62" t="s">
        <v>54</v>
      </c>
      <c r="W42" s="63"/>
      <c r="X42" s="63"/>
      <c r="Y42" s="63"/>
      <c r="Z42" s="64">
        <f>SUM(_xlfn.ANCHORARRAY(Z30))</f>
        <v>233</v>
      </c>
      <c r="AA42" s="64">
        <f>SUM(_xlfn.ANCHORARRAY(AA30))</f>
        <v>65.789999999999992</v>
      </c>
      <c r="AB42" s="64">
        <f>SUM(_xlfn.ANCHORARRAY(AB30))</f>
        <v>65</v>
      </c>
      <c r="AC42" s="68">
        <f ca="1">SUMIFS(_xlfn.ANCHORARRAY(AB30),OFFSET(_xlfn.ANCHORARRAY(AB30),,1),"")+SUM(OFFSET(_xlfn.ANCHORARRAY(AB30),,1))</f>
        <v>65</v>
      </c>
    </row>
    <row r="46" spans="4:29" ht="15" customHeight="1" thickBot="1" x14ac:dyDescent="0.3"/>
    <row r="47" spans="4:29" ht="15" customHeight="1" x14ac:dyDescent="0.25">
      <c r="D47" s="50" t="s">
        <v>103</v>
      </c>
      <c r="E47" s="51"/>
      <c r="F47" s="51"/>
      <c r="G47" s="51"/>
      <c r="H47" s="51"/>
      <c r="I47" s="51"/>
      <c r="J47" s="51"/>
      <c r="K47" s="49"/>
      <c r="M47" s="50" t="s">
        <v>103</v>
      </c>
      <c r="N47" s="51"/>
      <c r="O47" s="51"/>
      <c r="P47" s="51"/>
      <c r="Q47" s="51"/>
      <c r="R47" s="51"/>
      <c r="S47" s="51"/>
      <c r="T47" s="49"/>
      <c r="V47" s="50" t="s">
        <v>103</v>
      </c>
      <c r="W47" s="51"/>
      <c r="X47" s="51"/>
      <c r="Y47" s="51"/>
      <c r="Z47" s="51"/>
      <c r="AA47" s="51"/>
      <c r="AB47" s="51"/>
      <c r="AC47" s="49"/>
    </row>
    <row r="48" spans="4:29" ht="15" customHeight="1" x14ac:dyDescent="0.25">
      <c r="D48" s="70"/>
      <c r="H48"/>
      <c r="K48" s="18"/>
      <c r="M48" s="25"/>
      <c r="T48" s="18"/>
      <c r="V48" s="25"/>
      <c r="AC48" s="18"/>
    </row>
    <row r="49" spans="4:29" ht="15" customHeight="1" x14ac:dyDescent="0.25">
      <c r="D49" s="25"/>
      <c r="H49"/>
      <c r="K49" s="18"/>
      <c r="M49" s="25"/>
      <c r="T49" s="18"/>
      <c r="V49" s="25"/>
      <c r="AC49" s="18"/>
    </row>
    <row r="50" spans="4:29" ht="15" customHeight="1" thickBot="1" x14ac:dyDescent="0.3">
      <c r="D50" s="27"/>
      <c r="E50" s="22"/>
      <c r="F50" s="22"/>
      <c r="G50" s="22"/>
      <c r="H50" s="22"/>
      <c r="I50" s="22"/>
      <c r="J50" s="22"/>
      <c r="K50" s="21"/>
      <c r="M50" s="27"/>
      <c r="N50" s="22"/>
      <c r="O50" s="22"/>
      <c r="P50" s="22"/>
      <c r="Q50" s="22"/>
      <c r="R50" s="22"/>
      <c r="S50" s="22"/>
      <c r="T50" s="21"/>
      <c r="V50" s="27"/>
      <c r="W50" s="22"/>
      <c r="X50" s="22"/>
      <c r="Y50" s="22"/>
      <c r="Z50" s="22"/>
      <c r="AA50" s="22"/>
      <c r="AB50" s="22"/>
      <c r="AC50" s="21"/>
    </row>
    <row r="51" spans="4:29" ht="15" customHeight="1" thickBot="1" x14ac:dyDescent="0.3">
      <c r="Q51" s="20"/>
      <c r="Z51" s="20"/>
    </row>
    <row r="52" spans="4:29" ht="15" customHeight="1" thickBot="1" x14ac:dyDescent="0.3">
      <c r="D52" s="52" t="s">
        <v>140</v>
      </c>
      <c r="E52" s="53" cm="1">
        <f t="array" ref="E52">IFERROR(INDEX(_xlfn.ANCHORARRAY(V30),COUNTA(_xlfn.ANCHORARRAY(V30)))+1,INDEX(_xlfn.ANCHORARRAY(M30),COUNTA(_xlfn.ANCHORARRAY(M30)))+1)</f>
        <v>34</v>
      </c>
      <c r="F52" s="54" t="s">
        <v>139</v>
      </c>
      <c r="G52" s="55">
        <v>11</v>
      </c>
      <c r="M52" s="52" t="s">
        <v>140</v>
      </c>
      <c r="N52" s="53" cm="1">
        <f t="array" ref="N52">INDEX(_xlfn.ANCHORARRAY(D55),COUNTA(_xlfn.ANCHORARRAY(D55)))+1</f>
        <v>45</v>
      </c>
      <c r="O52" s="54" t="s">
        <v>139</v>
      </c>
      <c r="P52" s="55">
        <v>11</v>
      </c>
      <c r="Q52" s="20"/>
      <c r="V52" s="52" t="s">
        <v>140</v>
      </c>
      <c r="W52" s="53" cm="1">
        <f t="array" ref="W52">INDEX(_xlfn.ANCHORARRAY(M55),COUNTA(_xlfn.ANCHORARRAY(M55)))+1</f>
        <v>56</v>
      </c>
      <c r="X52" s="54" t="s">
        <v>139</v>
      </c>
      <c r="Y52" s="55">
        <v>11</v>
      </c>
      <c r="Z52" s="20"/>
    </row>
    <row r="53" spans="4:29" ht="15" customHeight="1" thickBot="1" x14ac:dyDescent="0.3">
      <c r="E53" s="36"/>
      <c r="F53" s="37"/>
      <c r="G53" s="37"/>
      <c r="H53" s="38"/>
      <c r="I53" s="37"/>
      <c r="J53" s="37"/>
      <c r="K53" s="37"/>
      <c r="L53" s="37"/>
      <c r="N53" s="36"/>
      <c r="O53" s="37"/>
      <c r="P53" s="37"/>
      <c r="Q53" s="38"/>
      <c r="R53" s="37"/>
      <c r="S53" s="37"/>
      <c r="T53" s="37"/>
      <c r="W53" s="36"/>
      <c r="X53" s="37"/>
      <c r="Y53" s="37"/>
      <c r="Z53" s="38"/>
      <c r="AA53" s="37"/>
      <c r="AB53" s="37"/>
      <c r="AC53" s="37"/>
    </row>
    <row r="54" spans="4:29" ht="15" customHeight="1" x14ac:dyDescent="0.25">
      <c r="D54" s="56" t="s">
        <v>0</v>
      </c>
      <c r="E54" s="57" t="s">
        <v>3</v>
      </c>
      <c r="F54" s="57" t="s">
        <v>4</v>
      </c>
      <c r="G54" s="57" t="s">
        <v>5</v>
      </c>
      <c r="H54" s="58" t="s">
        <v>6</v>
      </c>
      <c r="I54" s="58" t="s">
        <v>1</v>
      </c>
      <c r="J54" s="58" t="s">
        <v>7</v>
      </c>
      <c r="K54" s="69" t="s">
        <v>132</v>
      </c>
      <c r="M54" s="56" t="s">
        <v>0</v>
      </c>
      <c r="N54" s="57" t="s">
        <v>3</v>
      </c>
      <c r="O54" s="57" t="s">
        <v>4</v>
      </c>
      <c r="P54" s="57" t="s">
        <v>5</v>
      </c>
      <c r="Q54" s="58" t="s">
        <v>6</v>
      </c>
      <c r="R54" s="58" t="s">
        <v>1</v>
      </c>
      <c r="S54" s="58" t="s">
        <v>7</v>
      </c>
      <c r="T54" s="69" t="s">
        <v>132</v>
      </c>
      <c r="V54" s="56" t="s">
        <v>0</v>
      </c>
      <c r="W54" s="57" t="s">
        <v>3</v>
      </c>
      <c r="X54" s="57" t="s">
        <v>4</v>
      </c>
      <c r="Y54" s="57" t="s">
        <v>5</v>
      </c>
      <c r="Z54" s="58" t="s">
        <v>6</v>
      </c>
      <c r="AA54" s="58" t="s">
        <v>1</v>
      </c>
      <c r="AB54" s="58" t="s">
        <v>7</v>
      </c>
      <c r="AC54" s="69" t="s">
        <v>132</v>
      </c>
    </row>
    <row r="55" spans="4:29" ht="15" customHeight="1" x14ac:dyDescent="0.25">
      <c r="D55" s="59" cm="1">
        <f t="array" ref="D55:D65">_xlfn.SEQUENCE(G52,,E52,1)</f>
        <v>34</v>
      </c>
      <c r="E55" s="60" t="str" cm="1">
        <f t="array" ref="E55:E65">_xlfn.XLOOKUP(LOWER($E$4&amp;".sr0"&amp;$E$5&amp;".rk"&amp;TEXT(_xlfn.ANCHORARRAY(D55),"00")),rack_breakdown[Rack Path],rack_breakdown[Type],"")</f>
        <v>Bare Metal</v>
      </c>
      <c r="F55" s="60" t="str" cm="1">
        <f t="array" ref="F55:F65">_xlfn.XLOOKUP(LOWER($E$4&amp;".sr0"&amp;$E$5&amp;".rk"&amp;TEXT(_xlfn.ANCHORARRAY(D55),"00")),rack_breakdown[Rack Path],rack_breakdown[Sub-Type],"")</f>
        <v>Bare Metal</v>
      </c>
      <c r="G55" s="60" t="str" cm="1">
        <f t="array" ref="G55:G65">_xlfn.XLOOKUP(LOWER($E$4&amp;".sr0"&amp;$E$5&amp;".rk"&amp;TEXT(_xlfn.ANCHORARRAY(D55),"00")),rack_breakdown[Rack Path],rack_breakdown[Status],"")</f>
        <v>Live</v>
      </c>
      <c r="H55" s="61" cm="1">
        <f t="array" ref="H55:H65">_xlfn.BYROW(_xlfn.ANCHORARRAY(D55),_xlfn.LAMBDA(_xlpm.rack,
IF(OR(ISNUMBER(SEARCH("Bare",_xlfn.ANCHORARRAY(E55))),ISNUMBER(SEARCH("Compute",_xlfn.ANCHORARRAY(E55)))),
SUMIFS(rack_breakdown[Active Servers],rack_breakdown[Server Room],$E$5,rack_breakdown[Rack],_xlpm.rack),
SUMIFS(rack_breakdown[Active Hardware],rack_breakdown[Server Room],$E$5,rack_breakdown[Rack],_xlpm.rack))))</f>
        <v>21</v>
      </c>
      <c r="I55" s="40" cm="1">
        <f t="array" ref="I55:I65">_xlfn.BYROW(_xlfn.ANCHORARRAY(D55),_xlfn.LAMBDA(_xlpm.rk,IFERROR(MAX(SUMIFS(power_data[Rack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5.21</v>
      </c>
      <c r="J55" s="40" cm="1">
        <f t="array" ref="J55:J65">_xlfn.XLOOKUP(LOWER($E$4&amp;".sr0"&amp;$E$5&amp;".rk"&amp;TEXT(_xlfn.ANCHORARRAY(D55),"00")),rack_breakdown[Rack Path],rack_breakdown[kW/Rack],"")</f>
        <v>6</v>
      </c>
      <c r="K55" s="66"/>
      <c r="M55" s="59" cm="1">
        <f t="array" ref="M55:M65">_xlfn.SEQUENCE(P52,,N52,1)</f>
        <v>45</v>
      </c>
      <c r="N55" s="60" t="str" cm="1">
        <f t="array" ref="N55:N65">_xlfn.XLOOKUP(LOWER($E$4&amp;".sr0"&amp;$E$5&amp;".rk"&amp;TEXT(_xlfn.ANCHORARRAY(M55),"00")),rack_breakdown[Rack Path],rack_breakdown[Type],"")</f>
        <v>Bare Metal</v>
      </c>
      <c r="O55" s="60" t="str" cm="1">
        <f t="array" ref="O55:O65">_xlfn.XLOOKUP(LOWER($E$4&amp;".sr0"&amp;$E$5&amp;".rk"&amp;TEXT(_xlfn.ANCHORARRAY(M55),"00")),rack_breakdown[Rack Path],rack_breakdown[Sub-Type],"")</f>
        <v>Bare Metal</v>
      </c>
      <c r="P55" s="60" t="str" cm="1">
        <f t="array" ref="P55:P65">_xlfn.XLOOKUP(LOWER($E$4&amp;".sr0"&amp;$E$5&amp;".rk"&amp;TEXT(_xlfn.ANCHORARRAY(M55),"00")),rack_breakdown[Rack Path],rack_breakdown[Status],"")</f>
        <v>Live</v>
      </c>
      <c r="Q55" s="61" cm="1">
        <f t="array" ref="Q55:Q65">_xlfn.BYROW(_xlfn.ANCHORARRAY(M55),_xlfn.LAMBDA(_xlpm.rack,
IF(OR(ISNUMBER(SEARCH("Bare",_xlfn.ANCHORARRAY(N55))),ISNUMBER(SEARCH("Compute",_xlfn.ANCHORARRAY(N55)))),
SUMIFS(rack_breakdown[Active Servers],rack_breakdown[Server Room],$E$5,rack_breakdown[Rack],_xlpm.rack),
SUMIFS(rack_breakdown[Active Hardware],rack_breakdown[Server Room],$E$5,rack_breakdown[Rack],_xlpm.rack))))</f>
        <v>15</v>
      </c>
      <c r="R55" s="40" cm="1">
        <f t="array" ref="R55:R65">_xlfn.BYROW(_xlfn.ANCHORARRAY(M55),_xlfn.LAMBDA(_xlpm.rk,IFERROR(MAX(SUMIFS(power_data[Rack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3.3149999999999999</v>
      </c>
      <c r="S55" s="40" cm="1">
        <f t="array" ref="S55:S65">_xlfn.XLOOKUP(LOWER($E$4&amp;".sr0"&amp;$E$5&amp;".rk"&amp;TEXT(_xlfn.ANCHORARRAY(M55),"00")),rack_breakdown[Rack Path],rack_breakdown[kW/Rack],"")</f>
        <v>6</v>
      </c>
      <c r="T55" s="66"/>
      <c r="V55" s="59" cm="1">
        <f t="array" ref="V55:V65">_xlfn.SEQUENCE(Y52,,W52,1)</f>
        <v>56</v>
      </c>
      <c r="W55" s="60" t="str" cm="1">
        <f t="array" ref="W55:W65">_xlfn.XLOOKUP(LOWER($E$4&amp;".sr0"&amp;$E$5&amp;".rk"&amp;TEXT(_xlfn.ANCHORARRAY(V55),"00")),rack_breakdown[Rack Path],rack_breakdown[Type],"")</f>
        <v>Bare Metal</v>
      </c>
      <c r="X55" s="60" t="str" cm="1">
        <f t="array" ref="X55:X65">_xlfn.XLOOKUP(LOWER($E$4&amp;".sr0"&amp;$E$5&amp;".rk"&amp;TEXT(_xlfn.ANCHORARRAY(V55),"00")),rack_breakdown[Rack Path],rack_breakdown[Sub-Type],"")</f>
        <v>Bare Metal</v>
      </c>
      <c r="Y55" s="60" t="str" cm="1">
        <f t="array" ref="Y55:Y65">_xlfn.XLOOKUP(LOWER($E$4&amp;".sr0"&amp;$E$5&amp;".rk"&amp;TEXT(_xlfn.ANCHORARRAY(V55),"00")),rack_breakdown[Rack Path],rack_breakdown[Status],"")</f>
        <v>Live</v>
      </c>
      <c r="Z55" s="61" cm="1">
        <f t="array" ref="Z55:Z65">_xlfn.BYROW(_xlfn.ANCHORARRAY(V55),_xlfn.LAMBDA(_xlpm.rack,
IF(OR(ISNUMBER(SEARCH("Bare",_xlfn.ANCHORARRAY(W55))),ISNUMBER(SEARCH("Compute",_xlfn.ANCHORARRAY(W55)))),
SUMIFS(rack_breakdown[Active Servers],rack_breakdown[Server Room],$E$5,rack_breakdown[Rack],_xlpm.rack),
SUMIFS(rack_breakdown[Active Hardware],rack_breakdown[Server Room],$E$5,rack_breakdown[Rack],_xlpm.rack))))</f>
        <v>15</v>
      </c>
      <c r="AA55" s="40" cm="1">
        <f t="array" ref="AA55:AA65">_xlfn.BYROW(_xlfn.ANCHORARRAY(V55),_xlfn.LAMBDA(_xlpm.rk,IFERROR(MAX(SUMIFS(power_data[Rack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4.6379999999999999</v>
      </c>
      <c r="AB55" s="40" cm="1">
        <f t="array" ref="AB55:AB65">_xlfn.XLOOKUP(LOWER($E$4&amp;".sr0"&amp;$E$5&amp;".rk"&amp;TEXT(_xlfn.ANCHORARRAY(V55),"00")),rack_breakdown[Rack Path],rack_breakdown[kW/Rack],"")</f>
        <v>6</v>
      </c>
      <c r="AC55" s="66"/>
    </row>
    <row r="56" spans="4:29" ht="15" customHeight="1" x14ac:dyDescent="0.25">
      <c r="D56" s="59">
        <v>35</v>
      </c>
      <c r="E56" s="60" t="str">
        <v>Bare Metal</v>
      </c>
      <c r="F56" s="60" t="str">
        <v>Bare Metal</v>
      </c>
      <c r="G56" s="60" t="str">
        <v>Live</v>
      </c>
      <c r="H56" s="61">
        <v>20</v>
      </c>
      <c r="I56" s="40">
        <v>4.3490000000000002</v>
      </c>
      <c r="J56" s="40">
        <v>6</v>
      </c>
      <c r="K56" s="67"/>
      <c r="M56" s="59">
        <v>46</v>
      </c>
      <c r="N56" s="60" t="str">
        <v>Bare Metal</v>
      </c>
      <c r="O56" s="60" t="str">
        <v>Bare Metal</v>
      </c>
      <c r="P56" s="60" t="str">
        <v>Live</v>
      </c>
      <c r="Q56" s="61">
        <v>15</v>
      </c>
      <c r="R56" s="40">
        <v>4.3179999999999996</v>
      </c>
      <c r="S56" s="40">
        <v>6</v>
      </c>
      <c r="T56" s="67"/>
      <c r="V56" s="59">
        <v>57</v>
      </c>
      <c r="W56" s="60" t="str">
        <v>Bare Metal</v>
      </c>
      <c r="X56" s="60" t="str">
        <v>Bare Metal</v>
      </c>
      <c r="Y56" s="60" t="str">
        <v>Live</v>
      </c>
      <c r="Z56" s="61">
        <v>14</v>
      </c>
      <c r="AA56" s="40">
        <v>4.3239999999999998</v>
      </c>
      <c r="AB56" s="40">
        <v>6</v>
      </c>
      <c r="AC56" s="67"/>
    </row>
    <row r="57" spans="4:29" ht="15" customHeight="1" x14ac:dyDescent="0.25">
      <c r="D57" s="59">
        <v>36</v>
      </c>
      <c r="E57" s="60" t="str">
        <v>Bare Metal</v>
      </c>
      <c r="F57" s="60" t="str">
        <v>Bare Metal</v>
      </c>
      <c r="G57" s="60" t="str">
        <v>Live</v>
      </c>
      <c r="H57" s="61">
        <v>23</v>
      </c>
      <c r="I57" s="40">
        <v>5.399</v>
      </c>
      <c r="J57" s="40">
        <v>6</v>
      </c>
      <c r="K57" s="67"/>
      <c r="M57" s="59">
        <v>47</v>
      </c>
      <c r="N57" s="60" t="str">
        <v>Bare Metal</v>
      </c>
      <c r="O57" s="60" t="str">
        <v>Bare Metal</v>
      </c>
      <c r="P57" s="60" t="str">
        <v>Live</v>
      </c>
      <c r="Q57" s="61">
        <v>13</v>
      </c>
      <c r="R57" s="40">
        <v>4.21</v>
      </c>
      <c r="S57" s="40">
        <v>6</v>
      </c>
      <c r="T57" s="67"/>
      <c r="V57" s="59">
        <v>58</v>
      </c>
      <c r="W57" s="60" t="str">
        <v>Bare Metal</v>
      </c>
      <c r="X57" s="60" t="str">
        <v>Bare Metal</v>
      </c>
      <c r="Y57" s="60" t="str">
        <v>Live</v>
      </c>
      <c r="Z57" s="61">
        <v>12</v>
      </c>
      <c r="AA57" s="40">
        <v>4.3529999999999998</v>
      </c>
      <c r="AB57" s="40">
        <v>6</v>
      </c>
      <c r="AC57" s="67"/>
    </row>
    <row r="58" spans="4:29" ht="15" customHeight="1" x14ac:dyDescent="0.25">
      <c r="D58" s="59">
        <v>37</v>
      </c>
      <c r="E58" s="60" t="str">
        <v>Bare Metal</v>
      </c>
      <c r="F58" s="60" t="str">
        <v>Bare Metal</v>
      </c>
      <c r="G58" s="60" t="str">
        <v>Live</v>
      </c>
      <c r="H58" s="61">
        <v>22</v>
      </c>
      <c r="I58" s="40">
        <v>3.8940000000000001</v>
      </c>
      <c r="J58" s="40">
        <v>6</v>
      </c>
      <c r="K58" s="67"/>
      <c r="M58" s="59">
        <v>48</v>
      </c>
      <c r="N58" s="60" t="str">
        <v>Bare Metal</v>
      </c>
      <c r="O58" s="60" t="str">
        <v>Bare Metal</v>
      </c>
      <c r="P58" s="60" t="str">
        <v>Live</v>
      </c>
      <c r="Q58" s="61">
        <v>12</v>
      </c>
      <c r="R58" s="40">
        <v>2.8050000000000002</v>
      </c>
      <c r="S58" s="40">
        <v>6</v>
      </c>
      <c r="T58" s="67"/>
      <c r="V58" s="59">
        <v>59</v>
      </c>
      <c r="W58" s="60" t="str">
        <v>Bare Metal</v>
      </c>
      <c r="X58" s="60" t="str">
        <v>Bare Metal</v>
      </c>
      <c r="Y58" s="60" t="str">
        <v>Live</v>
      </c>
      <c r="Z58" s="61">
        <v>22</v>
      </c>
      <c r="AA58" s="40">
        <v>6.1840000000000002</v>
      </c>
      <c r="AB58" s="40">
        <v>6</v>
      </c>
      <c r="AC58" s="67"/>
    </row>
    <row r="59" spans="4:29" ht="15" customHeight="1" x14ac:dyDescent="0.25">
      <c r="D59" s="59">
        <v>38</v>
      </c>
      <c r="E59" s="60" t="str">
        <v>Bare Metal</v>
      </c>
      <c r="F59" s="60" t="str">
        <v>Bare Metal</v>
      </c>
      <c r="G59" s="60" t="str">
        <v>Live</v>
      </c>
      <c r="H59" s="61">
        <v>18</v>
      </c>
      <c r="I59" s="40">
        <v>4.3310000000000004</v>
      </c>
      <c r="J59" s="40">
        <v>6</v>
      </c>
      <c r="K59" s="67"/>
      <c r="M59" s="59">
        <v>49</v>
      </c>
      <c r="N59" s="60" t="str">
        <v>Bare Metal</v>
      </c>
      <c r="O59" s="60" t="str">
        <v>Bare Metal</v>
      </c>
      <c r="P59" s="60" t="str">
        <v>Live</v>
      </c>
      <c r="Q59" s="61">
        <v>11</v>
      </c>
      <c r="R59" s="40">
        <v>3.7749999999999999</v>
      </c>
      <c r="S59" s="40">
        <v>6</v>
      </c>
      <c r="T59" s="67"/>
      <c r="V59" s="59">
        <v>60</v>
      </c>
      <c r="W59" s="60" t="str">
        <v>Bare Metal</v>
      </c>
      <c r="X59" s="60" t="str">
        <v>Bare Metal</v>
      </c>
      <c r="Y59" s="60" t="str">
        <v>Live</v>
      </c>
      <c r="Z59" s="61">
        <v>21</v>
      </c>
      <c r="AA59" s="40">
        <v>4.9640000000000004</v>
      </c>
      <c r="AB59" s="40">
        <v>6</v>
      </c>
      <c r="AC59" s="67"/>
    </row>
    <row r="60" spans="4:29" ht="15" customHeight="1" x14ac:dyDescent="0.25">
      <c r="D60" s="59">
        <v>39</v>
      </c>
      <c r="E60" s="60" t="str">
        <v>Network</v>
      </c>
      <c r="F60" s="60" t="str">
        <v>Aggregate</v>
      </c>
      <c r="G60" s="60" t="str">
        <v>Live</v>
      </c>
      <c r="H60" s="61">
        <v>0</v>
      </c>
      <c r="I60" s="40">
        <v>0</v>
      </c>
      <c r="J60" s="40">
        <v>5</v>
      </c>
      <c r="K60" s="67"/>
      <c r="M60" s="59">
        <v>50</v>
      </c>
      <c r="N60" s="60" t="str">
        <v>Network</v>
      </c>
      <c r="O60" s="60" t="str">
        <v>Aggregate</v>
      </c>
      <c r="P60" s="60" t="str">
        <v>Live</v>
      </c>
      <c r="Q60" s="61">
        <v>0</v>
      </c>
      <c r="R60" s="40">
        <v>0</v>
      </c>
      <c r="S60" s="40">
        <v>5</v>
      </c>
      <c r="T60" s="67"/>
      <c r="V60" s="59">
        <v>61</v>
      </c>
      <c r="W60" s="60" t="str">
        <v>Network</v>
      </c>
      <c r="X60" s="60" t="str">
        <v>Aggregate</v>
      </c>
      <c r="Y60" s="60" t="str">
        <v>Live</v>
      </c>
      <c r="Z60" s="61">
        <v>0</v>
      </c>
      <c r="AA60" s="40">
        <v>0</v>
      </c>
      <c r="AB60" s="40">
        <v>5</v>
      </c>
      <c r="AC60" s="67"/>
    </row>
    <row r="61" spans="4:29" ht="15" customHeight="1" x14ac:dyDescent="0.25">
      <c r="D61" s="59">
        <v>40</v>
      </c>
      <c r="E61" s="60" t="str">
        <v>Bare Metal</v>
      </c>
      <c r="F61" s="60" t="str">
        <v>Bare Metal</v>
      </c>
      <c r="G61" s="60" t="str">
        <v>Live</v>
      </c>
      <c r="H61" s="61">
        <v>24</v>
      </c>
      <c r="I61" s="40">
        <v>4.2990000000000004</v>
      </c>
      <c r="J61" s="40">
        <v>6</v>
      </c>
      <c r="K61" s="67"/>
      <c r="M61" s="59">
        <v>51</v>
      </c>
      <c r="N61" s="60" t="str">
        <v>Bare Metal</v>
      </c>
      <c r="O61" s="60" t="str">
        <v>Bare Metal</v>
      </c>
      <c r="P61" s="60" t="str">
        <v>Live</v>
      </c>
      <c r="Q61" s="61">
        <v>12</v>
      </c>
      <c r="R61" s="40">
        <v>2.85</v>
      </c>
      <c r="S61" s="40">
        <v>6</v>
      </c>
      <c r="T61" s="67"/>
      <c r="V61" s="59">
        <v>62</v>
      </c>
      <c r="W61" s="60" t="str">
        <v>Bare Metal</v>
      </c>
      <c r="X61" s="60" t="str">
        <v>Bare Metal</v>
      </c>
      <c r="Y61" s="60" t="str">
        <v>Live</v>
      </c>
      <c r="Z61" s="61">
        <v>18</v>
      </c>
      <c r="AA61" s="40">
        <v>4.3630000000000004</v>
      </c>
      <c r="AB61" s="40">
        <v>6</v>
      </c>
      <c r="AC61" s="67"/>
    </row>
    <row r="62" spans="4:29" ht="15" customHeight="1" x14ac:dyDescent="0.25">
      <c r="D62" s="59">
        <v>41</v>
      </c>
      <c r="E62" s="60" t="str">
        <v>Bare Metal</v>
      </c>
      <c r="F62" s="60" t="str">
        <v>Bare Metal</v>
      </c>
      <c r="G62" s="60" t="str">
        <v>Live</v>
      </c>
      <c r="H62" s="61">
        <v>24</v>
      </c>
      <c r="I62" s="40">
        <v>5.9569999999999999</v>
      </c>
      <c r="J62" s="40">
        <v>6</v>
      </c>
      <c r="K62" s="67"/>
      <c r="M62" s="59">
        <v>52</v>
      </c>
      <c r="N62" s="60" t="str">
        <v>Bare Metal</v>
      </c>
      <c r="O62" s="60" t="str">
        <v>Bare Metal</v>
      </c>
      <c r="P62" s="60" t="str">
        <v>Live</v>
      </c>
      <c r="Q62" s="61">
        <v>13</v>
      </c>
      <c r="R62" s="40">
        <v>2.9279999999999999</v>
      </c>
      <c r="S62" s="40">
        <v>6</v>
      </c>
      <c r="T62" s="67"/>
      <c r="V62" s="59">
        <v>63</v>
      </c>
      <c r="W62" s="60" t="str">
        <v>Bare Metal</v>
      </c>
      <c r="X62" s="60" t="str">
        <v>Bare Metal</v>
      </c>
      <c r="Y62" s="60" t="str">
        <v>Live</v>
      </c>
      <c r="Z62" s="61">
        <v>10</v>
      </c>
      <c r="AA62" s="40">
        <v>3.6749999999999998</v>
      </c>
      <c r="AB62" s="40">
        <v>6</v>
      </c>
      <c r="AC62" s="67"/>
    </row>
    <row r="63" spans="4:29" ht="15" customHeight="1" x14ac:dyDescent="0.25">
      <c r="D63" s="59">
        <v>42</v>
      </c>
      <c r="E63" s="60" t="str">
        <v>Bare Metal</v>
      </c>
      <c r="F63" s="60" t="str">
        <v>Bare Metal</v>
      </c>
      <c r="G63" s="60" t="str">
        <v>Live</v>
      </c>
      <c r="H63" s="61">
        <v>18</v>
      </c>
      <c r="I63" s="40">
        <v>3.214</v>
      </c>
      <c r="J63" s="40">
        <v>6</v>
      </c>
      <c r="K63" s="67"/>
      <c r="M63" s="59">
        <v>53</v>
      </c>
      <c r="N63" s="60" t="str">
        <v>Bare Metal</v>
      </c>
      <c r="O63" s="60" t="str">
        <v>Bare Metal</v>
      </c>
      <c r="P63" s="60" t="str">
        <v>Live</v>
      </c>
      <c r="Q63" s="61">
        <v>13</v>
      </c>
      <c r="R63" s="40">
        <v>3.1019999999999999</v>
      </c>
      <c r="S63" s="40">
        <v>6</v>
      </c>
      <c r="T63" s="67"/>
      <c r="V63" s="59">
        <v>64</v>
      </c>
      <c r="W63" s="60" t="str">
        <v>Bare Metal</v>
      </c>
      <c r="X63" s="60" t="str">
        <v>Bare Metal</v>
      </c>
      <c r="Y63" s="60" t="str">
        <v>Live</v>
      </c>
      <c r="Z63" s="61">
        <v>16</v>
      </c>
      <c r="AA63" s="40">
        <v>4.6319999999999997</v>
      </c>
      <c r="AB63" s="40">
        <v>6</v>
      </c>
      <c r="AC63" s="67"/>
    </row>
    <row r="64" spans="4:29" ht="15" customHeight="1" x14ac:dyDescent="0.25">
      <c r="D64" s="59">
        <v>43</v>
      </c>
      <c r="E64" s="60" t="str">
        <v>Bare Metal</v>
      </c>
      <c r="F64" s="60" t="str">
        <v>Bare Metal</v>
      </c>
      <c r="G64" s="60" t="str">
        <v>Live</v>
      </c>
      <c r="H64" s="61">
        <v>23</v>
      </c>
      <c r="I64" s="40">
        <v>4.008</v>
      </c>
      <c r="J64" s="40">
        <v>6</v>
      </c>
      <c r="K64" s="67"/>
      <c r="M64" s="59">
        <v>54</v>
      </c>
      <c r="N64" s="60" t="str">
        <v>Bare Metal</v>
      </c>
      <c r="O64" s="60" t="str">
        <v>Bare Metal</v>
      </c>
      <c r="P64" s="60" t="str">
        <v>Live</v>
      </c>
      <c r="Q64" s="61">
        <v>14</v>
      </c>
      <c r="R64" s="40">
        <v>3.6269999999999998</v>
      </c>
      <c r="S64" s="40">
        <v>6</v>
      </c>
      <c r="T64" s="67"/>
      <c r="V64" s="59">
        <v>65</v>
      </c>
      <c r="W64" s="60" t="str">
        <v>Bare Metal</v>
      </c>
      <c r="X64" s="60" t="str">
        <v>Bare Metal</v>
      </c>
      <c r="Y64" s="60" t="str">
        <v>Live</v>
      </c>
      <c r="Z64" s="61">
        <v>15</v>
      </c>
      <c r="AA64" s="40">
        <v>3.0779999999999998</v>
      </c>
      <c r="AB64" s="40">
        <v>6</v>
      </c>
      <c r="AC64" s="67"/>
    </row>
    <row r="65" spans="4:29" ht="15" customHeight="1" x14ac:dyDescent="0.25">
      <c r="D65" s="59">
        <v>44</v>
      </c>
      <c r="E65" s="60" t="str">
        <v>Bare Metal</v>
      </c>
      <c r="F65" s="60" t="str">
        <v>Bare Metal</v>
      </c>
      <c r="G65" s="60" t="str">
        <v>Live</v>
      </c>
      <c r="H65" s="61">
        <v>25</v>
      </c>
      <c r="I65" s="40">
        <v>4.9829999999999997</v>
      </c>
      <c r="J65" s="40">
        <v>6</v>
      </c>
      <c r="K65" s="67"/>
      <c r="M65" s="59">
        <v>55</v>
      </c>
      <c r="N65" s="60" t="str">
        <v>Bare Metal</v>
      </c>
      <c r="O65" s="60" t="str">
        <v>Bare Metal</v>
      </c>
      <c r="P65" s="60" t="str">
        <v>Live</v>
      </c>
      <c r="Q65" s="61">
        <v>15</v>
      </c>
      <c r="R65" s="40">
        <v>3.286</v>
      </c>
      <c r="S65" s="40">
        <v>6</v>
      </c>
      <c r="T65" s="67"/>
      <c r="V65" s="59">
        <v>66</v>
      </c>
      <c r="W65" s="60" t="str">
        <v>Bare Metal</v>
      </c>
      <c r="X65" s="60" t="str">
        <v>Bare Metal</v>
      </c>
      <c r="Y65" s="60" t="str">
        <v>Live</v>
      </c>
      <c r="Z65" s="61">
        <v>29</v>
      </c>
      <c r="AA65" s="40">
        <v>7.4390000000000001</v>
      </c>
      <c r="AB65" s="40">
        <v>6</v>
      </c>
      <c r="AC65" s="67"/>
    </row>
    <row r="66" spans="4:29" ht="15" customHeight="1" x14ac:dyDescent="0.25">
      <c r="D66" s="59"/>
      <c r="E66" s="60"/>
      <c r="F66" s="60"/>
      <c r="G66" s="60"/>
      <c r="H66" s="61"/>
      <c r="I66" s="40"/>
      <c r="J66" s="40"/>
      <c r="K66" s="67"/>
      <c r="M66" s="59"/>
      <c r="N66" s="60"/>
      <c r="O66" s="60"/>
      <c r="P66" s="60"/>
      <c r="Q66" s="61"/>
      <c r="R66" s="40"/>
      <c r="S66" s="40"/>
      <c r="T66" s="67"/>
      <c r="V66" s="59"/>
      <c r="W66" s="60"/>
      <c r="X66" s="60"/>
      <c r="Y66" s="60"/>
      <c r="Z66" s="61"/>
      <c r="AA66" s="40"/>
      <c r="AB66" s="40"/>
      <c r="AC66" s="67"/>
    </row>
    <row r="67" spans="4:29" ht="15" customHeight="1" thickBot="1" x14ac:dyDescent="0.3">
      <c r="D67" s="62" t="s">
        <v>54</v>
      </c>
      <c r="E67" s="63"/>
      <c r="F67" s="63"/>
      <c r="G67" s="63"/>
      <c r="H67" s="64">
        <f>SUM(_xlfn.ANCHORARRAY(H55))</f>
        <v>218</v>
      </c>
      <c r="I67" s="64">
        <f>SUM(_xlfn.ANCHORARRAY(I55))</f>
        <v>45.643999999999998</v>
      </c>
      <c r="J67" s="64">
        <f>SUM(_xlfn.ANCHORARRAY(J55))</f>
        <v>65</v>
      </c>
      <c r="K67" s="68">
        <f ca="1">SUMIFS(_xlfn.ANCHORARRAY(J55),OFFSET(_xlfn.ANCHORARRAY(J55),,1),"")+SUM(OFFSET(_xlfn.ANCHORARRAY(J55),,1))</f>
        <v>65</v>
      </c>
      <c r="M67" s="62" t="s">
        <v>54</v>
      </c>
      <c r="N67" s="63"/>
      <c r="O67" s="63"/>
      <c r="P67" s="63"/>
      <c r="Q67" s="64">
        <f>SUM(_xlfn.ANCHORARRAY(Q55))</f>
        <v>133</v>
      </c>
      <c r="R67" s="64">
        <f>SUM(_xlfn.ANCHORARRAY(R55))</f>
        <v>34.216000000000001</v>
      </c>
      <c r="S67" s="64">
        <f>SUM(_xlfn.ANCHORARRAY(S55))</f>
        <v>65</v>
      </c>
      <c r="T67" s="68">
        <f ca="1">SUMIFS(_xlfn.ANCHORARRAY(S55),OFFSET(_xlfn.ANCHORARRAY(S55),,1),"")+SUM(OFFSET(_xlfn.ANCHORARRAY(S55),,1))</f>
        <v>65</v>
      </c>
      <c r="V67" s="62" t="s">
        <v>54</v>
      </c>
      <c r="W67" s="63"/>
      <c r="X67" s="63"/>
      <c r="Y67" s="63"/>
      <c r="Z67" s="64">
        <f>SUM(_xlfn.ANCHORARRAY(Z55))</f>
        <v>172</v>
      </c>
      <c r="AA67" s="64">
        <f>SUM(_xlfn.ANCHORARRAY(AA55))</f>
        <v>47.65</v>
      </c>
      <c r="AB67" s="64">
        <f>SUM(_xlfn.ANCHORARRAY(AB55))</f>
        <v>65</v>
      </c>
      <c r="AC67" s="68">
        <f ca="1">SUMIFS(_xlfn.ANCHORARRAY(AB55),OFFSET(_xlfn.ANCHORARRAY(AB55),,1),"")+SUM(OFFSET(_xlfn.ANCHORARRAY(AB55),,1))</f>
        <v>65</v>
      </c>
    </row>
    <row r="72" spans="4:29" ht="15" customHeight="1" thickBot="1" x14ac:dyDescent="0.3"/>
    <row r="73" spans="4:29" ht="15" customHeight="1" x14ac:dyDescent="0.25">
      <c r="D73" s="43" t="s">
        <v>159</v>
      </c>
      <c r="E73" s="81" t="s">
        <v>158</v>
      </c>
      <c r="F73" s="44" t="s">
        <v>1</v>
      </c>
      <c r="G73" s="81" t="s">
        <v>133</v>
      </c>
      <c r="H73" s="65" t="s">
        <v>7</v>
      </c>
      <c r="I73" s="81" t="s">
        <v>133</v>
      </c>
      <c r="J73" s="65" t="s">
        <v>132</v>
      </c>
      <c r="K73" s="45" t="s">
        <v>133</v>
      </c>
    </row>
    <row r="74" spans="4:29" ht="15" customHeight="1" thickBot="1" x14ac:dyDescent="0.3">
      <c r="D74" s="98" t="s">
        <v>161</v>
      </c>
      <c r="E74" s="82"/>
      <c r="F74" s="29">
        <f>I97+R97+AA97+I122+R122+AA122</f>
        <v>109.98699999999999</v>
      </c>
      <c r="G74" s="47">
        <f>E74-F74</f>
        <v>-109.98699999999999</v>
      </c>
      <c r="H74" s="48">
        <f>J97+S97+AB97+J122+S122+AB122</f>
        <v>394</v>
      </c>
      <c r="I74" s="47">
        <f>E74-H74</f>
        <v>-394</v>
      </c>
      <c r="J74" s="48">
        <f ca="1">K97+T97+AC97+K122+T122+AC122</f>
        <v>394</v>
      </c>
      <c r="K74" s="26">
        <f ca="1">E74-J74</f>
        <v>-394</v>
      </c>
    </row>
    <row r="76" spans="4:29" ht="15" customHeight="1" thickBot="1" x14ac:dyDescent="0.3"/>
    <row r="77" spans="4:29" ht="15" customHeight="1" x14ac:dyDescent="0.25">
      <c r="D77" s="50" t="s">
        <v>103</v>
      </c>
      <c r="E77" s="51"/>
      <c r="F77" s="51"/>
      <c r="G77" s="51"/>
      <c r="H77" s="51"/>
      <c r="I77" s="51"/>
      <c r="J77" s="51"/>
      <c r="K77" s="49"/>
      <c r="M77" s="50" t="s">
        <v>103</v>
      </c>
      <c r="N77" s="51"/>
      <c r="O77" s="51"/>
      <c r="P77" s="51"/>
      <c r="Q77" s="51"/>
      <c r="R77" s="51"/>
      <c r="S77" s="51"/>
      <c r="T77" s="49"/>
      <c r="V77" s="50" t="s">
        <v>103</v>
      </c>
      <c r="W77" s="51"/>
      <c r="X77" s="51"/>
      <c r="Y77" s="51"/>
      <c r="Z77" s="51"/>
      <c r="AA77" s="51"/>
      <c r="AB77" s="51"/>
      <c r="AC77" s="49"/>
    </row>
    <row r="78" spans="4:29" ht="15" customHeight="1" x14ac:dyDescent="0.25">
      <c r="D78" s="70"/>
      <c r="H78"/>
      <c r="K78" s="18"/>
      <c r="M78" s="25"/>
      <c r="T78" s="18"/>
      <c r="V78" s="25"/>
      <c r="AC78" s="18"/>
    </row>
    <row r="79" spans="4:29" ht="15" customHeight="1" x14ac:dyDescent="0.25">
      <c r="D79" s="25"/>
      <c r="H79"/>
      <c r="K79" s="18"/>
      <c r="M79" s="25"/>
      <c r="T79" s="18"/>
      <c r="V79" s="25"/>
      <c r="AC79" s="18"/>
    </row>
    <row r="80" spans="4:29" ht="15" customHeight="1" thickBot="1" x14ac:dyDescent="0.3">
      <c r="D80" s="27"/>
      <c r="E80" s="22"/>
      <c r="F80" s="22"/>
      <c r="G80" s="22"/>
      <c r="H80" s="22"/>
      <c r="I80" s="22"/>
      <c r="J80" s="22"/>
      <c r="K80" s="21"/>
      <c r="M80" s="27"/>
      <c r="N80" s="22"/>
      <c r="O80" s="22"/>
      <c r="P80" s="22"/>
      <c r="Q80" s="22"/>
      <c r="R80" s="22"/>
      <c r="S80" s="22"/>
      <c r="T80" s="21"/>
      <c r="V80" s="27"/>
      <c r="W80" s="22"/>
      <c r="X80" s="22"/>
      <c r="Y80" s="22"/>
      <c r="Z80" s="22"/>
      <c r="AA80" s="22"/>
      <c r="AB80" s="22"/>
      <c r="AC80" s="21"/>
    </row>
    <row r="81" spans="4:29" ht="15" customHeight="1" thickBot="1" x14ac:dyDescent="0.3">
      <c r="Q81" s="20"/>
      <c r="Z81" s="20"/>
    </row>
    <row r="82" spans="4:29" ht="15" customHeight="1" thickBot="1" x14ac:dyDescent="0.3">
      <c r="D82" s="52" t="s">
        <v>140</v>
      </c>
      <c r="E82" s="53" cm="1">
        <f t="array" ref="E82">IFERROR(INDEX(_xlfn.ANCHORARRAY(V55),COUNTA(_xlfn.ANCHORARRAY(V55)))+1,INDEX(_xlfn.ANCHORARRAY(M55),COUNTA(_xlfn.ANCHORARRAY(M55)))+1)</f>
        <v>67</v>
      </c>
      <c r="F82" s="54" t="s">
        <v>139</v>
      </c>
      <c r="G82" s="55">
        <v>11</v>
      </c>
      <c r="M82" s="52" t="s">
        <v>140</v>
      </c>
      <c r="N82" s="53" cm="1">
        <f t="array" ref="N82">INDEX(_xlfn.ANCHORARRAY(D85),COUNTA(_xlfn.ANCHORARRAY(D85)))+1</f>
        <v>78</v>
      </c>
      <c r="O82" s="54" t="s">
        <v>139</v>
      </c>
      <c r="P82" s="55">
        <v>11</v>
      </c>
      <c r="Q82" s="20"/>
      <c r="V82" s="52" t="s">
        <v>140</v>
      </c>
      <c r="W82" s="53" cm="1">
        <f t="array" ref="W82">INDEX(_xlfn.ANCHORARRAY(M85),COUNTA(_xlfn.ANCHORARRAY(M85)))+1</f>
        <v>89</v>
      </c>
      <c r="X82" s="54" t="s">
        <v>139</v>
      </c>
      <c r="Y82" s="55">
        <v>11</v>
      </c>
      <c r="Z82" s="20"/>
    </row>
    <row r="83" spans="4:29" ht="15" customHeight="1" thickBot="1" x14ac:dyDescent="0.3">
      <c r="E83" s="36"/>
      <c r="F83" s="37"/>
      <c r="G83" s="37"/>
      <c r="H83" s="38"/>
      <c r="I83" s="37"/>
      <c r="J83" s="37"/>
      <c r="K83" s="37"/>
      <c r="L83" s="37"/>
      <c r="N83" s="36"/>
      <c r="O83" s="37"/>
      <c r="P83" s="37"/>
      <c r="Q83" s="38"/>
      <c r="R83" s="37"/>
      <c r="S83" s="37"/>
      <c r="T83" s="37"/>
      <c r="W83" s="36"/>
      <c r="X83" s="37"/>
      <c r="Y83" s="37"/>
      <c r="Z83" s="38"/>
      <c r="AA83" s="37"/>
      <c r="AB83" s="37"/>
      <c r="AC83" s="37"/>
    </row>
    <row r="84" spans="4:29" ht="15" customHeight="1" x14ac:dyDescent="0.25">
      <c r="D84" s="56" t="s">
        <v>0</v>
      </c>
      <c r="E84" s="57" t="s">
        <v>3</v>
      </c>
      <c r="F84" s="57" t="s">
        <v>4</v>
      </c>
      <c r="G84" s="57" t="s">
        <v>5</v>
      </c>
      <c r="H84" s="58" t="s">
        <v>6</v>
      </c>
      <c r="I84" s="58" t="s">
        <v>1</v>
      </c>
      <c r="J84" s="58" t="s">
        <v>7</v>
      </c>
      <c r="K84" s="69" t="s">
        <v>132</v>
      </c>
      <c r="M84" s="56" t="s">
        <v>0</v>
      </c>
      <c r="N84" s="57" t="s">
        <v>3</v>
      </c>
      <c r="O84" s="57" t="s">
        <v>4</v>
      </c>
      <c r="P84" s="57" t="s">
        <v>5</v>
      </c>
      <c r="Q84" s="58" t="s">
        <v>6</v>
      </c>
      <c r="R84" s="58" t="s">
        <v>1</v>
      </c>
      <c r="S84" s="58" t="s">
        <v>7</v>
      </c>
      <c r="T84" s="69" t="s">
        <v>132</v>
      </c>
      <c r="V84" s="56" t="s">
        <v>0</v>
      </c>
      <c r="W84" s="57" t="s">
        <v>3</v>
      </c>
      <c r="X84" s="57" t="s">
        <v>4</v>
      </c>
      <c r="Y84" s="57" t="s">
        <v>5</v>
      </c>
      <c r="Z84" s="58" t="s">
        <v>6</v>
      </c>
      <c r="AA84" s="58" t="s">
        <v>1</v>
      </c>
      <c r="AB84" s="58" t="s">
        <v>7</v>
      </c>
      <c r="AC84" s="69" t="s">
        <v>132</v>
      </c>
    </row>
    <row r="85" spans="4:29" ht="15" customHeight="1" x14ac:dyDescent="0.25">
      <c r="D85" s="59" cm="1">
        <f t="array" ref="D85:D95">_xlfn.SEQUENCE(G82,,E82,1)</f>
        <v>67</v>
      </c>
      <c r="E85" s="60" t="str" cm="1">
        <f t="array" ref="E85:E95">_xlfn.XLOOKUP(LOWER($E$4&amp;".sr0"&amp;$E$5&amp;".rk"&amp;TEXT(_xlfn.ANCHORARRAY(D85),"00")),rack_breakdown[Rack Path],rack_breakdown[Type],"")</f>
        <v>Bare Metal</v>
      </c>
      <c r="F85" s="60" t="str" cm="1">
        <f t="array" ref="F85:F95">_xlfn.XLOOKUP(LOWER($E$4&amp;".sr0"&amp;$E$5&amp;".rk"&amp;TEXT(_xlfn.ANCHORARRAY(D85),"00")),rack_breakdown[Rack Path],rack_breakdown[Sub-Type],"")</f>
        <v>Bare Metal</v>
      </c>
      <c r="G85" s="60" t="str" cm="1">
        <f t="array" ref="G85:G95">_xlfn.XLOOKUP(LOWER($E$4&amp;".sr0"&amp;$E$5&amp;".rk"&amp;TEXT(_xlfn.ANCHORARRAY(D85),"00")),rack_breakdown[Rack Path],rack_breakdown[Status],"")</f>
        <v>Live</v>
      </c>
      <c r="H85" s="61" cm="1">
        <f t="array" ref="H85:H95">_xlfn.BYROW(_xlfn.ANCHORARRAY(D85),_xlfn.LAMBDA(_xlpm.rack,
IF(OR(ISNUMBER(SEARCH("Bare",_xlfn.ANCHORARRAY(E85))),ISNUMBER(SEARCH("Compute",_xlfn.ANCHORARRAY(E85)))),
SUMIFS(rack_breakdown[Active Servers],rack_breakdown[Server Room],$E$5,rack_breakdown[Rack],_xlpm.rack),
SUMIFS(rack_breakdown[Active Hardware],rack_breakdown[Server Room],$E$5,rack_breakdown[Rack],_xlpm.rack))))</f>
        <v>13</v>
      </c>
      <c r="I85" s="40" cm="1">
        <f t="array" ref="I85:I95">_xlfn.BYROW(_xlfn.ANCHORARRAY(D85),_xlfn.LAMBDA(_xlpm.rk,IFERROR(MAX(SUMIFS(power_data[Rack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3.3969999999999998</v>
      </c>
      <c r="J85" s="40" cm="1">
        <f t="array" ref="J85:J95">_xlfn.XLOOKUP(LOWER($E$4&amp;".sr0"&amp;$E$5&amp;".rk"&amp;TEXT(_xlfn.ANCHORARRAY(D85),"00")),rack_breakdown[Rack Path],rack_breakdown[kW/Rack],"")</f>
        <v>6</v>
      </c>
      <c r="K85" s="66"/>
      <c r="M85" s="59" cm="1">
        <f t="array" ref="M85:M95">_xlfn.SEQUENCE(P82,,N82,1)</f>
        <v>78</v>
      </c>
      <c r="N85" s="60" t="str" cm="1">
        <f t="array" ref="N85:N95">_xlfn.XLOOKUP(LOWER($E$4&amp;".sr0"&amp;$E$5&amp;".rk"&amp;TEXT(_xlfn.ANCHORARRAY(M85),"00")),rack_breakdown[Rack Path],rack_breakdown[Type],"")</f>
        <v>Bare Metal</v>
      </c>
      <c r="O85" s="60" t="str" cm="1">
        <f t="array" ref="O85:O95">_xlfn.XLOOKUP(LOWER($E$4&amp;".sr0"&amp;$E$5&amp;".rk"&amp;TEXT(_xlfn.ANCHORARRAY(M85),"00")),rack_breakdown[Rack Path],rack_breakdown[Sub-Type],"")</f>
        <v>Bare Metal</v>
      </c>
      <c r="P85" s="60" t="str" cm="1">
        <f t="array" ref="P85:P95">_xlfn.XLOOKUP(LOWER($E$4&amp;".sr0"&amp;$E$5&amp;".rk"&amp;TEXT(_xlfn.ANCHORARRAY(M85),"00")),rack_breakdown[Rack Path],rack_breakdown[Status],"")</f>
        <v>Live</v>
      </c>
      <c r="Q85" s="61" cm="1">
        <f t="array" ref="Q85:Q95">_xlfn.BYROW(_xlfn.ANCHORARRAY(M85),_xlfn.LAMBDA(_xlpm.rack,
IF(OR(ISNUMBER(SEARCH("Bare",_xlfn.ANCHORARRAY(N85))),ISNUMBER(SEARCH("Compute",_xlfn.ANCHORARRAY(N85)))),
SUMIFS(rack_breakdown[Active Servers],rack_breakdown[Server Room],$E$5,rack_breakdown[Rack],_xlpm.rack),
SUMIFS(rack_breakdown[Active Hardware],rack_breakdown[Server Room],$E$5,rack_breakdown[Rack],_xlpm.rack))))</f>
        <v>18</v>
      </c>
      <c r="R85" s="40" cm="1">
        <f t="array" ref="R85:R95">_xlfn.BYROW(_xlfn.ANCHORARRAY(M85),_xlfn.LAMBDA(_xlpm.rk,IFERROR(MAX(SUMIFS(power_data[Rack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4.45</v>
      </c>
      <c r="S85" s="40" cm="1">
        <f t="array" ref="S85:S95">_xlfn.XLOOKUP(LOWER($E$4&amp;".sr0"&amp;$E$5&amp;".rk"&amp;TEXT(_xlfn.ANCHORARRAY(M85),"00")),rack_breakdown[Rack Path],rack_breakdown[kW/Rack],"")</f>
        <v>6</v>
      </c>
      <c r="T85" s="66"/>
      <c r="V85" s="59" cm="1">
        <f t="array" ref="V85:V95">_xlfn.SEQUENCE(Y82,,W82,1)</f>
        <v>89</v>
      </c>
      <c r="W85" s="60" t="str" cm="1">
        <f t="array" ref="W85:W95">_xlfn.XLOOKUP(LOWER($E$4&amp;".sr0"&amp;$E$5&amp;".rk"&amp;TEXT(_xlfn.ANCHORARRAY(V85),"00")),rack_breakdown[Rack Path],rack_breakdown[Type],"")</f>
        <v>Storage</v>
      </c>
      <c r="X85" s="60" t="str" cm="1">
        <f t="array" ref="X85:X95">_xlfn.XLOOKUP(LOWER($E$4&amp;".sr0"&amp;$E$5&amp;".rk"&amp;TEXT(_xlfn.ANCHORARRAY(V85),"00")),rack_breakdown[Rack Path],rack_breakdown[Sub-Type],"")</f>
        <v>File/Block</v>
      </c>
      <c r="Y85" s="60" t="str" cm="1">
        <f t="array" ref="Y85:Y95">_xlfn.XLOOKUP(LOWER($E$4&amp;".sr0"&amp;$E$5&amp;".rk"&amp;TEXT(_xlfn.ANCHORARRAY(V85),"00")),rack_breakdown[Rack Path],rack_breakdown[Status],"")</f>
        <v>Live</v>
      </c>
      <c r="Z85" s="61" cm="1">
        <f t="array" ref="Z85:Z95">_xlfn.BYROW(_xlfn.ANCHORARRAY(V85),_xlfn.LAMBDA(_xlpm.rack,
IF(OR(ISNUMBER(SEARCH("Bare",_xlfn.ANCHORARRAY(W85))),ISNUMBER(SEARCH("Compute",_xlfn.ANCHORARRAY(W85)))),
SUMIFS(rack_breakdown[Active Servers],rack_breakdown[Server Room],$E$5,rack_breakdown[Rack],_xlpm.rack),
SUMIFS(rack_breakdown[Active Hardware],rack_breakdown[Server Room],$E$5,rack_breakdown[Rack],_xlpm.rack))))</f>
        <v>0</v>
      </c>
      <c r="AA85" s="40" cm="1">
        <f t="array" ref="AA85:AA95">_xlfn.BYROW(_xlfn.ANCHORARRAY(V85),_xlfn.LAMBDA(_xlpm.rk,IFERROR(MAX(SUMIFS(power_data[Rack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0</v>
      </c>
      <c r="AB85" s="40" cm="1">
        <f t="array" ref="AB85:AB95">_xlfn.XLOOKUP(LOWER($E$4&amp;".sr0"&amp;$E$5&amp;".rk"&amp;TEXT(_xlfn.ANCHORARRAY(V85),"00")),rack_breakdown[Rack Path],rack_breakdown[kW/Rack],"")</f>
        <v>6</v>
      </c>
      <c r="AC85" s="66"/>
    </row>
    <row r="86" spans="4:29" ht="15" customHeight="1" x14ac:dyDescent="0.25">
      <c r="D86" s="59">
        <v>68</v>
      </c>
      <c r="E86" s="60" t="str">
        <v>Bare Metal</v>
      </c>
      <c r="F86" s="60" t="str">
        <v>Bare Metal</v>
      </c>
      <c r="G86" s="60" t="str">
        <v>Live</v>
      </c>
      <c r="H86" s="61">
        <v>25</v>
      </c>
      <c r="I86" s="40">
        <v>6.1189999999999998</v>
      </c>
      <c r="J86" s="40">
        <v>6</v>
      </c>
      <c r="K86" s="67"/>
      <c r="M86" s="59">
        <v>79</v>
      </c>
      <c r="N86" s="60" t="str">
        <v>Bare Metal</v>
      </c>
      <c r="O86" s="60" t="str">
        <v>Bare Metal</v>
      </c>
      <c r="P86" s="60" t="str">
        <v>Live</v>
      </c>
      <c r="Q86" s="61">
        <v>18</v>
      </c>
      <c r="R86" s="40">
        <v>4.8559999999999999</v>
      </c>
      <c r="S86" s="40">
        <v>6</v>
      </c>
      <c r="T86" s="67"/>
      <c r="V86" s="59">
        <v>90</v>
      </c>
      <c r="W86" s="60" t="str">
        <v>Storage</v>
      </c>
      <c r="X86" s="60" t="str">
        <v>File/Block</v>
      </c>
      <c r="Y86" s="60" t="str">
        <v>Live</v>
      </c>
      <c r="Z86" s="61">
        <v>0</v>
      </c>
      <c r="AA86" s="40">
        <v>0</v>
      </c>
      <c r="AB86" s="40">
        <v>6</v>
      </c>
      <c r="AC86" s="67"/>
    </row>
    <row r="87" spans="4:29" ht="15" customHeight="1" x14ac:dyDescent="0.25">
      <c r="D87" s="59">
        <v>69</v>
      </c>
      <c r="E87" s="60" t="str">
        <v>Bare Metal</v>
      </c>
      <c r="F87" s="60" t="str">
        <v>Bare Metal</v>
      </c>
      <c r="G87" s="60" t="str">
        <v>Live</v>
      </c>
      <c r="H87" s="61">
        <v>30</v>
      </c>
      <c r="I87" s="40">
        <v>7.9870000000000001</v>
      </c>
      <c r="J87" s="40">
        <v>6</v>
      </c>
      <c r="K87" s="67"/>
      <c r="M87" s="59">
        <v>80</v>
      </c>
      <c r="N87" s="60" t="str">
        <v>Bare Metal</v>
      </c>
      <c r="O87" s="60" t="str">
        <v>Bare Metal</v>
      </c>
      <c r="P87" s="60" t="str">
        <v>Live</v>
      </c>
      <c r="Q87" s="61">
        <v>16</v>
      </c>
      <c r="R87" s="40">
        <v>3.7789999999999999</v>
      </c>
      <c r="S87" s="40">
        <v>6</v>
      </c>
      <c r="T87" s="67"/>
      <c r="V87" s="59">
        <v>91</v>
      </c>
      <c r="W87" s="60" t="str">
        <v>Storage</v>
      </c>
      <c r="X87" s="60" t="str">
        <v>File/Block</v>
      </c>
      <c r="Y87" s="60" t="str">
        <v>Live</v>
      </c>
      <c r="Z87" s="61">
        <v>3</v>
      </c>
      <c r="AA87" s="40">
        <v>0</v>
      </c>
      <c r="AB87" s="40">
        <v>6</v>
      </c>
      <c r="AC87" s="67"/>
    </row>
    <row r="88" spans="4:29" ht="15" customHeight="1" x14ac:dyDescent="0.25">
      <c r="D88" s="59">
        <v>70</v>
      </c>
      <c r="E88" s="60" t="str">
        <v>Bare Metal</v>
      </c>
      <c r="F88" s="60" t="str">
        <v>Bare Metal</v>
      </c>
      <c r="G88" s="60" t="str">
        <v>Live</v>
      </c>
      <c r="H88" s="61">
        <v>22</v>
      </c>
      <c r="I88" s="40">
        <v>7.0140000000000002</v>
      </c>
      <c r="J88" s="40">
        <v>6</v>
      </c>
      <c r="K88" s="67"/>
      <c r="M88" s="59">
        <v>81</v>
      </c>
      <c r="N88" s="60" t="str">
        <v>Bare Metal</v>
      </c>
      <c r="O88" s="60" t="str">
        <v>Bare Metal</v>
      </c>
      <c r="P88" s="60" t="str">
        <v>Live</v>
      </c>
      <c r="Q88" s="61">
        <v>20</v>
      </c>
      <c r="R88" s="40">
        <v>3.8719999999999999</v>
      </c>
      <c r="S88" s="40">
        <v>6</v>
      </c>
      <c r="T88" s="67"/>
      <c r="V88" s="59">
        <v>92</v>
      </c>
      <c r="W88" s="60" t="str">
        <v>Storage</v>
      </c>
      <c r="X88" s="60" t="str">
        <v>File/Block</v>
      </c>
      <c r="Y88" s="60" t="str">
        <v>Live</v>
      </c>
      <c r="Z88" s="61">
        <v>7</v>
      </c>
      <c r="AA88" s="40">
        <v>0</v>
      </c>
      <c r="AB88" s="40">
        <v>6</v>
      </c>
      <c r="AC88" s="67"/>
    </row>
    <row r="89" spans="4:29" ht="15" customHeight="1" x14ac:dyDescent="0.25">
      <c r="D89" s="59">
        <v>71</v>
      </c>
      <c r="E89" s="60" t="str">
        <v>Bare Metal</v>
      </c>
      <c r="F89" s="60" t="str">
        <v>Bare Metal</v>
      </c>
      <c r="G89" s="60" t="str">
        <v>Live</v>
      </c>
      <c r="H89" s="61">
        <v>17</v>
      </c>
      <c r="I89" s="40">
        <v>3.6419999999999999</v>
      </c>
      <c r="J89" s="40">
        <v>6</v>
      </c>
      <c r="K89" s="67"/>
      <c r="M89" s="59">
        <v>82</v>
      </c>
      <c r="N89" s="60" t="str">
        <v>Bare Metal</v>
      </c>
      <c r="O89" s="60" t="str">
        <v>Bare Metal</v>
      </c>
      <c r="P89" s="60" t="str">
        <v>Live</v>
      </c>
      <c r="Q89" s="61">
        <v>19</v>
      </c>
      <c r="R89" s="40">
        <v>3.468</v>
      </c>
      <c r="S89" s="40">
        <v>6</v>
      </c>
      <c r="T89" s="67"/>
      <c r="V89" s="59">
        <v>93</v>
      </c>
      <c r="W89" s="60" t="str">
        <v>Storage</v>
      </c>
      <c r="X89" s="60" t="str">
        <v>File/Block</v>
      </c>
      <c r="Y89" s="60" t="str">
        <v>Live</v>
      </c>
      <c r="Z89" s="61">
        <v>0</v>
      </c>
      <c r="AA89" s="40">
        <v>0</v>
      </c>
      <c r="AB89" s="40">
        <v>6</v>
      </c>
      <c r="AC89" s="67"/>
    </row>
    <row r="90" spans="4:29" ht="15" customHeight="1" x14ac:dyDescent="0.25">
      <c r="D90" s="59">
        <v>72</v>
      </c>
      <c r="E90" s="60" t="str">
        <v>Network</v>
      </c>
      <c r="F90" s="60" t="str">
        <v>Aggregate</v>
      </c>
      <c r="G90" s="60" t="str">
        <v>Live</v>
      </c>
      <c r="H90" s="61">
        <v>0</v>
      </c>
      <c r="I90" s="40">
        <v>0</v>
      </c>
      <c r="J90" s="40">
        <v>5</v>
      </c>
      <c r="K90" s="67"/>
      <c r="M90" s="59">
        <v>83</v>
      </c>
      <c r="N90" s="60" t="str">
        <v>Network</v>
      </c>
      <c r="O90" s="60" t="str">
        <v>Aggregate</v>
      </c>
      <c r="P90" s="60" t="str">
        <v>Live</v>
      </c>
      <c r="Q90" s="61">
        <v>0</v>
      </c>
      <c r="R90" s="40">
        <v>0</v>
      </c>
      <c r="S90" s="40">
        <v>5</v>
      </c>
      <c r="T90" s="67"/>
      <c r="V90" s="59">
        <v>94</v>
      </c>
      <c r="W90" s="60" t="str">
        <v>Storage</v>
      </c>
      <c r="X90" s="60" t="str">
        <v>File/Block</v>
      </c>
      <c r="Y90" s="60" t="str">
        <v>Live</v>
      </c>
      <c r="Z90" s="61">
        <v>1</v>
      </c>
      <c r="AA90" s="40">
        <v>0</v>
      </c>
      <c r="AB90" s="40">
        <v>6</v>
      </c>
      <c r="AC90" s="67"/>
    </row>
    <row r="91" spans="4:29" ht="15" customHeight="1" x14ac:dyDescent="0.25">
      <c r="D91" s="59">
        <v>73</v>
      </c>
      <c r="E91" s="60" t="str">
        <v>Bare Metal</v>
      </c>
      <c r="F91" s="60" t="str">
        <v>Bare Metal</v>
      </c>
      <c r="G91" s="60" t="str">
        <v>Live</v>
      </c>
      <c r="H91" s="61">
        <v>18</v>
      </c>
      <c r="I91" s="40">
        <v>3.7559999999999998</v>
      </c>
      <c r="J91" s="40">
        <v>6</v>
      </c>
      <c r="K91" s="67"/>
      <c r="M91" s="59">
        <v>84</v>
      </c>
      <c r="N91" s="60" t="str">
        <v>Bare Metal</v>
      </c>
      <c r="O91" s="60" t="str">
        <v>Bare Metal</v>
      </c>
      <c r="P91" s="60" t="str">
        <v>Live</v>
      </c>
      <c r="Q91" s="61">
        <v>21</v>
      </c>
      <c r="R91" s="40">
        <v>5.2089999999999996</v>
      </c>
      <c r="S91" s="40">
        <v>6</v>
      </c>
      <c r="T91" s="67"/>
      <c r="V91" s="59">
        <v>95</v>
      </c>
      <c r="W91" s="60" t="str">
        <v>Storage</v>
      </c>
      <c r="X91" s="60" t="str">
        <v>File/Block</v>
      </c>
      <c r="Y91" s="60" t="str">
        <v>Live</v>
      </c>
      <c r="Z91" s="61">
        <v>16</v>
      </c>
      <c r="AA91" s="40">
        <v>0</v>
      </c>
      <c r="AB91" s="40">
        <v>6</v>
      </c>
      <c r="AC91" s="67"/>
    </row>
    <row r="92" spans="4:29" ht="15" customHeight="1" x14ac:dyDescent="0.25">
      <c r="D92" s="59">
        <v>74</v>
      </c>
      <c r="E92" s="60" t="str">
        <v>Bare Metal</v>
      </c>
      <c r="F92" s="60" t="str">
        <v>Bare Metal</v>
      </c>
      <c r="G92" s="60" t="str">
        <v>Live</v>
      </c>
      <c r="H92" s="61">
        <v>23</v>
      </c>
      <c r="I92" s="40">
        <v>4.5679999999999996</v>
      </c>
      <c r="J92" s="40">
        <v>6</v>
      </c>
      <c r="K92" s="67"/>
      <c r="M92" s="59">
        <v>85</v>
      </c>
      <c r="N92" s="60" t="str">
        <v>Bare Metal</v>
      </c>
      <c r="O92" s="60" t="str">
        <v>Bare Metal</v>
      </c>
      <c r="P92" s="60" t="str">
        <v>Live</v>
      </c>
      <c r="Q92" s="61">
        <v>22</v>
      </c>
      <c r="R92" s="40">
        <v>6.2069999999999999</v>
      </c>
      <c r="S92" s="40">
        <v>6</v>
      </c>
      <c r="T92" s="67"/>
      <c r="V92" s="59">
        <v>96</v>
      </c>
      <c r="W92" s="60" t="str">
        <v>Storage</v>
      </c>
      <c r="X92" s="60" t="str">
        <v>File/Block</v>
      </c>
      <c r="Y92" s="60" t="str">
        <v>Live</v>
      </c>
      <c r="Z92" s="61">
        <v>19</v>
      </c>
      <c r="AA92" s="40">
        <v>0</v>
      </c>
      <c r="AB92" s="40">
        <v>6</v>
      </c>
      <c r="AC92" s="67"/>
    </row>
    <row r="93" spans="4:29" ht="15" customHeight="1" x14ac:dyDescent="0.25">
      <c r="D93" s="59">
        <v>75</v>
      </c>
      <c r="E93" s="60" t="str">
        <v>Bare Metal</v>
      </c>
      <c r="F93" s="60" t="str">
        <v>Bare Metal</v>
      </c>
      <c r="G93" s="60" t="str">
        <v>Live</v>
      </c>
      <c r="H93" s="61">
        <v>21</v>
      </c>
      <c r="I93" s="40">
        <v>4.7480000000000002</v>
      </c>
      <c r="J93" s="40">
        <v>6</v>
      </c>
      <c r="K93" s="67"/>
      <c r="M93" s="59">
        <v>86</v>
      </c>
      <c r="N93" s="60" t="str">
        <v>Bare Metal</v>
      </c>
      <c r="O93" s="60" t="str">
        <v>Bare Metal</v>
      </c>
      <c r="P93" s="60" t="str">
        <v>Live</v>
      </c>
      <c r="Q93" s="61">
        <v>32</v>
      </c>
      <c r="R93" s="40">
        <v>8.9649999999999999</v>
      </c>
      <c r="S93" s="40">
        <v>6</v>
      </c>
      <c r="T93" s="67"/>
      <c r="V93" s="59">
        <v>97</v>
      </c>
      <c r="W93" s="60" t="str">
        <v>Storage</v>
      </c>
      <c r="X93" s="60" t="str">
        <v>File/Block</v>
      </c>
      <c r="Y93" s="60" t="str">
        <v>Live</v>
      </c>
      <c r="Z93" s="61">
        <v>0</v>
      </c>
      <c r="AA93" s="40">
        <v>0</v>
      </c>
      <c r="AB93" s="40">
        <v>6</v>
      </c>
      <c r="AC93" s="67"/>
    </row>
    <row r="94" spans="4:29" ht="15" customHeight="1" x14ac:dyDescent="0.25">
      <c r="D94" s="59">
        <v>76</v>
      </c>
      <c r="E94" s="60" t="str">
        <v>Bare Metal</v>
      </c>
      <c r="F94" s="60" t="str">
        <v>Bare Metal</v>
      </c>
      <c r="G94" s="60" t="str">
        <v>Live</v>
      </c>
      <c r="H94" s="61">
        <v>31</v>
      </c>
      <c r="I94" s="40">
        <v>6.3029999999999999</v>
      </c>
      <c r="J94" s="40">
        <v>6</v>
      </c>
      <c r="K94" s="67"/>
      <c r="M94" s="59">
        <v>87</v>
      </c>
      <c r="N94" s="60" t="str">
        <v>Bare Metal</v>
      </c>
      <c r="O94" s="60" t="str">
        <v>Bare Metal</v>
      </c>
      <c r="P94" s="60" t="str">
        <v>Live</v>
      </c>
      <c r="Q94" s="61">
        <v>17</v>
      </c>
      <c r="R94" s="40">
        <v>5.4669999999999996</v>
      </c>
      <c r="S94" s="40">
        <v>6</v>
      </c>
      <c r="T94" s="67"/>
      <c r="V94" s="59">
        <v>98</v>
      </c>
      <c r="W94" s="60" t="str">
        <v>Storage</v>
      </c>
      <c r="X94" s="60" t="str">
        <v>File/Block</v>
      </c>
      <c r="Y94" s="60" t="str">
        <v>Live</v>
      </c>
      <c r="Z94" s="61">
        <v>3</v>
      </c>
      <c r="AA94" s="40">
        <v>0</v>
      </c>
      <c r="AB94" s="40">
        <v>6</v>
      </c>
      <c r="AC94" s="67"/>
    </row>
    <row r="95" spans="4:29" ht="15" customHeight="1" x14ac:dyDescent="0.25">
      <c r="D95" s="59">
        <v>77</v>
      </c>
      <c r="E95" s="60" t="str">
        <v>Bare Metal</v>
      </c>
      <c r="F95" s="60" t="str">
        <v>Bare Metal</v>
      </c>
      <c r="G95" s="60" t="str">
        <v>Live</v>
      </c>
      <c r="H95" s="61">
        <v>31</v>
      </c>
      <c r="I95" s="40">
        <v>8.3279999999999994</v>
      </c>
      <c r="J95" s="40">
        <v>6</v>
      </c>
      <c r="K95" s="67"/>
      <c r="M95" s="59">
        <v>88</v>
      </c>
      <c r="N95" s="60" t="str">
        <v>Bare Metal</v>
      </c>
      <c r="O95" s="60" t="str">
        <v>Bare Metal</v>
      </c>
      <c r="P95" s="60" t="str">
        <v>Live</v>
      </c>
      <c r="Q95" s="61">
        <v>34</v>
      </c>
      <c r="R95" s="40">
        <v>7.8520000000000003</v>
      </c>
      <c r="S95" s="40">
        <v>6</v>
      </c>
      <c r="T95" s="67"/>
      <c r="V95" s="59">
        <v>99</v>
      </c>
      <c r="W95" s="60" t="str">
        <v>Storage</v>
      </c>
      <c r="X95" s="60" t="str">
        <v>File/Block</v>
      </c>
      <c r="Y95" s="60" t="str">
        <v>Live</v>
      </c>
      <c r="Z95" s="61">
        <v>7</v>
      </c>
      <c r="AA95" s="40">
        <v>0</v>
      </c>
      <c r="AB95" s="40">
        <v>6</v>
      </c>
      <c r="AC95" s="67"/>
    </row>
    <row r="96" spans="4:29" ht="15" customHeight="1" x14ac:dyDescent="0.25">
      <c r="D96" s="59"/>
      <c r="E96" s="60"/>
      <c r="F96" s="60"/>
      <c r="G96" s="60"/>
      <c r="H96" s="61"/>
      <c r="I96" s="40"/>
      <c r="J96" s="40"/>
      <c r="K96" s="67"/>
      <c r="M96" s="59"/>
      <c r="N96" s="60"/>
      <c r="O96" s="60"/>
      <c r="P96" s="60"/>
      <c r="Q96" s="61"/>
      <c r="R96" s="40"/>
      <c r="S96" s="40"/>
      <c r="T96" s="67"/>
      <c r="V96" s="59"/>
      <c r="W96" s="60"/>
      <c r="X96" s="60"/>
      <c r="Y96" s="60"/>
      <c r="Z96" s="61"/>
      <c r="AA96" s="40"/>
      <c r="AB96" s="40"/>
      <c r="AC96" s="67"/>
    </row>
    <row r="97" spans="4:29" ht="15" customHeight="1" thickBot="1" x14ac:dyDescent="0.3">
      <c r="D97" s="62" t="s">
        <v>54</v>
      </c>
      <c r="E97" s="63"/>
      <c r="F97" s="63"/>
      <c r="G97" s="63"/>
      <c r="H97" s="64">
        <f>SUM(_xlfn.ANCHORARRAY(H85))</f>
        <v>231</v>
      </c>
      <c r="I97" s="64">
        <f>SUM(_xlfn.ANCHORARRAY(I85))</f>
        <v>55.861999999999995</v>
      </c>
      <c r="J97" s="64">
        <f>SUM(_xlfn.ANCHORARRAY(J85))</f>
        <v>65</v>
      </c>
      <c r="K97" s="68">
        <f ca="1">SUMIFS(_xlfn.ANCHORARRAY(J85),OFFSET(_xlfn.ANCHORARRAY(J85),,1),"")+SUM(OFFSET(_xlfn.ANCHORARRAY(J85),,1))</f>
        <v>65</v>
      </c>
      <c r="M97" s="62" t="s">
        <v>54</v>
      </c>
      <c r="N97" s="63"/>
      <c r="O97" s="63"/>
      <c r="P97" s="63"/>
      <c r="Q97" s="64">
        <f>SUM(_xlfn.ANCHORARRAY(Q85))</f>
        <v>217</v>
      </c>
      <c r="R97" s="64">
        <f>SUM(_xlfn.ANCHORARRAY(R85))</f>
        <v>54.125</v>
      </c>
      <c r="S97" s="64">
        <f>SUM(_xlfn.ANCHORARRAY(S85))</f>
        <v>65</v>
      </c>
      <c r="T97" s="68">
        <f ca="1">SUMIFS(_xlfn.ANCHORARRAY(S85),OFFSET(_xlfn.ANCHORARRAY(S85),,1),"")+SUM(OFFSET(_xlfn.ANCHORARRAY(S85),,1))</f>
        <v>65</v>
      </c>
      <c r="V97" s="62" t="s">
        <v>54</v>
      </c>
      <c r="W97" s="63"/>
      <c r="X97" s="63"/>
      <c r="Y97" s="63"/>
      <c r="Z97" s="64">
        <f>SUM(_xlfn.ANCHORARRAY(Z85))</f>
        <v>56</v>
      </c>
      <c r="AA97" s="64">
        <f>SUM(_xlfn.ANCHORARRAY(AA85))</f>
        <v>0</v>
      </c>
      <c r="AB97" s="64">
        <f>SUM(_xlfn.ANCHORARRAY(AB85))</f>
        <v>66</v>
      </c>
      <c r="AC97" s="68">
        <f ca="1">SUMIFS(_xlfn.ANCHORARRAY(AB85),OFFSET(_xlfn.ANCHORARRAY(AB85),,1),"")+SUM(OFFSET(_xlfn.ANCHORARRAY(AB85),,1))</f>
        <v>66</v>
      </c>
    </row>
    <row r="101" spans="4:29" ht="15" customHeight="1" thickBot="1" x14ac:dyDescent="0.3"/>
    <row r="102" spans="4:29" ht="15" customHeight="1" x14ac:dyDescent="0.25">
      <c r="D102" s="50" t="s">
        <v>103</v>
      </c>
      <c r="E102" s="51"/>
      <c r="F102" s="51"/>
      <c r="G102" s="51"/>
      <c r="H102" s="51"/>
      <c r="I102" s="51"/>
      <c r="J102" s="51"/>
      <c r="K102" s="49"/>
      <c r="M102" s="50" t="s">
        <v>103</v>
      </c>
      <c r="N102" s="51"/>
      <c r="O102" s="51"/>
      <c r="P102" s="51"/>
      <c r="Q102" s="51"/>
      <c r="R102" s="51"/>
      <c r="S102" s="51"/>
      <c r="T102" s="49"/>
      <c r="V102" s="50" t="s">
        <v>103</v>
      </c>
      <c r="W102" s="51"/>
      <c r="X102" s="51"/>
      <c r="Y102" s="51"/>
      <c r="Z102" s="51"/>
      <c r="AA102" s="51"/>
      <c r="AB102" s="51"/>
      <c r="AC102" s="49"/>
    </row>
    <row r="103" spans="4:29" ht="15" customHeight="1" x14ac:dyDescent="0.25">
      <c r="D103" s="70"/>
      <c r="H103"/>
      <c r="K103" s="18"/>
      <c r="M103" s="25"/>
      <c r="T103" s="18"/>
      <c r="V103" s="25"/>
      <c r="AC103" s="18"/>
    </row>
    <row r="104" spans="4:29" ht="15" customHeight="1" x14ac:dyDescent="0.25">
      <c r="D104" s="25"/>
      <c r="H104"/>
      <c r="K104" s="18"/>
      <c r="M104" s="25"/>
      <c r="T104" s="18"/>
      <c r="V104" s="25"/>
      <c r="AC104" s="18"/>
    </row>
    <row r="105" spans="4:29" ht="15" customHeight="1" thickBot="1" x14ac:dyDescent="0.3">
      <c r="D105" s="27"/>
      <c r="E105" s="22"/>
      <c r="F105" s="22"/>
      <c r="G105" s="22"/>
      <c r="H105" s="22"/>
      <c r="I105" s="22"/>
      <c r="J105" s="22"/>
      <c r="K105" s="21"/>
      <c r="M105" s="27"/>
      <c r="N105" s="22"/>
      <c r="O105" s="22"/>
      <c r="P105" s="22"/>
      <c r="Q105" s="22"/>
      <c r="R105" s="22"/>
      <c r="S105" s="22"/>
      <c r="T105" s="21"/>
      <c r="V105" s="27"/>
      <c r="W105" s="22"/>
      <c r="X105" s="22"/>
      <c r="Y105" s="22"/>
      <c r="Z105" s="22"/>
      <c r="AA105" s="22"/>
      <c r="AB105" s="22"/>
      <c r="AC105" s="21"/>
    </row>
    <row r="106" spans="4:29" ht="15" customHeight="1" thickBot="1" x14ac:dyDescent="0.3">
      <c r="Q106" s="20"/>
      <c r="Z106" s="20"/>
    </row>
    <row r="107" spans="4:29" ht="15" customHeight="1" thickBot="1" x14ac:dyDescent="0.3">
      <c r="D107" s="52" t="s">
        <v>140</v>
      </c>
      <c r="E107" s="53" cm="1">
        <f t="array" ref="E107">IFERROR(INDEX(_xlfn.ANCHORARRAY(V85),COUNTA(_xlfn.ANCHORARRAY(V85)))+1,INDEX(_xlfn.ANCHORARRAY(M85),COUNTA(_xlfn.ANCHORARRAY(M85)))+1)</f>
        <v>100</v>
      </c>
      <c r="F107" s="54" t="s">
        <v>139</v>
      </c>
      <c r="G107" s="55">
        <v>11</v>
      </c>
      <c r="M107" s="52" t="s">
        <v>140</v>
      </c>
      <c r="N107" s="53" cm="1">
        <f t="array" ref="N107">INDEX(_xlfn.ANCHORARRAY(D110),COUNTA(_xlfn.ANCHORARRAY(D110)))+1</f>
        <v>111</v>
      </c>
      <c r="O107" s="54" t="s">
        <v>139</v>
      </c>
      <c r="P107" s="55">
        <v>11</v>
      </c>
      <c r="Q107" s="20"/>
      <c r="V107" s="52" t="s">
        <v>140</v>
      </c>
      <c r="W107" s="53" cm="1">
        <f t="array" ref="W107">INDEX(_xlfn.ANCHORARRAY(M110),COUNTA(_xlfn.ANCHORARRAY(M110)))+1</f>
        <v>122</v>
      </c>
      <c r="X107" s="54" t="s">
        <v>139</v>
      </c>
      <c r="Y107" s="55">
        <v>11</v>
      </c>
      <c r="Z107" s="20"/>
    </row>
    <row r="108" spans="4:29" ht="15" customHeight="1" thickBot="1" x14ac:dyDescent="0.3">
      <c r="E108" s="36"/>
      <c r="F108" s="37"/>
      <c r="G108" s="37"/>
      <c r="H108" s="38"/>
      <c r="I108" s="37"/>
      <c r="J108" s="37"/>
      <c r="K108" s="37"/>
      <c r="L108" s="37"/>
      <c r="N108" s="36"/>
      <c r="O108" s="37"/>
      <c r="P108" s="37"/>
      <c r="Q108" s="38"/>
      <c r="R108" s="37"/>
      <c r="S108" s="37"/>
      <c r="T108" s="37"/>
      <c r="W108" s="36"/>
      <c r="X108" s="37"/>
      <c r="Y108" s="37"/>
      <c r="Z108" s="38"/>
      <c r="AA108" s="37"/>
      <c r="AB108" s="37"/>
      <c r="AC108" s="37"/>
    </row>
    <row r="109" spans="4:29" ht="15" customHeight="1" x14ac:dyDescent="0.25">
      <c r="D109" s="56" t="s">
        <v>0</v>
      </c>
      <c r="E109" s="57" t="s">
        <v>3</v>
      </c>
      <c r="F109" s="57" t="s">
        <v>4</v>
      </c>
      <c r="G109" s="57" t="s">
        <v>5</v>
      </c>
      <c r="H109" s="58" t="s">
        <v>6</v>
      </c>
      <c r="I109" s="58" t="s">
        <v>1</v>
      </c>
      <c r="J109" s="58" t="s">
        <v>7</v>
      </c>
      <c r="K109" s="69" t="s">
        <v>132</v>
      </c>
      <c r="M109" s="56" t="s">
        <v>0</v>
      </c>
      <c r="N109" s="57" t="s">
        <v>3</v>
      </c>
      <c r="O109" s="57" t="s">
        <v>4</v>
      </c>
      <c r="P109" s="57" t="s">
        <v>5</v>
      </c>
      <c r="Q109" s="58" t="s">
        <v>6</v>
      </c>
      <c r="R109" s="58" t="s">
        <v>1</v>
      </c>
      <c r="S109" s="58" t="s">
        <v>7</v>
      </c>
      <c r="T109" s="69" t="s">
        <v>132</v>
      </c>
      <c r="V109" s="56" t="s">
        <v>0</v>
      </c>
      <c r="W109" s="57" t="s">
        <v>3</v>
      </c>
      <c r="X109" s="57" t="s">
        <v>4</v>
      </c>
      <c r="Y109" s="57" t="s">
        <v>5</v>
      </c>
      <c r="Z109" s="58" t="s">
        <v>6</v>
      </c>
      <c r="AA109" s="58" t="s">
        <v>1</v>
      </c>
      <c r="AB109" s="58" t="s">
        <v>7</v>
      </c>
      <c r="AC109" s="69" t="s">
        <v>132</v>
      </c>
    </row>
    <row r="110" spans="4:29" ht="15" customHeight="1" x14ac:dyDescent="0.25">
      <c r="D110" s="59" cm="1">
        <f t="array" ref="D110:D120">_xlfn.SEQUENCE(G107,,E107,1)</f>
        <v>100</v>
      </c>
      <c r="E110" s="60" t="str" cm="1">
        <f t="array" ref="E110:E120">_xlfn.XLOOKUP(LOWER($E$4&amp;".sr0"&amp;$E$5&amp;".rk"&amp;TEXT(_xlfn.ANCHORARRAY(D110),"00")),rack_breakdown[Rack Path],rack_breakdown[Type],"")</f>
        <v>Storage</v>
      </c>
      <c r="F110" s="60" t="str" cm="1">
        <f t="array" ref="F110:F120">_xlfn.XLOOKUP(LOWER($E$4&amp;".sr0"&amp;$E$5&amp;".rk"&amp;TEXT(_xlfn.ANCHORARRAY(D110),"00")),rack_breakdown[Rack Path],rack_breakdown[Sub-Type],"")</f>
        <v>COS</v>
      </c>
      <c r="G110" s="60" t="str" cm="1">
        <f t="array" ref="G110:G120">_xlfn.XLOOKUP(LOWER($E$4&amp;".sr0"&amp;$E$5&amp;".rk"&amp;TEXT(_xlfn.ANCHORARRAY(D110),"00")),rack_breakdown[Rack Path],rack_breakdown[Status],"")</f>
        <v>Live</v>
      </c>
      <c r="H110" s="61" cm="1">
        <f t="array" ref="H110:H120">_xlfn.BYROW(_xlfn.ANCHORARRAY(D110),_xlfn.LAMBDA(_xlpm.rack,
IF(OR(ISNUMBER(SEARCH("Bare",_xlfn.ANCHORARRAY(E110))),ISNUMBER(SEARCH("Compute",_xlfn.ANCHORARRAY(E110)))),
SUMIFS(rack_breakdown[Active Servers],rack_breakdown[Server Room],$E$5,rack_breakdown[Rack],_xlpm.rack),
SUMIFS(rack_breakdown[Active Hardware],rack_breakdown[Server Room],$E$5,rack_breakdown[Rack],_xlpm.rack))))</f>
        <v>15</v>
      </c>
      <c r="I110" s="40" cm="1">
        <f t="array" ref="I110:I120">_xlfn.BYROW(_xlfn.ANCHORARRAY(D110),_xlfn.LAMBDA(_xlpm.rk,IFERROR(MAX(SUMIFS(power_data[Rack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0</v>
      </c>
      <c r="J110" s="40" cm="1">
        <f t="array" ref="J110:J120">_xlfn.XLOOKUP(LOWER($E$4&amp;".sr0"&amp;$E$5&amp;".rk"&amp;TEXT(_xlfn.ANCHORARRAY(D110),"00")),rack_breakdown[Rack Path],rack_breakdown[kW/Rack],"")</f>
        <v>6</v>
      </c>
      <c r="K110" s="66"/>
      <c r="M110" s="59" cm="1">
        <f t="array" ref="M110:M120">_xlfn.SEQUENCE(P107,,N107,1)</f>
        <v>111</v>
      </c>
      <c r="N110" s="60" t="str" cm="1">
        <f t="array" ref="N110:N120">_xlfn.XLOOKUP(LOWER($E$4&amp;".sr0"&amp;$E$5&amp;".rk"&amp;TEXT(_xlfn.ANCHORARRAY(M110),"00")),rack_breakdown[Rack Path],rack_breakdown[Type],"")</f>
        <v>Storage</v>
      </c>
      <c r="O110" s="60" t="str" cm="1">
        <f t="array" ref="O110:O120">_xlfn.XLOOKUP(LOWER($E$4&amp;".sr0"&amp;$E$5&amp;".rk"&amp;TEXT(_xlfn.ANCHORARRAY(M110),"00")),rack_breakdown[Rack Path],rack_breakdown[Sub-Type],"")</f>
        <v>File/Block</v>
      </c>
      <c r="P110" s="60" t="str" cm="1">
        <f t="array" ref="P110:P120">_xlfn.XLOOKUP(LOWER($E$4&amp;".sr0"&amp;$E$5&amp;".rk"&amp;TEXT(_xlfn.ANCHORARRAY(M110),"00")),rack_breakdown[Rack Path],rack_breakdown[Status],"")</f>
        <v>Live</v>
      </c>
      <c r="Q110" s="61" cm="1">
        <f t="array" ref="Q110:Q120">_xlfn.BYROW(_xlfn.ANCHORARRAY(M110),_xlfn.LAMBDA(_xlpm.rack,
IF(OR(ISNUMBER(SEARCH("Bare",_xlfn.ANCHORARRAY(N110))),ISNUMBER(SEARCH("Compute",_xlfn.ANCHORARRAY(N110)))),
SUMIFS(rack_breakdown[Active Servers],rack_breakdown[Server Room],$E$5,rack_breakdown[Rack],_xlpm.rack),
SUMIFS(rack_breakdown[Active Hardware],rack_breakdown[Server Room],$E$5,rack_breakdown[Rack],_xlpm.rack))))</f>
        <v>3</v>
      </c>
      <c r="R110" s="40" cm="1">
        <f t="array" ref="R110:R120">_xlfn.BYROW(_xlfn.ANCHORARRAY(M110),_xlfn.LAMBDA(_xlpm.rk,IFERROR(MAX(SUMIFS(power_data[Rack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0</v>
      </c>
      <c r="S110" s="40" cm="1">
        <f t="array" ref="S110:S120">_xlfn.XLOOKUP(LOWER($E$4&amp;".sr0"&amp;$E$5&amp;".rk"&amp;TEXT(_xlfn.ANCHORARRAY(M110),"00")),rack_breakdown[Rack Path],rack_breakdown[kW/Rack],"")</f>
        <v>6</v>
      </c>
      <c r="T110" s="66"/>
      <c r="V110" s="59" cm="1">
        <f t="array" ref="V110:V120">_xlfn.SEQUENCE(Y107,,W107,1)</f>
        <v>122</v>
      </c>
      <c r="W110" s="60" t="str" cm="1">
        <f t="array" ref="W110:W120">_xlfn.XLOOKUP(LOWER($E$4&amp;".sr0"&amp;$E$5&amp;".rk"&amp;TEXT(_xlfn.ANCHORARRAY(V110),"00")),rack_breakdown[Rack Path],rack_breakdown[Type],"")</f>
        <v>Storage</v>
      </c>
      <c r="X110" s="60" t="str" cm="1">
        <f t="array" ref="X110:X120">_xlfn.XLOOKUP(LOWER($E$4&amp;".sr0"&amp;$E$5&amp;".rk"&amp;TEXT(_xlfn.ANCHORARRAY(V110),"00")),rack_breakdown[Rack Path],rack_breakdown[Sub-Type],"")</f>
        <v>COS</v>
      </c>
      <c r="Y110" s="60" t="str" cm="1">
        <f t="array" ref="Y110:Y120">_xlfn.XLOOKUP(LOWER($E$4&amp;".sr0"&amp;$E$5&amp;".rk"&amp;TEXT(_xlfn.ANCHORARRAY(V110),"00")),rack_breakdown[Rack Path],rack_breakdown[Status],"")</f>
        <v>Live</v>
      </c>
      <c r="Z110" s="61" cm="1">
        <f t="array" ref="Z110:Z120">_xlfn.BYROW(_xlfn.ANCHORARRAY(V110),_xlfn.LAMBDA(_xlpm.rack,
IF(OR(ISNUMBER(SEARCH("Bare",_xlfn.ANCHORARRAY(W110))),ISNUMBER(SEARCH("Compute",_xlfn.ANCHORARRAY(W110)))),
SUMIFS(rack_breakdown[Active Servers],rack_breakdown[Server Room],$E$5,rack_breakdown[Rack],_xlpm.rack),
SUMIFS(rack_breakdown[Active Hardware],rack_breakdown[Server Room],$E$5,rack_breakdown[Rack],_xlpm.rack))))</f>
        <v>13</v>
      </c>
      <c r="AA110" s="40" cm="1">
        <f t="array" ref="AA110:AA120">_xlfn.BYROW(_xlfn.ANCHORARRAY(V110),_xlfn.LAMBDA(_xlpm.rk,IFERROR(MAX(SUMIFS(power_data[Rack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0</v>
      </c>
      <c r="AB110" s="40" cm="1">
        <f t="array" ref="AB110:AB120">_xlfn.XLOOKUP(LOWER($E$4&amp;".sr0"&amp;$E$5&amp;".rk"&amp;TEXT(_xlfn.ANCHORARRAY(V110),"00")),rack_breakdown[Rack Path],rack_breakdown[kW/Rack],"")</f>
        <v>6</v>
      </c>
      <c r="AC110" s="66"/>
    </row>
    <row r="111" spans="4:29" ht="15" customHeight="1" x14ac:dyDescent="0.25">
      <c r="D111" s="59">
        <v>101</v>
      </c>
      <c r="E111" s="60" t="str">
        <v>Storage</v>
      </c>
      <c r="F111" s="60" t="str">
        <v>COS</v>
      </c>
      <c r="G111" s="60" t="str">
        <v>Live</v>
      </c>
      <c r="H111" s="61">
        <v>13</v>
      </c>
      <c r="I111" s="40">
        <v>0</v>
      </c>
      <c r="J111" s="40">
        <v>6</v>
      </c>
      <c r="K111" s="67"/>
      <c r="M111" s="59">
        <v>112</v>
      </c>
      <c r="N111" s="60" t="str">
        <v>Storage</v>
      </c>
      <c r="O111" s="60" t="str">
        <v>File/Block</v>
      </c>
      <c r="P111" s="60" t="str">
        <v>Live</v>
      </c>
      <c r="Q111" s="61">
        <v>3</v>
      </c>
      <c r="R111" s="40">
        <v>0</v>
      </c>
      <c r="S111" s="40">
        <v>6</v>
      </c>
      <c r="T111" s="67"/>
      <c r="V111" s="59">
        <v>123</v>
      </c>
      <c r="W111" s="60" t="str">
        <v>Storage</v>
      </c>
      <c r="X111" s="60" t="str">
        <v>COS</v>
      </c>
      <c r="Y111" s="60" t="str">
        <v>Live</v>
      </c>
      <c r="Z111" s="61">
        <v>11</v>
      </c>
      <c r="AA111" s="40">
        <v>0</v>
      </c>
      <c r="AB111" s="40">
        <v>6</v>
      </c>
      <c r="AC111" s="67"/>
    </row>
    <row r="112" spans="4:29" ht="15" customHeight="1" x14ac:dyDescent="0.25">
      <c r="D112" s="59">
        <v>102</v>
      </c>
      <c r="E112" s="60" t="str">
        <v>Storage</v>
      </c>
      <c r="F112" s="60" t="str">
        <v>COS</v>
      </c>
      <c r="G112" s="60" t="str">
        <v>Live</v>
      </c>
      <c r="H112" s="61">
        <v>12</v>
      </c>
      <c r="I112" s="40">
        <v>0</v>
      </c>
      <c r="J112" s="40">
        <v>6</v>
      </c>
      <c r="K112" s="67"/>
      <c r="M112" s="59">
        <v>113</v>
      </c>
      <c r="N112" s="60" t="str">
        <v>Storage</v>
      </c>
      <c r="O112" s="60" t="str">
        <v>File/Block</v>
      </c>
      <c r="P112" s="60" t="str">
        <v>Live</v>
      </c>
      <c r="Q112" s="61">
        <v>15</v>
      </c>
      <c r="R112" s="40">
        <v>0</v>
      </c>
      <c r="S112" s="40">
        <v>6</v>
      </c>
      <c r="T112" s="67"/>
      <c r="V112" s="59">
        <v>124</v>
      </c>
      <c r="W112" s="60" t="str">
        <v>Storage</v>
      </c>
      <c r="X112" s="60" t="str">
        <v>COS</v>
      </c>
      <c r="Y112" s="60" t="str">
        <v>Live</v>
      </c>
      <c r="Z112" s="61">
        <v>10</v>
      </c>
      <c r="AA112" s="40">
        <v>0</v>
      </c>
      <c r="AB112" s="40">
        <v>6</v>
      </c>
      <c r="AC112" s="67"/>
    </row>
    <row r="113" spans="4:29" ht="15" customHeight="1" x14ac:dyDescent="0.25">
      <c r="D113" s="59">
        <v>103</v>
      </c>
      <c r="E113" s="60" t="str">
        <v>Storage</v>
      </c>
      <c r="F113" s="60" t="str">
        <v>COS</v>
      </c>
      <c r="G113" s="60" t="str">
        <v>Live</v>
      </c>
      <c r="H113" s="61">
        <v>14</v>
      </c>
      <c r="I113" s="40">
        <v>0</v>
      </c>
      <c r="J113" s="40">
        <v>6</v>
      </c>
      <c r="K113" s="67"/>
      <c r="M113" s="59">
        <v>114</v>
      </c>
      <c r="N113" s="60" t="str">
        <v>Storage</v>
      </c>
      <c r="O113" s="60" t="str">
        <v>File/Block</v>
      </c>
      <c r="P113" s="60" t="str">
        <v>Live</v>
      </c>
      <c r="Q113" s="61">
        <v>15</v>
      </c>
      <c r="R113" s="40">
        <v>0</v>
      </c>
      <c r="S113" s="40">
        <v>6</v>
      </c>
      <c r="T113" s="67"/>
      <c r="V113" s="59">
        <v>125</v>
      </c>
      <c r="W113" s="60" t="str">
        <v>Storage</v>
      </c>
      <c r="X113" s="60" t="str">
        <v>COS</v>
      </c>
      <c r="Y113" s="60" t="str">
        <v>Live</v>
      </c>
      <c r="Z113" s="61">
        <v>10</v>
      </c>
      <c r="AA113" s="40">
        <v>0</v>
      </c>
      <c r="AB113" s="40">
        <v>6</v>
      </c>
      <c r="AC113" s="67"/>
    </row>
    <row r="114" spans="4:29" ht="15" customHeight="1" x14ac:dyDescent="0.25">
      <c r="D114" s="59">
        <v>104</v>
      </c>
      <c r="E114" s="60" t="str">
        <v>Storage</v>
      </c>
      <c r="F114" s="60" t="str">
        <v>COS</v>
      </c>
      <c r="G114" s="60" t="str">
        <v>Live</v>
      </c>
      <c r="H114" s="61">
        <v>15</v>
      </c>
      <c r="I114" s="40">
        <v>0</v>
      </c>
      <c r="J114" s="40">
        <v>6</v>
      </c>
      <c r="K114" s="67"/>
      <c r="M114" s="59">
        <v>115</v>
      </c>
      <c r="N114" s="60" t="str">
        <v>Storage</v>
      </c>
      <c r="O114" s="60" t="str">
        <v>File/Block</v>
      </c>
      <c r="P114" s="60" t="str">
        <v>Live</v>
      </c>
      <c r="Q114" s="61">
        <v>4</v>
      </c>
      <c r="R114" s="40">
        <v>0</v>
      </c>
      <c r="S114" s="40">
        <v>6</v>
      </c>
      <c r="T114" s="67"/>
      <c r="V114" s="59">
        <v>126</v>
      </c>
      <c r="W114" s="60" t="str">
        <v>Storage</v>
      </c>
      <c r="X114" s="60" t="str">
        <v>COS</v>
      </c>
      <c r="Y114" s="60" t="str">
        <v>Live</v>
      </c>
      <c r="Z114" s="61">
        <v>12</v>
      </c>
      <c r="AA114" s="40">
        <v>0</v>
      </c>
      <c r="AB114" s="40">
        <v>6</v>
      </c>
      <c r="AC114" s="67"/>
    </row>
    <row r="115" spans="4:29" ht="15" customHeight="1" x14ac:dyDescent="0.25">
      <c r="D115" s="59">
        <v>105</v>
      </c>
      <c r="E115" s="60" t="str">
        <v>Storage</v>
      </c>
      <c r="F115" s="60" t="str">
        <v>COS</v>
      </c>
      <c r="G115" s="60" t="str">
        <v>Live</v>
      </c>
      <c r="H115" s="61">
        <v>16</v>
      </c>
      <c r="I115" s="40">
        <v>0</v>
      </c>
      <c r="J115" s="40">
        <v>6</v>
      </c>
      <c r="K115" s="67"/>
      <c r="M115" s="59">
        <v>116</v>
      </c>
      <c r="N115" s="60" t="str">
        <v>Storage</v>
      </c>
      <c r="O115" s="60" t="str">
        <v>File/Block</v>
      </c>
      <c r="P115" s="60" t="str">
        <v>Live</v>
      </c>
      <c r="Q115" s="61">
        <v>2</v>
      </c>
      <c r="R115" s="40">
        <v>0</v>
      </c>
      <c r="S115" s="40">
        <v>6</v>
      </c>
      <c r="T115" s="67"/>
      <c r="V115" s="59">
        <v>127</v>
      </c>
      <c r="W115" s="60" t="str">
        <v>Storage</v>
      </c>
      <c r="X115" s="60" t="str">
        <v>COS</v>
      </c>
      <c r="Y115" s="60" t="str">
        <v>Live</v>
      </c>
      <c r="Z115" s="61">
        <v>14</v>
      </c>
      <c r="AA115" s="40">
        <v>0</v>
      </c>
      <c r="AB115" s="40">
        <v>6</v>
      </c>
      <c r="AC115" s="67"/>
    </row>
    <row r="116" spans="4:29" ht="15" customHeight="1" x14ac:dyDescent="0.25">
      <c r="D116" s="59">
        <v>106</v>
      </c>
      <c r="E116" s="60" t="str">
        <v>Storage</v>
      </c>
      <c r="F116" s="60" t="str">
        <v>COS</v>
      </c>
      <c r="G116" s="60" t="str">
        <v>Live</v>
      </c>
      <c r="H116" s="61">
        <v>14</v>
      </c>
      <c r="I116" s="40">
        <v>0</v>
      </c>
      <c r="J116" s="40">
        <v>6</v>
      </c>
      <c r="K116" s="67"/>
      <c r="M116" s="59">
        <v>117</v>
      </c>
      <c r="N116" s="60" t="str">
        <v>Storage</v>
      </c>
      <c r="O116" s="60" t="str">
        <v>File/Block</v>
      </c>
      <c r="P116" s="60" t="str">
        <v>Live</v>
      </c>
      <c r="Q116" s="61">
        <v>14</v>
      </c>
      <c r="R116" s="40">
        <v>0</v>
      </c>
      <c r="S116" s="40">
        <v>6</v>
      </c>
      <c r="T116" s="67"/>
      <c r="V116" s="59">
        <v>128</v>
      </c>
      <c r="W116" s="60" t="str">
        <v>Storage</v>
      </c>
      <c r="X116" s="60" t="str">
        <v>COS</v>
      </c>
      <c r="Y116" s="60" t="str">
        <v>Live</v>
      </c>
      <c r="Z116" s="61">
        <v>13</v>
      </c>
      <c r="AA116" s="40">
        <v>0</v>
      </c>
      <c r="AB116" s="40">
        <v>6</v>
      </c>
      <c r="AC116" s="67"/>
    </row>
    <row r="117" spans="4:29" ht="15" customHeight="1" x14ac:dyDescent="0.25">
      <c r="D117" s="59">
        <v>107</v>
      </c>
      <c r="E117" s="60" t="str">
        <v>Storage</v>
      </c>
      <c r="F117" s="60" t="str">
        <v>COS</v>
      </c>
      <c r="G117" s="60" t="str">
        <v>Live</v>
      </c>
      <c r="H117" s="61">
        <v>14</v>
      </c>
      <c r="I117" s="40">
        <v>0</v>
      </c>
      <c r="J117" s="40">
        <v>6</v>
      </c>
      <c r="K117" s="67"/>
      <c r="M117" s="59">
        <v>118</v>
      </c>
      <c r="N117" s="60" t="str">
        <v>Storage</v>
      </c>
      <c r="O117" s="60" t="str">
        <v>File/Block</v>
      </c>
      <c r="P117" s="60" t="str">
        <v>Live</v>
      </c>
      <c r="Q117" s="61">
        <v>11</v>
      </c>
      <c r="R117" s="40">
        <v>0</v>
      </c>
      <c r="S117" s="40">
        <v>6</v>
      </c>
      <c r="T117" s="67"/>
      <c r="V117" s="59">
        <v>129</v>
      </c>
      <c r="W117" s="60" t="str">
        <v>Storage</v>
      </c>
      <c r="X117" s="60" t="str">
        <v>COS</v>
      </c>
      <c r="Y117" s="60" t="str">
        <v>Live</v>
      </c>
      <c r="Z117" s="61">
        <v>9</v>
      </c>
      <c r="AA117" s="40">
        <v>0</v>
      </c>
      <c r="AB117" s="40">
        <v>6</v>
      </c>
      <c r="AC117" s="67"/>
    </row>
    <row r="118" spans="4:29" ht="15" customHeight="1" x14ac:dyDescent="0.25">
      <c r="D118" s="59">
        <v>108</v>
      </c>
      <c r="E118" s="60" t="str">
        <v>Storage</v>
      </c>
      <c r="F118" s="60" t="str">
        <v>COS</v>
      </c>
      <c r="G118" s="60" t="str">
        <v>Live</v>
      </c>
      <c r="H118" s="61">
        <v>12</v>
      </c>
      <c r="I118" s="40">
        <v>0</v>
      </c>
      <c r="J118" s="40">
        <v>6</v>
      </c>
      <c r="K118" s="67"/>
      <c r="M118" s="59">
        <v>119</v>
      </c>
      <c r="N118" s="60" t="str">
        <v>Storage</v>
      </c>
      <c r="O118" s="60" t="str">
        <v>File/Block</v>
      </c>
      <c r="P118" s="60" t="str">
        <v>Live</v>
      </c>
      <c r="Q118" s="61">
        <v>11</v>
      </c>
      <c r="R118" s="40">
        <v>0</v>
      </c>
      <c r="S118" s="40">
        <v>6</v>
      </c>
      <c r="T118" s="67"/>
      <c r="V118" s="59">
        <v>130</v>
      </c>
      <c r="W118" s="60" t="str">
        <v>Storage</v>
      </c>
      <c r="X118" s="60" t="str">
        <v>COS</v>
      </c>
      <c r="Y118" s="60" t="str">
        <v>Live</v>
      </c>
      <c r="Z118" s="61">
        <v>10</v>
      </c>
      <c r="AA118" s="40">
        <v>0</v>
      </c>
      <c r="AB118" s="40">
        <v>6</v>
      </c>
      <c r="AC118" s="67"/>
    </row>
    <row r="119" spans="4:29" ht="15" customHeight="1" x14ac:dyDescent="0.25">
      <c r="D119" s="59">
        <v>109</v>
      </c>
      <c r="E119" s="60" t="str">
        <v>Storage</v>
      </c>
      <c r="F119" s="60" t="str">
        <v>COS</v>
      </c>
      <c r="G119" s="60" t="str">
        <v>Live</v>
      </c>
      <c r="H119" s="61">
        <v>13</v>
      </c>
      <c r="I119" s="40">
        <v>0</v>
      </c>
      <c r="J119" s="40">
        <v>6</v>
      </c>
      <c r="K119" s="67"/>
      <c r="M119" s="59">
        <v>120</v>
      </c>
      <c r="N119" s="60" t="str">
        <v>Storage</v>
      </c>
      <c r="O119" s="60" t="str">
        <v>File/Block</v>
      </c>
      <c r="P119" s="60" t="str">
        <v>Live</v>
      </c>
      <c r="Q119" s="61">
        <v>10</v>
      </c>
      <c r="R119" s="40">
        <v>0</v>
      </c>
      <c r="S119" s="40">
        <v>6</v>
      </c>
      <c r="T119" s="67"/>
      <c r="V119" s="59">
        <v>131</v>
      </c>
      <c r="W119" s="60" t="str">
        <v>Storage</v>
      </c>
      <c r="X119" s="60" t="str">
        <v>COS</v>
      </c>
      <c r="Y119" s="60" t="str">
        <v>Live</v>
      </c>
      <c r="Z119" s="61">
        <v>11</v>
      </c>
      <c r="AA119" s="40">
        <v>0</v>
      </c>
      <c r="AB119" s="40">
        <v>6</v>
      </c>
      <c r="AC119" s="67"/>
    </row>
    <row r="120" spans="4:29" ht="15" customHeight="1" x14ac:dyDescent="0.25">
      <c r="D120" s="59">
        <v>110</v>
      </c>
      <c r="E120" s="60" t="str">
        <v>Storage</v>
      </c>
      <c r="F120" s="60" t="str">
        <v>COS</v>
      </c>
      <c r="G120" s="60" t="str">
        <v>Live</v>
      </c>
      <c r="H120" s="61">
        <v>15</v>
      </c>
      <c r="I120" s="40">
        <v>0</v>
      </c>
      <c r="J120" s="40">
        <v>6</v>
      </c>
      <c r="K120" s="67"/>
      <c r="M120" s="59">
        <v>121</v>
      </c>
      <c r="N120" s="60" t="str">
        <v>Storage</v>
      </c>
      <c r="O120" s="60" t="str">
        <v>File/Block</v>
      </c>
      <c r="P120" s="60" t="str">
        <v>Live</v>
      </c>
      <c r="Q120" s="61">
        <v>10</v>
      </c>
      <c r="R120" s="40">
        <v>0</v>
      </c>
      <c r="S120" s="40">
        <v>6</v>
      </c>
      <c r="T120" s="67"/>
      <c r="V120" s="59">
        <v>132</v>
      </c>
      <c r="W120" s="60" t="str">
        <v>Storage</v>
      </c>
      <c r="X120" s="60" t="str">
        <v>COS</v>
      </c>
      <c r="Y120" s="60" t="str">
        <v>Live</v>
      </c>
      <c r="Z120" s="61">
        <v>13</v>
      </c>
      <c r="AA120" s="40">
        <v>0</v>
      </c>
      <c r="AB120" s="40">
        <v>6</v>
      </c>
      <c r="AC120" s="67"/>
    </row>
    <row r="121" spans="4:29" ht="15" customHeight="1" x14ac:dyDescent="0.25">
      <c r="D121" s="59"/>
      <c r="E121" s="60"/>
      <c r="F121" s="60"/>
      <c r="G121" s="60"/>
      <c r="H121" s="61"/>
      <c r="I121" s="40"/>
      <c r="J121" s="40"/>
      <c r="K121" s="67"/>
      <c r="M121" s="59"/>
      <c r="N121" s="60"/>
      <c r="O121" s="60"/>
      <c r="P121" s="60"/>
      <c r="Q121" s="61"/>
      <c r="R121" s="40"/>
      <c r="S121" s="40"/>
      <c r="T121" s="67"/>
      <c r="V121" s="59"/>
      <c r="W121" s="60"/>
      <c r="X121" s="60"/>
      <c r="Y121" s="60"/>
      <c r="Z121" s="61"/>
      <c r="AA121" s="40"/>
      <c r="AB121" s="40"/>
      <c r="AC121" s="67"/>
    </row>
    <row r="122" spans="4:29" ht="15" customHeight="1" thickBot="1" x14ac:dyDescent="0.3">
      <c r="D122" s="62" t="s">
        <v>54</v>
      </c>
      <c r="E122" s="63"/>
      <c r="F122" s="63"/>
      <c r="G122" s="63"/>
      <c r="H122" s="64">
        <f>SUM(_xlfn.ANCHORARRAY(H110))</f>
        <v>153</v>
      </c>
      <c r="I122" s="64">
        <f>SUM(_xlfn.ANCHORARRAY(I110))</f>
        <v>0</v>
      </c>
      <c r="J122" s="64">
        <f>SUM(_xlfn.ANCHORARRAY(J110))</f>
        <v>66</v>
      </c>
      <c r="K122" s="68">
        <f ca="1">SUMIFS(_xlfn.ANCHORARRAY(J110),OFFSET(_xlfn.ANCHORARRAY(J110),,1),"")+SUM(OFFSET(_xlfn.ANCHORARRAY(J110),,1))</f>
        <v>66</v>
      </c>
      <c r="M122" s="62" t="s">
        <v>54</v>
      </c>
      <c r="N122" s="63"/>
      <c r="O122" s="63"/>
      <c r="P122" s="63"/>
      <c r="Q122" s="64">
        <f>SUM(_xlfn.ANCHORARRAY(Q110))</f>
        <v>98</v>
      </c>
      <c r="R122" s="64">
        <f>SUM(_xlfn.ANCHORARRAY(R110))</f>
        <v>0</v>
      </c>
      <c r="S122" s="64">
        <f>SUM(_xlfn.ANCHORARRAY(S110))</f>
        <v>66</v>
      </c>
      <c r="T122" s="68">
        <f ca="1">SUMIFS(_xlfn.ANCHORARRAY(S110),OFFSET(_xlfn.ANCHORARRAY(S110),,1),"")+SUM(OFFSET(_xlfn.ANCHORARRAY(S110),,1))</f>
        <v>66</v>
      </c>
      <c r="V122" s="62" t="s">
        <v>54</v>
      </c>
      <c r="W122" s="63"/>
      <c r="X122" s="63"/>
      <c r="Y122" s="63"/>
      <c r="Z122" s="64">
        <f>SUM(_xlfn.ANCHORARRAY(Z110))</f>
        <v>126</v>
      </c>
      <c r="AA122" s="64">
        <f>SUM(_xlfn.ANCHORARRAY(AA110))</f>
        <v>0</v>
      </c>
      <c r="AB122" s="64">
        <f>SUM(_xlfn.ANCHORARRAY(AB110))</f>
        <v>66</v>
      </c>
      <c r="AC122" s="68">
        <f ca="1">SUMIFS(_xlfn.ANCHORARRAY(AB110),OFFSET(_xlfn.ANCHORARRAY(AB110),,1),"")+SUM(OFFSET(_xlfn.ANCHORARRAY(AB110),,1))</f>
        <v>66</v>
      </c>
    </row>
  </sheetData>
  <conditionalFormatting sqref="G19">
    <cfRule type="cellIs" dxfId="119" priority="57" operator="greaterThanOrEqual">
      <formula>0</formula>
    </cfRule>
    <cfRule type="cellIs" dxfId="118" priority="58" operator="lessThan">
      <formula>0</formula>
    </cfRule>
  </conditionalFormatting>
  <conditionalFormatting sqref="G74">
    <cfRule type="cellIs" dxfId="117" priority="13" operator="greaterThanOrEqual">
      <formula>0</formula>
    </cfRule>
    <cfRule type="cellIs" dxfId="116" priority="14" operator="lessThan">
      <formula>0</formula>
    </cfRule>
  </conditionalFormatting>
  <conditionalFormatting sqref="I19 K19">
    <cfRule type="cellIs" dxfId="115" priority="59" operator="greaterThanOrEqual">
      <formula>0</formula>
    </cfRule>
    <cfRule type="cellIs" dxfId="114" priority="60" operator="lessThan">
      <formula>0</formula>
    </cfRule>
  </conditionalFormatting>
  <conditionalFormatting sqref="I74 K74">
    <cfRule type="cellIs" dxfId="113" priority="15" operator="greaterThanOrEqual">
      <formula>0</formula>
    </cfRule>
    <cfRule type="cellIs" dxfId="112" priority="16" operator="lessThan">
      <formula>0</formula>
    </cfRule>
  </conditionalFormatting>
  <conditionalFormatting sqref="J5:J10">
    <cfRule type="cellIs" dxfId="111" priority="61" operator="greaterThanOrEqual">
      <formula>0</formula>
    </cfRule>
    <cfRule type="cellIs" dxfId="110" priority="62" operator="lessThan">
      <formula>0</formula>
    </cfRule>
  </conditionalFormatting>
  <conditionalFormatting sqref="L5:L10 N5:N10">
    <cfRule type="cellIs" dxfId="109" priority="63" operator="greaterThanOrEqual">
      <formula>0</formula>
    </cfRule>
    <cfRule type="cellIs" dxfId="108" priority="64" operator="lessThan">
      <formula>0</formula>
    </cfRule>
  </conditionalFormatting>
  <conditionalFormatting sqref="E27">
    <cfRule type="expression" dxfId="107" priority="12">
      <formula>_xlfn.ISFORMULA(E27)</formula>
    </cfRule>
  </conditionalFormatting>
  <conditionalFormatting sqref="N27">
    <cfRule type="expression" dxfId="94" priority="11">
      <formula>_xlfn.ISFORMULA(N27)</formula>
    </cfRule>
  </conditionalFormatting>
  <conditionalFormatting sqref="W27">
    <cfRule type="expression" dxfId="93" priority="10">
      <formula>_xlfn.ISFORMULA(W27)</formula>
    </cfRule>
  </conditionalFormatting>
  <conditionalFormatting sqref="W52">
    <cfRule type="expression" dxfId="92" priority="9">
      <formula>_xlfn.ISFORMULA(W52)</formula>
    </cfRule>
  </conditionalFormatting>
  <conditionalFormatting sqref="N52">
    <cfRule type="expression" dxfId="91" priority="8">
      <formula>_xlfn.ISFORMULA(N52)</formula>
    </cfRule>
  </conditionalFormatting>
  <conditionalFormatting sqref="E52">
    <cfRule type="expression" dxfId="90" priority="7">
      <formula>_xlfn.ISFORMULA(E52)</formula>
    </cfRule>
  </conditionalFormatting>
  <conditionalFormatting sqref="E82">
    <cfRule type="expression" dxfId="89" priority="6">
      <formula>_xlfn.ISFORMULA(E82)</formula>
    </cfRule>
  </conditionalFormatting>
  <conditionalFormatting sqref="N82">
    <cfRule type="expression" dxfId="88" priority="5">
      <formula>_xlfn.ISFORMULA(N82)</formula>
    </cfRule>
  </conditionalFormatting>
  <conditionalFormatting sqref="W82">
    <cfRule type="expression" dxfId="87" priority="4">
      <formula>_xlfn.ISFORMULA(W82)</formula>
    </cfRule>
  </conditionalFormatting>
  <conditionalFormatting sqref="W107">
    <cfRule type="expression" dxfId="86" priority="3">
      <formula>_xlfn.ISFORMULA(W107)</formula>
    </cfRule>
  </conditionalFormatting>
  <conditionalFormatting sqref="N107">
    <cfRule type="expression" dxfId="85" priority="2">
      <formula>_xlfn.ISFORMULA(N107)</formula>
    </cfRule>
  </conditionalFormatting>
  <conditionalFormatting sqref="E107">
    <cfRule type="expression" dxfId="84" priority="1">
      <formula>_xlfn.ISFORMULA(E107)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894C-B327-43E8-B91F-807FFD3EF74E}">
  <dimension ref="B1:AC122"/>
  <sheetViews>
    <sheetView showGridLines="0" zoomScale="85" zoomScaleNormal="85" workbookViewId="0"/>
  </sheetViews>
  <sheetFormatPr defaultRowHeight="15" customHeight="1" x14ac:dyDescent="0.25"/>
  <cols>
    <col min="1" max="1" width="0.7109375" customWidth="1"/>
    <col min="2" max="3" width="4.7109375" customWidth="1"/>
    <col min="4" max="4" width="12.42578125" customWidth="1"/>
    <col min="5" max="5" width="14.28515625" bestFit="1" customWidth="1"/>
    <col min="6" max="6" width="13.5703125" bestFit="1" customWidth="1"/>
    <col min="7" max="7" width="15.28515625" bestFit="1" customWidth="1"/>
    <col min="8" max="8" width="9.85546875" style="20" bestFit="1" customWidth="1"/>
    <col min="9" max="9" width="12.42578125" bestFit="1" customWidth="1"/>
    <col min="10" max="10" width="9.140625" customWidth="1"/>
    <col min="11" max="12" width="9.85546875" customWidth="1"/>
    <col min="13" max="13" width="12.42578125" customWidth="1"/>
    <col min="14" max="14" width="14.28515625" bestFit="1" customWidth="1"/>
    <col min="15" max="15" width="13.5703125" bestFit="1" customWidth="1"/>
    <col min="16" max="16" width="15.28515625" bestFit="1" customWidth="1"/>
    <col min="17" max="17" width="9.85546875" bestFit="1" customWidth="1"/>
    <col min="18" max="18" width="12.42578125" bestFit="1" customWidth="1"/>
    <col min="20" max="21" width="9.85546875" customWidth="1"/>
    <col min="22" max="22" width="12.42578125" customWidth="1"/>
    <col min="23" max="23" width="14.28515625" bestFit="1" customWidth="1"/>
    <col min="24" max="24" width="13.5703125" bestFit="1" customWidth="1"/>
    <col min="25" max="25" width="15.28515625" bestFit="1" customWidth="1"/>
    <col min="26" max="26" width="9.85546875" bestFit="1" customWidth="1"/>
    <col min="27" max="27" width="12.42578125" bestFit="1" customWidth="1"/>
    <col min="29" max="29" width="9.85546875" customWidth="1"/>
    <col min="30" max="30" width="4.7109375" customWidth="1"/>
  </cols>
  <sheetData>
    <row r="1" spans="2:26" ht="15" customHeight="1" x14ac:dyDescent="0.25">
      <c r="B1" s="11" t="str">
        <f>$E$4&amp;".SR"&amp;TEXT($E$5,"00")&amp;" - Rack and Power Allocation Assessment"</f>
        <v>DAL13.SR01 - Rack and Power Allocation Assessment</v>
      </c>
      <c r="C1" s="9"/>
      <c r="D1" s="9"/>
      <c r="E1" s="9"/>
      <c r="F1" s="9"/>
      <c r="G1" s="9"/>
      <c r="H1" s="2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2:26" ht="15" customHeight="1" x14ac:dyDescent="0.25">
      <c r="B2" s="10" t="str" cm="1">
        <f t="array" ref="B2">Data_Date[Data Date]</f>
        <v>Data as of 5/21/2024</v>
      </c>
    </row>
    <row r="3" spans="2:26" ht="15" customHeight="1" thickBot="1" x14ac:dyDescent="0.3">
      <c r="B3" s="10"/>
    </row>
    <row r="4" spans="2:26" ht="15" customHeight="1" x14ac:dyDescent="0.25">
      <c r="D4" s="6" t="s">
        <v>141</v>
      </c>
      <c r="E4" s="23" t="str">
        <f>file_path!B2</f>
        <v>DAL13</v>
      </c>
      <c r="G4" s="43" t="s">
        <v>159</v>
      </c>
      <c r="H4" s="81" t="s">
        <v>158</v>
      </c>
      <c r="I4" s="44" t="s">
        <v>1</v>
      </c>
      <c r="J4" s="81" t="s">
        <v>133</v>
      </c>
      <c r="K4" s="65" t="s">
        <v>7</v>
      </c>
      <c r="L4" s="81" t="s">
        <v>133</v>
      </c>
      <c r="M4" s="65" t="s">
        <v>132</v>
      </c>
      <c r="N4" s="45" t="s">
        <v>133</v>
      </c>
      <c r="O4" s="88" t="s">
        <v>203</v>
      </c>
      <c r="Q4" s="109" t="s">
        <v>54</v>
      </c>
      <c r="R4" s="65" t="s">
        <v>217</v>
      </c>
      <c r="S4" s="45" t="s">
        <v>133</v>
      </c>
    </row>
    <row r="5" spans="2:26" ht="15" customHeight="1" x14ac:dyDescent="0.25">
      <c r="D5" s="7" t="s">
        <v>14</v>
      </c>
      <c r="E5" s="5">
        <v>1</v>
      </c>
      <c r="G5" s="102" t="str" cm="1">
        <f t="array" aca="1" ref="G5:N6" ca="1">_xlfn._xlws.SORT(_xlfn._xlws.FILTER(D19:K123,ISNUMBER(SEARCH("Zone ",D19:D123))*(D19:D123&lt;&gt;"Zone 10")))</f>
        <v>Zone 1</v>
      </c>
      <c r="H5" s="85">
        <f ca="1"/>
        <v>0</v>
      </c>
      <c r="I5" s="40">
        <f ca="1"/>
        <v>333.50599999999997</v>
      </c>
      <c r="J5" s="41">
        <f ca="1"/>
        <v>-333.50599999999997</v>
      </c>
      <c r="K5" s="42">
        <f ca="1"/>
        <v>430</v>
      </c>
      <c r="L5" s="41">
        <f ca="1"/>
        <v>-430</v>
      </c>
      <c r="M5" s="42">
        <f ca="1"/>
        <v>430</v>
      </c>
      <c r="N5" s="46">
        <f ca="1"/>
        <v>-430</v>
      </c>
      <c r="O5" s="89" t="str">
        <f t="shared" ref="O5:O12" ca="1" si="0">_xlfn.LET(_xlpm.location,OFFSET(_xlfn.XLOOKUP($G5,D:D,D:D),45,-1),HYPERLINK("#"&amp;ADDRESS(ROW(_xlpm.location),COLUMN(_xlpm.location)),"Go to "&amp;G5))</f>
        <v>Go to Zone 1</v>
      </c>
      <c r="Q5" s="110" t="s">
        <v>1</v>
      </c>
      <c r="R5" s="111">
        <f ca="1">SUM(_xlfn.CHOOSECOLS(_xlfn.ANCHORARRAY(G5),3))</f>
        <v>443.49299999999994</v>
      </c>
      <c r="S5" s="112">
        <f ca="1">$E$7-R5</f>
        <v>4056.5070000000001</v>
      </c>
    </row>
    <row r="6" spans="2:26" ht="15" customHeight="1" x14ac:dyDescent="0.25">
      <c r="D6" s="7" t="s">
        <v>154</v>
      </c>
      <c r="E6" s="5" t="str" cm="1">
        <f t="array" ref="E6:E8">TRANSPOSE(_xlfn.XLOOKUP(E4&amp;E5,sr_details[Data Center]&amp;sr_details[Server Room],sr_details[[Vendor Identification]:[Details]]))</f>
        <v>Data Hall 4</v>
      </c>
      <c r="G6" s="94" t="str">
        <f ca="1"/>
        <v>Zone 2</v>
      </c>
      <c r="H6" s="80">
        <f ca="1"/>
        <v>500</v>
      </c>
      <c r="I6" s="40">
        <f ca="1"/>
        <v>109.98699999999999</v>
      </c>
      <c r="J6" s="41">
        <f ca="1"/>
        <v>390.01300000000003</v>
      </c>
      <c r="K6" s="42">
        <f ca="1"/>
        <v>394</v>
      </c>
      <c r="L6" s="41">
        <f ca="1"/>
        <v>106</v>
      </c>
      <c r="M6" s="42">
        <f ca="1"/>
        <v>394</v>
      </c>
      <c r="N6" s="46">
        <f ca="1"/>
        <v>106</v>
      </c>
      <c r="O6" s="89" t="str">
        <f t="shared" ca="1" si="0"/>
        <v>Go to Zone 2</v>
      </c>
      <c r="Q6" s="113" t="s">
        <v>7</v>
      </c>
      <c r="R6" s="111">
        <f ca="1">SUM(_xlfn.CHOOSECOLS(_xlfn.ANCHORARRAY(G5),5))</f>
        <v>824</v>
      </c>
      <c r="S6" s="112">
        <f t="shared" ref="S6:S7" ca="1" si="1">$E$7-R6</f>
        <v>3676</v>
      </c>
    </row>
    <row r="7" spans="2:26" ht="15" customHeight="1" thickBot="1" x14ac:dyDescent="0.3">
      <c r="D7" s="7" t="s">
        <v>186</v>
      </c>
      <c r="E7" s="5">
        <v>4500</v>
      </c>
      <c r="G7" s="91"/>
      <c r="H7" s="80"/>
      <c r="I7" s="40"/>
      <c r="J7" s="41"/>
      <c r="K7" s="42"/>
      <c r="L7" s="41"/>
      <c r="M7" s="42"/>
      <c r="N7" s="46"/>
      <c r="O7" s="89" t="str">
        <f t="shared" ca="1" si="0"/>
        <v xml:space="preserve">Go to </v>
      </c>
      <c r="Q7" s="114" t="s">
        <v>132</v>
      </c>
      <c r="R7" s="115">
        <f ca="1">SUM(_xlfn.CHOOSECOLS(_xlfn.ANCHORARRAY(G5),7))</f>
        <v>824</v>
      </c>
      <c r="S7" s="116">
        <f t="shared" ca="1" si="1"/>
        <v>3676</v>
      </c>
    </row>
    <row r="8" spans="2:26" ht="15" customHeight="1" thickBot="1" x14ac:dyDescent="0.3">
      <c r="D8" s="8" t="s">
        <v>185</v>
      </c>
      <c r="E8" s="39" t="str">
        <v>400/30/3Phase</v>
      </c>
      <c r="G8" s="95"/>
      <c r="H8" s="80"/>
      <c r="I8" s="40"/>
      <c r="J8" s="41"/>
      <c r="K8" s="42"/>
      <c r="L8" s="41"/>
      <c r="M8" s="42"/>
      <c r="N8" s="46"/>
      <c r="O8" s="89" t="str">
        <f t="shared" ca="1" si="0"/>
        <v xml:space="preserve">Go to </v>
      </c>
    </row>
    <row r="9" spans="2:26" ht="15" customHeight="1" x14ac:dyDescent="0.25">
      <c r="G9" s="101"/>
      <c r="H9" s="80"/>
      <c r="I9" s="40"/>
      <c r="J9" s="41"/>
      <c r="K9" s="42"/>
      <c r="L9" s="41"/>
      <c r="M9" s="42"/>
      <c r="N9" s="46"/>
      <c r="O9" s="89" t="str">
        <f t="shared" ca="1" si="0"/>
        <v xml:space="preserve">Go to </v>
      </c>
    </row>
    <row r="10" spans="2:26" ht="15" customHeight="1" x14ac:dyDescent="0.25">
      <c r="G10" s="93"/>
      <c r="H10" s="80"/>
      <c r="I10" s="40"/>
      <c r="J10" s="41"/>
      <c r="K10" s="42"/>
      <c r="L10" s="41"/>
      <c r="M10" s="42"/>
      <c r="N10" s="46"/>
      <c r="O10" s="89" t="str">
        <f t="shared" ca="1" si="0"/>
        <v xml:space="preserve">Go to </v>
      </c>
    </row>
    <row r="11" spans="2:26" ht="15" customHeight="1" x14ac:dyDescent="0.25">
      <c r="G11" s="107"/>
      <c r="H11" s="80"/>
      <c r="I11" s="40"/>
      <c r="J11" s="41"/>
      <c r="K11" s="42"/>
      <c r="L11" s="41"/>
      <c r="M11" s="42"/>
      <c r="N11" s="46"/>
      <c r="O11" s="89" t="str">
        <f t="shared" ca="1" si="0"/>
        <v xml:space="preserve">Go to </v>
      </c>
    </row>
    <row r="12" spans="2:26" ht="15" customHeight="1" x14ac:dyDescent="0.25">
      <c r="G12" s="104"/>
      <c r="H12" s="80"/>
      <c r="I12" s="40"/>
      <c r="J12" s="41"/>
      <c r="K12" s="42"/>
      <c r="L12" s="41"/>
      <c r="M12" s="42"/>
      <c r="N12" s="46"/>
      <c r="O12" s="89" t="str">
        <f t="shared" ca="1" si="0"/>
        <v xml:space="preserve">Go to </v>
      </c>
    </row>
    <row r="13" spans="2:26" ht="15" customHeight="1" x14ac:dyDescent="0.25">
      <c r="G13" s="105"/>
      <c r="H13" s="80"/>
      <c r="I13" s="40"/>
      <c r="J13" s="41"/>
      <c r="K13" s="42"/>
      <c r="L13" s="41"/>
      <c r="M13" s="42"/>
      <c r="N13" s="46"/>
      <c r="O13" s="89" t="str">
        <f ca="1">_xlfn.LET(_xlpm.location,OFFSET(_xlfn.XLOOKUP($G13,D:D,D:D),27,-1),HYPERLINK("#"&amp;ADDRESS(ROW(_xlpm.location),COLUMN(_xlpm.location)),"Go to "&amp;G13))</f>
        <v xml:space="preserve">Go to </v>
      </c>
    </row>
    <row r="14" spans="2:26" ht="15" customHeight="1" thickBot="1" x14ac:dyDescent="0.3">
      <c r="G14" s="106" t="s">
        <v>202</v>
      </c>
      <c r="H14" s="82" t="e" cm="1">
        <f t="array" ref="H14">#REF!</f>
        <v>#REF!</v>
      </c>
      <c r="I14" s="29"/>
      <c r="J14" s="47"/>
      <c r="K14" s="48"/>
      <c r="L14" s="47"/>
      <c r="M14" s="48"/>
      <c r="N14" s="26"/>
      <c r="O14" s="90" t="e">
        <f ca="1">_xlfn.LET(_xlpm.location,OFFSET(_xlfn.XLOOKUP($G14,D:D,D:D),27,-1),HYPERLINK("#"&amp;ADDRESS(ROW(_xlpm.location),COLUMN(_xlpm.location)),"Go to "&amp;G14))</f>
        <v>#N/A</v>
      </c>
    </row>
    <row r="17" spans="4:29" ht="15" customHeight="1" thickBot="1" x14ac:dyDescent="0.3"/>
    <row r="18" spans="4:29" ht="15" customHeight="1" x14ac:dyDescent="0.25">
      <c r="D18" s="43" t="s">
        <v>159</v>
      </c>
      <c r="E18" s="81" t="s">
        <v>158</v>
      </c>
      <c r="F18" s="44" t="s">
        <v>1</v>
      </c>
      <c r="G18" s="81" t="s">
        <v>133</v>
      </c>
      <c r="H18" s="65" t="s">
        <v>7</v>
      </c>
      <c r="I18" s="81" t="s">
        <v>133</v>
      </c>
      <c r="J18" s="65" t="s">
        <v>132</v>
      </c>
      <c r="K18" s="45" t="s">
        <v>133</v>
      </c>
    </row>
    <row r="19" spans="4:29" ht="15" customHeight="1" thickBot="1" x14ac:dyDescent="0.3">
      <c r="D19" s="103" t="s">
        <v>160</v>
      </c>
      <c r="E19" s="82"/>
      <c r="F19" s="29">
        <f>I42+R42+AA42+I67+R67+AA67</f>
        <v>333.50599999999997</v>
      </c>
      <c r="G19" s="47">
        <f>E19-F19</f>
        <v>-333.50599999999997</v>
      </c>
      <c r="H19" s="48">
        <f>J42+S42+AB42+J67+S67+AB67</f>
        <v>430</v>
      </c>
      <c r="I19" s="47">
        <f>E19-H19</f>
        <v>-430</v>
      </c>
      <c r="J19" s="48">
        <f ca="1">K42+T42+AC42+K67+T67+AC67</f>
        <v>430</v>
      </c>
      <c r="K19" s="26">
        <f ca="1">E19-J19</f>
        <v>-430</v>
      </c>
    </row>
    <row r="21" spans="4:29" ht="15" customHeight="1" thickBot="1" x14ac:dyDescent="0.3"/>
    <row r="22" spans="4:29" ht="15" customHeight="1" x14ac:dyDescent="0.25">
      <c r="D22" s="50" t="s">
        <v>103</v>
      </c>
      <c r="E22" s="51"/>
      <c r="F22" s="51"/>
      <c r="G22" s="51"/>
      <c r="H22" s="51"/>
      <c r="I22" s="51"/>
      <c r="J22" s="51"/>
      <c r="K22" s="49"/>
      <c r="M22" s="50" t="s">
        <v>103</v>
      </c>
      <c r="N22" s="51"/>
      <c r="O22" s="51"/>
      <c r="P22" s="51"/>
      <c r="Q22" s="51"/>
      <c r="R22" s="51"/>
      <c r="S22" s="51"/>
      <c r="T22" s="49"/>
      <c r="V22" s="50" t="s">
        <v>103</v>
      </c>
      <c r="W22" s="51"/>
      <c r="X22" s="51"/>
      <c r="Y22" s="51"/>
      <c r="Z22" s="51"/>
      <c r="AA22" s="51"/>
      <c r="AB22" s="51"/>
      <c r="AC22" s="49"/>
    </row>
    <row r="23" spans="4:29" ht="15" customHeight="1" x14ac:dyDescent="0.25">
      <c r="D23" s="70"/>
      <c r="H23"/>
      <c r="K23" s="18"/>
      <c r="M23" s="25"/>
      <c r="T23" s="18"/>
      <c r="V23" s="25"/>
      <c r="AC23" s="18"/>
    </row>
    <row r="24" spans="4:29" ht="15" customHeight="1" x14ac:dyDescent="0.25">
      <c r="D24" s="25"/>
      <c r="H24"/>
      <c r="K24" s="18"/>
      <c r="M24" s="25"/>
      <c r="T24" s="18"/>
      <c r="V24" s="25"/>
      <c r="AC24" s="18"/>
    </row>
    <row r="25" spans="4:29" ht="15" customHeight="1" thickBot="1" x14ac:dyDescent="0.3">
      <c r="D25" s="27"/>
      <c r="E25" s="22"/>
      <c r="F25" s="22"/>
      <c r="G25" s="22"/>
      <c r="H25" s="22"/>
      <c r="I25" s="22"/>
      <c r="J25" s="22"/>
      <c r="K25" s="21"/>
      <c r="M25" s="27"/>
      <c r="N25" s="22"/>
      <c r="O25" s="22"/>
      <c r="P25" s="22"/>
      <c r="Q25" s="22"/>
      <c r="R25" s="22"/>
      <c r="S25" s="22"/>
      <c r="T25" s="21"/>
      <c r="V25" s="27"/>
      <c r="W25" s="22"/>
      <c r="X25" s="22"/>
      <c r="Y25" s="22"/>
      <c r="Z25" s="22"/>
      <c r="AA25" s="22"/>
      <c r="AB25" s="22"/>
      <c r="AC25" s="21"/>
    </row>
    <row r="26" spans="4:29" ht="15" customHeight="1" thickBot="1" x14ac:dyDescent="0.3">
      <c r="Q26" s="20"/>
      <c r="Z26" s="20"/>
    </row>
    <row r="27" spans="4:29" ht="15" customHeight="1" thickBot="1" x14ac:dyDescent="0.3">
      <c r="D27" s="52" t="s">
        <v>140</v>
      </c>
      <c r="E27" s="53">
        <v>1</v>
      </c>
      <c r="F27" s="54" t="s">
        <v>139</v>
      </c>
      <c r="G27" s="55">
        <v>11</v>
      </c>
      <c r="M27" s="52" t="s">
        <v>140</v>
      </c>
      <c r="N27" s="53" cm="1">
        <f t="array" ref="N27">INDEX(_xlfn.ANCHORARRAY(D55),COUNTA(_xlfn.ANCHORARRAY(D55)))+1</f>
        <v>23</v>
      </c>
      <c r="O27" s="54" t="s">
        <v>139</v>
      </c>
      <c r="P27" s="55">
        <v>11</v>
      </c>
      <c r="Q27" s="20"/>
      <c r="V27" s="52" t="s">
        <v>140</v>
      </c>
      <c r="W27" s="53" cm="1">
        <f t="array" ref="W27">INDEX(_xlfn.ANCHORARRAY(M55),COUNTA(_xlfn.ANCHORARRAY(M55)))+1</f>
        <v>45</v>
      </c>
      <c r="X27" s="54" t="s">
        <v>139</v>
      </c>
      <c r="Y27" s="55">
        <v>11</v>
      </c>
      <c r="Z27" s="20"/>
    </row>
    <row r="28" spans="4:29" ht="15" customHeight="1" thickBot="1" x14ac:dyDescent="0.3">
      <c r="E28" s="36"/>
      <c r="F28" s="37"/>
      <c r="G28" s="37"/>
      <c r="H28" s="38"/>
      <c r="I28" s="37"/>
      <c r="J28" s="37"/>
      <c r="K28" s="37"/>
      <c r="L28" s="37"/>
      <c r="N28" s="36"/>
      <c r="O28" s="37"/>
      <c r="P28" s="37"/>
      <c r="Q28" s="38"/>
      <c r="R28" s="37"/>
      <c r="S28" s="37"/>
      <c r="T28" s="37"/>
      <c r="W28" s="36"/>
      <c r="X28" s="37"/>
      <c r="Y28" s="37"/>
      <c r="Z28" s="38"/>
      <c r="AA28" s="37"/>
      <c r="AB28" s="37"/>
      <c r="AC28" s="37"/>
    </row>
    <row r="29" spans="4:29" ht="15" customHeight="1" x14ac:dyDescent="0.25">
      <c r="D29" s="56" t="s">
        <v>0</v>
      </c>
      <c r="E29" s="57" t="s">
        <v>3</v>
      </c>
      <c r="F29" s="57" t="s">
        <v>4</v>
      </c>
      <c r="G29" s="57" t="s">
        <v>5</v>
      </c>
      <c r="H29" s="58" t="s">
        <v>6</v>
      </c>
      <c r="I29" s="58" t="s">
        <v>1</v>
      </c>
      <c r="J29" s="58" t="s">
        <v>7</v>
      </c>
      <c r="K29" s="69" t="s">
        <v>132</v>
      </c>
      <c r="M29" s="56" t="s">
        <v>0</v>
      </c>
      <c r="N29" s="57" t="s">
        <v>3</v>
      </c>
      <c r="O29" s="57" t="s">
        <v>4</v>
      </c>
      <c r="P29" s="57" t="s">
        <v>5</v>
      </c>
      <c r="Q29" s="58" t="s">
        <v>6</v>
      </c>
      <c r="R29" s="58" t="s">
        <v>1</v>
      </c>
      <c r="S29" s="58" t="s">
        <v>7</v>
      </c>
      <c r="T29" s="69" t="s">
        <v>132</v>
      </c>
      <c r="V29" s="56" t="s">
        <v>0</v>
      </c>
      <c r="W29" s="57" t="s">
        <v>3</v>
      </c>
      <c r="X29" s="57" t="s">
        <v>4</v>
      </c>
      <c r="Y29" s="57" t="s">
        <v>5</v>
      </c>
      <c r="Z29" s="58" t="s">
        <v>6</v>
      </c>
      <c r="AA29" s="58" t="s">
        <v>1</v>
      </c>
      <c r="AB29" s="58" t="s">
        <v>7</v>
      </c>
      <c r="AC29" s="69" t="s">
        <v>132</v>
      </c>
    </row>
    <row r="30" spans="4:29" ht="15" customHeight="1" x14ac:dyDescent="0.25">
      <c r="D30" s="59" cm="1">
        <f t="array" ref="D30:D40">_xlfn.SEQUENCE(G27,,E27,1)</f>
        <v>1</v>
      </c>
      <c r="E30" s="60" t="str" cm="1">
        <f t="array" ref="E30:E40">_xlfn.XLOOKUP(LOWER($E$4&amp;".sr0"&amp;$E$5&amp;".rk"&amp;TEXT(_xlfn.ANCHORARRAY(D30),"00")),rack_breakdown[Rack Path],rack_breakdown[Type],"")</f>
        <v>Compute</v>
      </c>
      <c r="F30" s="60" t="str" cm="1">
        <f t="array" ref="F30:F40">_xlfn.XLOOKUP(LOWER($E$4&amp;".sr0"&amp;$E$5&amp;".rk"&amp;TEXT(_xlfn.ANCHORARRAY(D30),"00")),rack_breakdown[Rack Path],rack_breakdown[Sub-Type],"")</f>
        <v>Hybrid</v>
      </c>
      <c r="G30" s="60" t="str" cm="1">
        <f t="array" ref="G30:G40">_xlfn.XLOOKUP(LOWER($E$4&amp;".sr0"&amp;$E$5&amp;".rk"&amp;TEXT(_xlfn.ANCHORARRAY(D30),"00")),rack_breakdown[Rack Path],rack_breakdown[Status],"")</f>
        <v>Live</v>
      </c>
      <c r="H30" s="61" cm="1">
        <f t="array" ref="H30:H40">_xlfn.BYROW(_xlfn.ANCHORARRAY(D30),_xlfn.LAMBDA(_xlpm.rack,
IF(OR(ISNUMBER(SEARCH("Bare",_xlfn.ANCHORARRAY(E30))),ISNUMBER(SEARCH("Compute",_xlfn.ANCHORARRAY(E30)))),
SUMIFS(rack_breakdown[Active Servers],rack_breakdown[Server Room],$E$5,rack_breakdown[Rack],_xlpm.rack),
SUMIFS(rack_breakdown[Active Hardware],rack_breakdown[Server Room],$E$5,rack_breakdown[Rack],_xlpm.rack))))</f>
        <v>32</v>
      </c>
      <c r="I30" s="40" cm="1">
        <f t="array" ref="I30:I40">_xlfn.BYROW(_xlfn.ANCHORARRAY(D30),_xlfn.LAMBDA(_xlpm.rk,IFERROR(MAX(SUMIFS(power_data[Rack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8.2810000000000006</v>
      </c>
      <c r="J30" s="40" cm="1">
        <f t="array" ref="J30:J40">_xlfn.XLOOKUP(LOWER($E$4&amp;".sr0"&amp;$E$5&amp;".rk"&amp;TEXT(_xlfn.ANCHORARRAY(D30),"00")),rack_breakdown[Rack Path],rack_breakdown[kW/Rack],"")</f>
        <v>10</v>
      </c>
      <c r="K30" s="66"/>
      <c r="M30" s="59" cm="1">
        <f t="array" ref="M30:M40">_xlfn.SEQUENCE(P27,,N27,1)</f>
        <v>23</v>
      </c>
      <c r="N30" s="60" t="str" cm="1">
        <f t="array" ref="N30:N40">_xlfn.XLOOKUP(LOWER($E$4&amp;".sr0"&amp;$E$5&amp;".rk"&amp;TEXT(_xlfn.ANCHORARRAY(M30),"00")),rack_breakdown[Rack Path],rack_breakdown[Type],"")</f>
        <v>Bare Metal</v>
      </c>
      <c r="O30" s="60" t="str" cm="1">
        <f t="array" ref="O30:O40">_xlfn.XLOOKUP(LOWER($E$4&amp;".sr0"&amp;$E$5&amp;".rk"&amp;TEXT(_xlfn.ANCHORARRAY(M30),"00")),rack_breakdown[Rack Path],rack_breakdown[Sub-Type],"")</f>
        <v>Bare Metal</v>
      </c>
      <c r="P30" s="60" t="str" cm="1">
        <f t="array" ref="P30:P40">_xlfn.XLOOKUP(LOWER($E$4&amp;".sr0"&amp;$E$5&amp;".rk"&amp;TEXT(_xlfn.ANCHORARRAY(M30),"00")),rack_breakdown[Rack Path],rack_breakdown[Status],"")</f>
        <v>Live</v>
      </c>
      <c r="Q30" s="61" cm="1">
        <f t="array" ref="Q30:Q40">_xlfn.BYROW(_xlfn.ANCHORARRAY(M30),_xlfn.LAMBDA(_xlpm.rack,
IF(OR(ISNUMBER(SEARCH("Bare",_xlfn.ANCHORARRAY(N30))),ISNUMBER(SEARCH("Compute",_xlfn.ANCHORARRAY(N30)))),
SUMIFS(rack_breakdown[Active Servers],rack_breakdown[Server Room],$E$5,rack_breakdown[Rack],_xlpm.rack),
SUMIFS(rack_breakdown[Active Hardware],rack_breakdown[Server Room],$E$5,rack_breakdown[Rack],_xlpm.rack))))</f>
        <v>19</v>
      </c>
      <c r="R30" s="40" cm="1">
        <f t="array" ref="R30:R40">_xlfn.BYROW(_xlfn.ANCHORARRAY(M30),_xlfn.LAMBDA(_xlpm.rk,IFERROR(MAX(SUMIFS(power_data[Rack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5.24</v>
      </c>
      <c r="S30" s="40" cm="1">
        <f t="array" ref="S30:S40">_xlfn.XLOOKUP(LOWER($E$4&amp;".sr0"&amp;$E$5&amp;".rk"&amp;TEXT(_xlfn.ANCHORARRAY(M30),"00")),rack_breakdown[Rack Path],rack_breakdown[kW/Rack],"")</f>
        <v>6</v>
      </c>
      <c r="T30" s="66"/>
      <c r="V30" s="59" cm="1">
        <f t="array" ref="V30:V40">_xlfn.SEQUENCE(Y27,,W27,1)</f>
        <v>45</v>
      </c>
      <c r="W30" s="60" t="str" cm="1">
        <f t="array" ref="W30:W40">_xlfn.XLOOKUP(LOWER($E$4&amp;".sr0"&amp;$E$5&amp;".rk"&amp;TEXT(_xlfn.ANCHORARRAY(V30),"00")),rack_breakdown[Rack Path],rack_breakdown[Type],"")</f>
        <v>Bare Metal</v>
      </c>
      <c r="X30" s="60" t="str" cm="1">
        <f t="array" ref="X30:X40">_xlfn.XLOOKUP(LOWER($E$4&amp;".sr0"&amp;$E$5&amp;".rk"&amp;TEXT(_xlfn.ANCHORARRAY(V30),"00")),rack_breakdown[Rack Path],rack_breakdown[Sub-Type],"")</f>
        <v>Bare Metal</v>
      </c>
      <c r="Y30" s="60" t="str" cm="1">
        <f t="array" ref="Y30:Y40">_xlfn.XLOOKUP(LOWER($E$4&amp;".sr0"&amp;$E$5&amp;".rk"&amp;TEXT(_xlfn.ANCHORARRAY(V30),"00")),rack_breakdown[Rack Path],rack_breakdown[Status],"")</f>
        <v>Live</v>
      </c>
      <c r="Z30" s="61" cm="1">
        <f t="array" ref="Z30:Z40">_xlfn.BYROW(_xlfn.ANCHORARRAY(V30),_xlfn.LAMBDA(_xlpm.rack,
IF(OR(ISNUMBER(SEARCH("Bare",_xlfn.ANCHORARRAY(W30))),ISNUMBER(SEARCH("Compute",_xlfn.ANCHORARRAY(W30)))),
SUMIFS(rack_breakdown[Active Servers],rack_breakdown[Server Room],$E$5,rack_breakdown[Rack],_xlpm.rack),
SUMIFS(rack_breakdown[Active Hardware],rack_breakdown[Server Room],$E$5,rack_breakdown[Rack],_xlpm.rack))))</f>
        <v>15</v>
      </c>
      <c r="AA30" s="40" cm="1">
        <f t="array" ref="AA30:AA40">_xlfn.BYROW(_xlfn.ANCHORARRAY(V30),_xlfn.LAMBDA(_xlpm.rk,IFERROR(MAX(SUMIFS(power_data[Rack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3.3149999999999999</v>
      </c>
      <c r="AB30" s="40" cm="1">
        <f t="array" ref="AB30:AB40">_xlfn.XLOOKUP(LOWER($E$4&amp;".sr0"&amp;$E$5&amp;".rk"&amp;TEXT(_xlfn.ANCHORARRAY(V30),"00")),rack_breakdown[Rack Path],rack_breakdown[kW/Rack],"")</f>
        <v>6</v>
      </c>
      <c r="AC30" s="66"/>
    </row>
    <row r="31" spans="4:29" ht="15" customHeight="1" x14ac:dyDescent="0.25">
      <c r="D31" s="59">
        <v>2</v>
      </c>
      <c r="E31" s="60" t="str">
        <v>Compute</v>
      </c>
      <c r="F31" s="60" t="str">
        <v>Hybrid</v>
      </c>
      <c r="G31" s="60" t="str">
        <v>Live</v>
      </c>
      <c r="H31" s="61">
        <v>34</v>
      </c>
      <c r="I31" s="40">
        <v>9.1940000000000008</v>
      </c>
      <c r="J31" s="40">
        <v>10</v>
      </c>
      <c r="K31" s="67"/>
      <c r="M31" s="59">
        <v>24</v>
      </c>
      <c r="N31" s="60" t="str">
        <v>Bare Metal</v>
      </c>
      <c r="O31" s="60" t="str">
        <v>Bare Metal</v>
      </c>
      <c r="P31" s="60" t="str">
        <v>Live</v>
      </c>
      <c r="Q31" s="61">
        <v>23</v>
      </c>
      <c r="R31" s="40">
        <v>6.351</v>
      </c>
      <c r="S31" s="40">
        <v>6</v>
      </c>
      <c r="T31" s="67"/>
      <c r="V31" s="59">
        <v>46</v>
      </c>
      <c r="W31" s="60" t="str">
        <v>Bare Metal</v>
      </c>
      <c r="X31" s="60" t="str">
        <v>Bare Metal</v>
      </c>
      <c r="Y31" s="60" t="str">
        <v>Live</v>
      </c>
      <c r="Z31" s="61">
        <v>15</v>
      </c>
      <c r="AA31" s="40">
        <v>4.3179999999999996</v>
      </c>
      <c r="AB31" s="40">
        <v>6</v>
      </c>
      <c r="AC31" s="67"/>
    </row>
    <row r="32" spans="4:29" ht="15" customHeight="1" x14ac:dyDescent="0.25">
      <c r="D32" s="59">
        <v>3</v>
      </c>
      <c r="E32" s="60" t="str">
        <v>Compute</v>
      </c>
      <c r="F32" s="60" t="str">
        <v>Hybrid</v>
      </c>
      <c r="G32" s="60" t="str">
        <v>Live</v>
      </c>
      <c r="H32" s="61">
        <v>27</v>
      </c>
      <c r="I32" s="40">
        <v>7.548</v>
      </c>
      <c r="J32" s="40">
        <v>10</v>
      </c>
      <c r="K32" s="67"/>
      <c r="M32" s="59">
        <v>25</v>
      </c>
      <c r="N32" s="60" t="str">
        <v>Bare Metal</v>
      </c>
      <c r="O32" s="60" t="str">
        <v>Bare Metal</v>
      </c>
      <c r="P32" s="60" t="str">
        <v>Live</v>
      </c>
      <c r="Q32" s="61">
        <v>24</v>
      </c>
      <c r="R32" s="40">
        <v>6.7069999999999999</v>
      </c>
      <c r="S32" s="40">
        <v>6</v>
      </c>
      <c r="T32" s="67"/>
      <c r="V32" s="59">
        <v>47</v>
      </c>
      <c r="W32" s="60" t="str">
        <v>Bare Metal</v>
      </c>
      <c r="X32" s="60" t="str">
        <v>Bare Metal</v>
      </c>
      <c r="Y32" s="60" t="str">
        <v>Live</v>
      </c>
      <c r="Z32" s="61">
        <v>13</v>
      </c>
      <c r="AA32" s="40">
        <v>4.21</v>
      </c>
      <c r="AB32" s="40">
        <v>6</v>
      </c>
      <c r="AC32" s="67"/>
    </row>
    <row r="33" spans="4:29" ht="15" customHeight="1" x14ac:dyDescent="0.25">
      <c r="D33" s="59">
        <v>4</v>
      </c>
      <c r="E33" s="60" t="str">
        <v>Compute</v>
      </c>
      <c r="F33" s="60" t="str">
        <v>Hybrid</v>
      </c>
      <c r="G33" s="60" t="str">
        <v>Live</v>
      </c>
      <c r="H33" s="61">
        <v>32</v>
      </c>
      <c r="I33" s="40">
        <v>8.9580000000000002</v>
      </c>
      <c r="J33" s="40">
        <v>10</v>
      </c>
      <c r="K33" s="67"/>
      <c r="M33" s="59">
        <v>26</v>
      </c>
      <c r="N33" s="60" t="str">
        <v>Bare Metal</v>
      </c>
      <c r="O33" s="60" t="str">
        <v>Bare Metal</v>
      </c>
      <c r="P33" s="60" t="str">
        <v>Live</v>
      </c>
      <c r="Q33" s="61">
        <v>25</v>
      </c>
      <c r="R33" s="40">
        <v>6.0460000000000003</v>
      </c>
      <c r="S33" s="40">
        <v>6</v>
      </c>
      <c r="T33" s="67"/>
      <c r="V33" s="59">
        <v>48</v>
      </c>
      <c r="W33" s="60" t="str">
        <v>Bare Metal</v>
      </c>
      <c r="X33" s="60" t="str">
        <v>Bare Metal</v>
      </c>
      <c r="Y33" s="60" t="str">
        <v>Live</v>
      </c>
      <c r="Z33" s="61">
        <v>12</v>
      </c>
      <c r="AA33" s="40">
        <v>2.8050000000000002</v>
      </c>
      <c r="AB33" s="40">
        <v>6</v>
      </c>
      <c r="AC33" s="67"/>
    </row>
    <row r="34" spans="4:29" ht="15" customHeight="1" x14ac:dyDescent="0.25">
      <c r="D34" s="59">
        <v>5</v>
      </c>
      <c r="E34" s="60" t="str">
        <v>Compute</v>
      </c>
      <c r="F34" s="60" t="str">
        <v>Hybrid</v>
      </c>
      <c r="G34" s="60" t="str">
        <v>Live</v>
      </c>
      <c r="H34" s="61">
        <v>28</v>
      </c>
      <c r="I34" s="40">
        <v>8.9139999999999997</v>
      </c>
      <c r="J34" s="40">
        <v>10</v>
      </c>
      <c r="K34" s="67"/>
      <c r="M34" s="59">
        <v>27</v>
      </c>
      <c r="N34" s="60" t="str">
        <v>Bare Metal</v>
      </c>
      <c r="O34" s="60" t="str">
        <v>Bare Metal</v>
      </c>
      <c r="P34" s="60" t="str">
        <v>Live</v>
      </c>
      <c r="Q34" s="61">
        <v>26</v>
      </c>
      <c r="R34" s="40">
        <v>6.35</v>
      </c>
      <c r="S34" s="40">
        <v>6</v>
      </c>
      <c r="T34" s="67"/>
      <c r="V34" s="59">
        <v>49</v>
      </c>
      <c r="W34" s="60" t="str">
        <v>Bare Metal</v>
      </c>
      <c r="X34" s="60" t="str">
        <v>Bare Metal</v>
      </c>
      <c r="Y34" s="60" t="str">
        <v>Live</v>
      </c>
      <c r="Z34" s="61">
        <v>11</v>
      </c>
      <c r="AA34" s="40">
        <v>3.7749999999999999</v>
      </c>
      <c r="AB34" s="40">
        <v>6</v>
      </c>
      <c r="AC34" s="67"/>
    </row>
    <row r="35" spans="4:29" ht="15" customHeight="1" x14ac:dyDescent="0.25">
      <c r="D35" s="59">
        <v>6</v>
      </c>
      <c r="E35" s="60" t="str">
        <v>Network</v>
      </c>
      <c r="F35" s="60" t="str">
        <v>Aggregate</v>
      </c>
      <c r="G35" s="60" t="str">
        <v>Live</v>
      </c>
      <c r="H35" s="61">
        <v>0</v>
      </c>
      <c r="I35" s="40">
        <v>8.4359999999999999</v>
      </c>
      <c r="J35" s="40">
        <v>5</v>
      </c>
      <c r="K35" s="67"/>
      <c r="M35" s="59">
        <v>28</v>
      </c>
      <c r="N35" s="60" t="str">
        <v>Network</v>
      </c>
      <c r="O35" s="60" t="str">
        <v>Aggregate</v>
      </c>
      <c r="P35" s="60" t="str">
        <v>Live</v>
      </c>
      <c r="Q35" s="61">
        <v>0</v>
      </c>
      <c r="R35" s="40">
        <v>0</v>
      </c>
      <c r="S35" s="40">
        <v>5</v>
      </c>
      <c r="T35" s="67"/>
      <c r="V35" s="59">
        <v>50</v>
      </c>
      <c r="W35" s="60" t="str">
        <v>Network</v>
      </c>
      <c r="X35" s="60" t="str">
        <v>Aggregate</v>
      </c>
      <c r="Y35" s="60" t="str">
        <v>Live</v>
      </c>
      <c r="Z35" s="61">
        <v>0</v>
      </c>
      <c r="AA35" s="40">
        <v>0</v>
      </c>
      <c r="AB35" s="40">
        <v>5</v>
      </c>
      <c r="AC35" s="67"/>
    </row>
    <row r="36" spans="4:29" ht="15" customHeight="1" x14ac:dyDescent="0.25">
      <c r="D36" s="59">
        <v>7</v>
      </c>
      <c r="E36" s="60" t="str">
        <v>Compute</v>
      </c>
      <c r="F36" s="60" t="str">
        <v>Hybrid</v>
      </c>
      <c r="G36" s="60" t="str">
        <v>Live</v>
      </c>
      <c r="H36" s="61">
        <v>27</v>
      </c>
      <c r="I36" s="40">
        <v>8.0050000000000008</v>
      </c>
      <c r="J36" s="40">
        <v>10</v>
      </c>
      <c r="K36" s="67"/>
      <c r="M36" s="59">
        <v>29</v>
      </c>
      <c r="N36" s="60" t="str">
        <v>Bare Metal</v>
      </c>
      <c r="O36" s="60" t="str">
        <v>Bare Metal</v>
      </c>
      <c r="P36" s="60" t="str">
        <v>Live</v>
      </c>
      <c r="Q36" s="61">
        <v>19</v>
      </c>
      <c r="R36" s="40">
        <v>5.9489999999999998</v>
      </c>
      <c r="S36" s="40">
        <v>6</v>
      </c>
      <c r="T36" s="67"/>
      <c r="V36" s="59">
        <v>51</v>
      </c>
      <c r="W36" s="60" t="str">
        <v>Bare Metal</v>
      </c>
      <c r="X36" s="60" t="str">
        <v>Bare Metal</v>
      </c>
      <c r="Y36" s="60" t="str">
        <v>Live</v>
      </c>
      <c r="Z36" s="61">
        <v>12</v>
      </c>
      <c r="AA36" s="40">
        <v>2.85</v>
      </c>
      <c r="AB36" s="40">
        <v>6</v>
      </c>
      <c r="AC36" s="67"/>
    </row>
    <row r="37" spans="4:29" ht="15" customHeight="1" x14ac:dyDescent="0.25">
      <c r="D37" s="59">
        <v>8</v>
      </c>
      <c r="E37" s="60" t="str">
        <v>Compute</v>
      </c>
      <c r="F37" s="60" t="str">
        <v>Hybrid</v>
      </c>
      <c r="G37" s="60" t="str">
        <v>Live</v>
      </c>
      <c r="H37" s="61">
        <v>34</v>
      </c>
      <c r="I37" s="40">
        <v>8.9930000000000003</v>
      </c>
      <c r="J37" s="40">
        <v>10</v>
      </c>
      <c r="K37" s="67"/>
      <c r="M37" s="59">
        <v>30</v>
      </c>
      <c r="N37" s="60" t="str">
        <v>Bare Metal</v>
      </c>
      <c r="O37" s="60" t="str">
        <v>Bare Metal</v>
      </c>
      <c r="P37" s="60" t="str">
        <v>Live</v>
      </c>
      <c r="Q37" s="61">
        <v>29</v>
      </c>
      <c r="R37" s="40">
        <v>7.7889999999999997</v>
      </c>
      <c r="S37" s="40">
        <v>6</v>
      </c>
      <c r="T37" s="67"/>
      <c r="V37" s="59">
        <v>52</v>
      </c>
      <c r="W37" s="60" t="str">
        <v>Bare Metal</v>
      </c>
      <c r="X37" s="60" t="str">
        <v>Bare Metal</v>
      </c>
      <c r="Y37" s="60" t="str">
        <v>Live</v>
      </c>
      <c r="Z37" s="61">
        <v>13</v>
      </c>
      <c r="AA37" s="40">
        <v>2.9279999999999999</v>
      </c>
      <c r="AB37" s="40">
        <v>6</v>
      </c>
      <c r="AC37" s="67"/>
    </row>
    <row r="38" spans="4:29" ht="15" customHeight="1" x14ac:dyDescent="0.25">
      <c r="D38" s="59">
        <v>9</v>
      </c>
      <c r="E38" s="60" t="str">
        <v>Compute</v>
      </c>
      <c r="F38" s="60" t="str">
        <v>Hybrid</v>
      </c>
      <c r="G38" s="60" t="str">
        <v>Live</v>
      </c>
      <c r="H38" s="61">
        <v>34</v>
      </c>
      <c r="I38" s="40">
        <v>9.2149999999999999</v>
      </c>
      <c r="J38" s="40">
        <v>10</v>
      </c>
      <c r="K38" s="67"/>
      <c r="M38" s="59">
        <v>31</v>
      </c>
      <c r="N38" s="60" t="str">
        <v>Bare Metal</v>
      </c>
      <c r="O38" s="60" t="str">
        <v>Bare Metal</v>
      </c>
      <c r="P38" s="60" t="str">
        <v>Live</v>
      </c>
      <c r="Q38" s="61">
        <v>26</v>
      </c>
      <c r="R38" s="40">
        <v>7.7409999999999997</v>
      </c>
      <c r="S38" s="40">
        <v>6</v>
      </c>
      <c r="T38" s="67"/>
      <c r="V38" s="59">
        <v>53</v>
      </c>
      <c r="W38" s="60" t="str">
        <v>Bare Metal</v>
      </c>
      <c r="X38" s="60" t="str">
        <v>Bare Metal</v>
      </c>
      <c r="Y38" s="60" t="str">
        <v>Live</v>
      </c>
      <c r="Z38" s="61">
        <v>13</v>
      </c>
      <c r="AA38" s="40">
        <v>3.1019999999999999</v>
      </c>
      <c r="AB38" s="40">
        <v>6</v>
      </c>
      <c r="AC38" s="67"/>
    </row>
    <row r="39" spans="4:29" ht="15" customHeight="1" x14ac:dyDescent="0.25">
      <c r="D39" s="59">
        <v>10</v>
      </c>
      <c r="E39" s="60" t="str">
        <v>Compute</v>
      </c>
      <c r="F39" s="60" t="str">
        <v>Hybrid</v>
      </c>
      <c r="G39" s="60" t="str">
        <v>Live</v>
      </c>
      <c r="H39" s="61">
        <v>37</v>
      </c>
      <c r="I39" s="40">
        <v>10.058999999999999</v>
      </c>
      <c r="J39" s="40">
        <v>10</v>
      </c>
      <c r="K39" s="67"/>
      <c r="M39" s="59">
        <v>32</v>
      </c>
      <c r="N39" s="60" t="str">
        <v>Bare Metal</v>
      </c>
      <c r="O39" s="60" t="str">
        <v>Bare Metal</v>
      </c>
      <c r="P39" s="60" t="str">
        <v>Live</v>
      </c>
      <c r="Q39" s="61">
        <v>24</v>
      </c>
      <c r="R39" s="40">
        <v>7.1840000000000002</v>
      </c>
      <c r="S39" s="40">
        <v>6</v>
      </c>
      <c r="T39" s="67"/>
      <c r="V39" s="59">
        <v>54</v>
      </c>
      <c r="W39" s="60" t="str">
        <v>Bare Metal</v>
      </c>
      <c r="X39" s="60" t="str">
        <v>Bare Metal</v>
      </c>
      <c r="Y39" s="60" t="str">
        <v>Live</v>
      </c>
      <c r="Z39" s="61">
        <v>14</v>
      </c>
      <c r="AA39" s="40">
        <v>3.6269999999999998</v>
      </c>
      <c r="AB39" s="40">
        <v>6</v>
      </c>
      <c r="AC39" s="67"/>
    </row>
    <row r="40" spans="4:29" ht="15" customHeight="1" x14ac:dyDescent="0.25">
      <c r="D40" s="59">
        <v>11</v>
      </c>
      <c r="E40" s="60" t="str">
        <v>Compute</v>
      </c>
      <c r="F40" s="60" t="str">
        <v>Hybrid</v>
      </c>
      <c r="G40" s="60" t="str">
        <v>Live</v>
      </c>
      <c r="H40" s="61">
        <v>34</v>
      </c>
      <c r="I40" s="40">
        <v>9.1620000000000008</v>
      </c>
      <c r="J40" s="40">
        <v>10</v>
      </c>
      <c r="K40" s="67"/>
      <c r="M40" s="59">
        <v>33</v>
      </c>
      <c r="N40" s="60" t="str">
        <v>Bare Metal</v>
      </c>
      <c r="O40" s="60" t="str">
        <v>Bare Metal</v>
      </c>
      <c r="P40" s="60" t="str">
        <v>Live</v>
      </c>
      <c r="Q40" s="61">
        <v>18</v>
      </c>
      <c r="R40" s="40">
        <v>6.4329999999999998</v>
      </c>
      <c r="S40" s="40">
        <v>6</v>
      </c>
      <c r="T40" s="67"/>
      <c r="V40" s="59">
        <v>55</v>
      </c>
      <c r="W40" s="60" t="str">
        <v>Bare Metal</v>
      </c>
      <c r="X40" s="60" t="str">
        <v>Bare Metal</v>
      </c>
      <c r="Y40" s="60" t="str">
        <v>Live</v>
      </c>
      <c r="Z40" s="61">
        <v>15</v>
      </c>
      <c r="AA40" s="40">
        <v>3.286</v>
      </c>
      <c r="AB40" s="40">
        <v>6</v>
      </c>
      <c r="AC40" s="67"/>
    </row>
    <row r="41" spans="4:29" ht="15" customHeight="1" x14ac:dyDescent="0.25">
      <c r="D41" s="59"/>
      <c r="E41" s="60"/>
      <c r="F41" s="60"/>
      <c r="G41" s="60"/>
      <c r="H41" s="61"/>
      <c r="I41" s="40"/>
      <c r="J41" s="40"/>
      <c r="K41" s="67"/>
      <c r="M41" s="59"/>
      <c r="N41" s="60"/>
      <c r="O41" s="60"/>
      <c r="P41" s="60"/>
      <c r="Q41" s="61"/>
      <c r="R41" s="40"/>
      <c r="S41" s="40"/>
      <c r="T41" s="67"/>
      <c r="V41" s="59"/>
      <c r="W41" s="60"/>
      <c r="X41" s="60"/>
      <c r="Y41" s="60"/>
      <c r="Z41" s="61"/>
      <c r="AA41" s="40"/>
      <c r="AB41" s="40"/>
      <c r="AC41" s="67"/>
    </row>
    <row r="42" spans="4:29" ht="15" customHeight="1" thickBot="1" x14ac:dyDescent="0.3">
      <c r="D42" s="62" t="s">
        <v>54</v>
      </c>
      <c r="E42" s="63"/>
      <c r="F42" s="63"/>
      <c r="G42" s="63"/>
      <c r="H42" s="64">
        <f>SUM(_xlfn.ANCHORARRAY(H30))</f>
        <v>319</v>
      </c>
      <c r="I42" s="64">
        <f>SUM(_xlfn.ANCHORARRAY(I30))</f>
        <v>96.765000000000015</v>
      </c>
      <c r="J42" s="64">
        <f>SUM(_xlfn.ANCHORARRAY(J30))</f>
        <v>105</v>
      </c>
      <c r="K42" s="68">
        <f ca="1">SUMIFS(_xlfn.ANCHORARRAY(J30),OFFSET(_xlfn.ANCHORARRAY(J30),,1),"")+SUM(OFFSET(_xlfn.ANCHORARRAY(J30),,1))</f>
        <v>105</v>
      </c>
      <c r="M42" s="62" t="s">
        <v>54</v>
      </c>
      <c r="N42" s="63"/>
      <c r="O42" s="63"/>
      <c r="P42" s="63"/>
      <c r="Q42" s="64">
        <f>SUM(_xlfn.ANCHORARRAY(Q30))</f>
        <v>233</v>
      </c>
      <c r="R42" s="64">
        <f>SUM(_xlfn.ANCHORARRAY(R30))</f>
        <v>65.789999999999992</v>
      </c>
      <c r="S42" s="64">
        <f>SUM(_xlfn.ANCHORARRAY(S30))</f>
        <v>65</v>
      </c>
      <c r="T42" s="68">
        <f ca="1">SUMIFS(_xlfn.ANCHORARRAY(S30),OFFSET(_xlfn.ANCHORARRAY(S30),,1),"")+SUM(OFFSET(_xlfn.ANCHORARRAY(S30),,1))</f>
        <v>65</v>
      </c>
      <c r="V42" s="62" t="s">
        <v>54</v>
      </c>
      <c r="W42" s="63"/>
      <c r="X42" s="63"/>
      <c r="Y42" s="63"/>
      <c r="Z42" s="64">
        <f>SUM(_xlfn.ANCHORARRAY(Z30))</f>
        <v>133</v>
      </c>
      <c r="AA42" s="64">
        <f>SUM(_xlfn.ANCHORARRAY(AA30))</f>
        <v>34.216000000000001</v>
      </c>
      <c r="AB42" s="64">
        <f>SUM(_xlfn.ANCHORARRAY(AB30))</f>
        <v>65</v>
      </c>
      <c r="AC42" s="68">
        <f ca="1">SUMIFS(_xlfn.ANCHORARRAY(AB30),OFFSET(_xlfn.ANCHORARRAY(AB30),,1),"")+SUM(OFFSET(_xlfn.ANCHORARRAY(AB30),,1))</f>
        <v>65</v>
      </c>
    </row>
    <row r="46" spans="4:29" ht="15" customHeight="1" thickBot="1" x14ac:dyDescent="0.3"/>
    <row r="47" spans="4:29" ht="15" customHeight="1" x14ac:dyDescent="0.25">
      <c r="D47" s="50" t="s">
        <v>103</v>
      </c>
      <c r="E47" s="51"/>
      <c r="F47" s="51"/>
      <c r="G47" s="51"/>
      <c r="H47" s="51"/>
      <c r="I47" s="51"/>
      <c r="J47" s="51"/>
      <c r="K47" s="49"/>
      <c r="M47" s="50" t="s">
        <v>103</v>
      </c>
      <c r="N47" s="51"/>
      <c r="O47" s="51"/>
      <c r="P47" s="51"/>
      <c r="Q47" s="51"/>
      <c r="R47" s="51"/>
      <c r="S47" s="51"/>
      <c r="T47" s="49"/>
      <c r="V47" s="50" t="s">
        <v>103</v>
      </c>
      <c r="W47" s="51"/>
      <c r="X47" s="51"/>
      <c r="Y47" s="51"/>
      <c r="Z47" s="51"/>
      <c r="AA47" s="51"/>
      <c r="AB47" s="51"/>
      <c r="AC47" s="49"/>
    </row>
    <row r="48" spans="4:29" ht="15" customHeight="1" x14ac:dyDescent="0.25">
      <c r="D48" s="70"/>
      <c r="H48"/>
      <c r="K48" s="18"/>
      <c r="M48" s="25"/>
      <c r="T48" s="18"/>
      <c r="V48" s="25"/>
      <c r="AC48" s="18"/>
    </row>
    <row r="49" spans="4:29" ht="15" customHeight="1" x14ac:dyDescent="0.25">
      <c r="D49" s="25"/>
      <c r="H49"/>
      <c r="K49" s="18"/>
      <c r="M49" s="25"/>
      <c r="T49" s="18"/>
      <c r="V49" s="25"/>
      <c r="AC49" s="18"/>
    </row>
    <row r="50" spans="4:29" ht="15" customHeight="1" thickBot="1" x14ac:dyDescent="0.3">
      <c r="D50" s="27"/>
      <c r="E50" s="22"/>
      <c r="F50" s="22"/>
      <c r="G50" s="22"/>
      <c r="H50" s="22"/>
      <c r="I50" s="22"/>
      <c r="J50" s="22"/>
      <c r="K50" s="21"/>
      <c r="M50" s="27"/>
      <c r="N50" s="22"/>
      <c r="O50" s="22"/>
      <c r="P50" s="22"/>
      <c r="Q50" s="22"/>
      <c r="R50" s="22"/>
      <c r="S50" s="22"/>
      <c r="T50" s="21"/>
      <c r="V50" s="27"/>
      <c r="W50" s="22"/>
      <c r="X50" s="22"/>
      <c r="Y50" s="22"/>
      <c r="Z50" s="22"/>
      <c r="AA50" s="22"/>
      <c r="AB50" s="22"/>
      <c r="AC50" s="21"/>
    </row>
    <row r="51" spans="4:29" ht="15" customHeight="1" thickBot="1" x14ac:dyDescent="0.3">
      <c r="Q51" s="20"/>
      <c r="Z51" s="20"/>
    </row>
    <row r="52" spans="4:29" ht="15" customHeight="1" thickBot="1" x14ac:dyDescent="0.3">
      <c r="D52" s="52" t="s">
        <v>140</v>
      </c>
      <c r="E52" s="53" cm="1">
        <f t="array" ref="E52">INDEX(_xlfn.ANCHORARRAY(D30),COUNTA(_xlfn.ANCHORARRAY(D30)))+1</f>
        <v>12</v>
      </c>
      <c r="F52" s="54" t="s">
        <v>139</v>
      </c>
      <c r="G52" s="55">
        <v>11</v>
      </c>
      <c r="M52" s="52" t="s">
        <v>140</v>
      </c>
      <c r="N52" s="53" cm="1">
        <f t="array" ref="N52">INDEX(_xlfn.ANCHORARRAY(M30),COUNTA(_xlfn.ANCHORARRAY(M30)))+1</f>
        <v>34</v>
      </c>
      <c r="O52" s="54" t="s">
        <v>139</v>
      </c>
      <c r="P52" s="55">
        <v>11</v>
      </c>
      <c r="Q52" s="20"/>
      <c r="V52" s="52" t="s">
        <v>140</v>
      </c>
      <c r="W52" s="53" cm="1">
        <f t="array" ref="W52">INDEX(_xlfn.ANCHORARRAY(V30),COUNTA(_xlfn.ANCHORARRAY(V30)))+1</f>
        <v>56</v>
      </c>
      <c r="X52" s="54" t="s">
        <v>139</v>
      </c>
      <c r="Y52" s="55">
        <v>11</v>
      </c>
      <c r="Z52" s="20"/>
    </row>
    <row r="53" spans="4:29" ht="15" customHeight="1" thickBot="1" x14ac:dyDescent="0.3">
      <c r="E53" s="36"/>
      <c r="F53" s="37"/>
      <c r="G53" s="37"/>
      <c r="H53" s="38"/>
      <c r="I53" s="37"/>
      <c r="J53" s="37"/>
      <c r="K53" s="37"/>
      <c r="L53" s="37"/>
      <c r="N53" s="36"/>
      <c r="O53" s="37"/>
      <c r="P53" s="37"/>
      <c r="Q53" s="38"/>
      <c r="R53" s="37"/>
      <c r="S53" s="37"/>
      <c r="T53" s="37"/>
      <c r="W53" s="36"/>
      <c r="X53" s="37"/>
      <c r="Y53" s="37"/>
      <c r="Z53" s="38"/>
      <c r="AA53" s="37"/>
      <c r="AB53" s="37"/>
      <c r="AC53" s="37"/>
    </row>
    <row r="54" spans="4:29" ht="15" customHeight="1" x14ac:dyDescent="0.25">
      <c r="D54" s="56" t="s">
        <v>0</v>
      </c>
      <c r="E54" s="57" t="s">
        <v>3</v>
      </c>
      <c r="F54" s="57" t="s">
        <v>4</v>
      </c>
      <c r="G54" s="57" t="s">
        <v>5</v>
      </c>
      <c r="H54" s="58" t="s">
        <v>6</v>
      </c>
      <c r="I54" s="58" t="s">
        <v>1</v>
      </c>
      <c r="J54" s="58" t="s">
        <v>7</v>
      </c>
      <c r="K54" s="69" t="s">
        <v>132</v>
      </c>
      <c r="M54" s="56" t="s">
        <v>0</v>
      </c>
      <c r="N54" s="57" t="s">
        <v>3</v>
      </c>
      <c r="O54" s="57" t="s">
        <v>4</v>
      </c>
      <c r="P54" s="57" t="s">
        <v>5</v>
      </c>
      <c r="Q54" s="58" t="s">
        <v>6</v>
      </c>
      <c r="R54" s="58" t="s">
        <v>1</v>
      </c>
      <c r="S54" s="58" t="s">
        <v>7</v>
      </c>
      <c r="T54" s="69" t="s">
        <v>132</v>
      </c>
      <c r="V54" s="56" t="s">
        <v>0</v>
      </c>
      <c r="W54" s="57" t="s">
        <v>3</v>
      </c>
      <c r="X54" s="57" t="s">
        <v>4</v>
      </c>
      <c r="Y54" s="57" t="s">
        <v>5</v>
      </c>
      <c r="Z54" s="58" t="s">
        <v>6</v>
      </c>
      <c r="AA54" s="58" t="s">
        <v>1</v>
      </c>
      <c r="AB54" s="58" t="s">
        <v>7</v>
      </c>
      <c r="AC54" s="69" t="s">
        <v>132</v>
      </c>
    </row>
    <row r="55" spans="4:29" ht="15" customHeight="1" x14ac:dyDescent="0.25">
      <c r="D55" s="59" cm="1">
        <f t="array" ref="D55:D65">_xlfn.SEQUENCE(G52,,E52,1)</f>
        <v>12</v>
      </c>
      <c r="E55" s="60" t="str" cm="1">
        <f t="array" ref="E55:E65">_xlfn.XLOOKUP(LOWER($E$4&amp;".sr0"&amp;$E$5&amp;".rk"&amp;TEXT(_xlfn.ANCHORARRAY(D55),"00")),rack_breakdown[Rack Path],rack_breakdown[Type],"")</f>
        <v>Bare Metal</v>
      </c>
      <c r="F55" s="60" t="str" cm="1">
        <f t="array" ref="F55:F65">_xlfn.XLOOKUP(LOWER($E$4&amp;".sr0"&amp;$E$5&amp;".rk"&amp;TEXT(_xlfn.ANCHORARRAY(D55),"00")),rack_breakdown[Rack Path],rack_breakdown[Sub-Type],"")</f>
        <v>Bare Metal</v>
      </c>
      <c r="G55" s="60" t="str" cm="1">
        <f t="array" ref="G55:G65">_xlfn.XLOOKUP(LOWER($E$4&amp;".sr0"&amp;$E$5&amp;".rk"&amp;TEXT(_xlfn.ANCHORARRAY(D55),"00")),rack_breakdown[Rack Path],rack_breakdown[Status],"")</f>
        <v>Live</v>
      </c>
      <c r="H55" s="61" cm="1">
        <f t="array" ref="H55:H65">_xlfn.BYROW(_xlfn.ANCHORARRAY(D55),_xlfn.LAMBDA(_xlpm.rack,
IF(OR(ISNUMBER(SEARCH("Bare",_xlfn.ANCHORARRAY(E55))),ISNUMBER(SEARCH("Compute",_xlfn.ANCHORARRAY(E55)))),
SUMIFS(rack_breakdown[Active Servers],rack_breakdown[Server Room],$E$5,rack_breakdown[Rack],_xlpm.rack),
SUMIFS(rack_breakdown[Active Hardware],rack_breakdown[Server Room],$E$5,rack_breakdown[Rack],_xlpm.rack))))</f>
        <v>20</v>
      </c>
      <c r="I55" s="40" cm="1">
        <f t="array" ref="I55:I65">_xlfn.BYROW(_xlfn.ANCHORARRAY(D55),_xlfn.LAMBDA(_xlpm.rk,IFERROR(MAX(SUMIFS(power_data[Rack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3.96</v>
      </c>
      <c r="J55" s="40" cm="1">
        <f t="array" ref="J55:J65">_xlfn.XLOOKUP(LOWER($E$4&amp;".sr0"&amp;$E$5&amp;".rk"&amp;TEXT(_xlfn.ANCHORARRAY(D55),"00")),rack_breakdown[Rack Path],rack_breakdown[kW/Rack],"")</f>
        <v>6</v>
      </c>
      <c r="K55" s="66"/>
      <c r="M55" s="59" cm="1">
        <f t="array" ref="M55:M65">_xlfn.SEQUENCE(P52,,N52,1)</f>
        <v>34</v>
      </c>
      <c r="N55" s="60" t="str" cm="1">
        <f t="array" ref="N55:N65">_xlfn.XLOOKUP(LOWER($E$4&amp;".sr0"&amp;$E$5&amp;".rk"&amp;TEXT(_xlfn.ANCHORARRAY(M55),"00")),rack_breakdown[Rack Path],rack_breakdown[Type],"")</f>
        <v>Bare Metal</v>
      </c>
      <c r="O55" s="60" t="str" cm="1">
        <f t="array" ref="O55:O65">_xlfn.XLOOKUP(LOWER($E$4&amp;".sr0"&amp;$E$5&amp;".rk"&amp;TEXT(_xlfn.ANCHORARRAY(M55),"00")),rack_breakdown[Rack Path],rack_breakdown[Sub-Type],"")</f>
        <v>Bare Metal</v>
      </c>
      <c r="P55" s="60" t="str" cm="1">
        <f t="array" ref="P55:P65">_xlfn.XLOOKUP(LOWER($E$4&amp;".sr0"&amp;$E$5&amp;".rk"&amp;TEXT(_xlfn.ANCHORARRAY(M55),"00")),rack_breakdown[Rack Path],rack_breakdown[Status],"")</f>
        <v>Live</v>
      </c>
      <c r="Q55" s="61" cm="1">
        <f t="array" ref="Q55:Q65">_xlfn.BYROW(_xlfn.ANCHORARRAY(M55),_xlfn.LAMBDA(_xlpm.rack,
IF(OR(ISNUMBER(SEARCH("Bare",_xlfn.ANCHORARRAY(N55))),ISNUMBER(SEARCH("Compute",_xlfn.ANCHORARRAY(N55)))),
SUMIFS(rack_breakdown[Active Servers],rack_breakdown[Server Room],$E$5,rack_breakdown[Rack],_xlpm.rack),
SUMIFS(rack_breakdown[Active Hardware],rack_breakdown[Server Room],$E$5,rack_breakdown[Rack],_xlpm.rack))))</f>
        <v>21</v>
      </c>
      <c r="R55" s="40" cm="1">
        <f t="array" ref="R55:R65">_xlfn.BYROW(_xlfn.ANCHORARRAY(M55),_xlfn.LAMBDA(_xlpm.rk,IFERROR(MAX(SUMIFS(power_data[Rack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5.21</v>
      </c>
      <c r="S55" s="40" cm="1">
        <f t="array" ref="S55:S65">_xlfn.XLOOKUP(LOWER($E$4&amp;".sr0"&amp;$E$5&amp;".rk"&amp;TEXT(_xlfn.ANCHORARRAY(M55),"00")),rack_breakdown[Rack Path],rack_breakdown[kW/Rack],"")</f>
        <v>6</v>
      </c>
      <c r="T55" s="66"/>
      <c r="V55" s="59" cm="1">
        <f t="array" ref="V55:V65">_xlfn.SEQUENCE(Y52,,W52,1)</f>
        <v>56</v>
      </c>
      <c r="W55" s="60" t="str" cm="1">
        <f t="array" ref="W55:W65">_xlfn.XLOOKUP(LOWER($E$4&amp;".sr0"&amp;$E$5&amp;".rk"&amp;TEXT(_xlfn.ANCHORARRAY(V55),"00")),rack_breakdown[Rack Path],rack_breakdown[Type],"")</f>
        <v>Bare Metal</v>
      </c>
      <c r="X55" s="60" t="str" cm="1">
        <f t="array" ref="X55:X65">_xlfn.XLOOKUP(LOWER($E$4&amp;".sr0"&amp;$E$5&amp;".rk"&amp;TEXT(_xlfn.ANCHORARRAY(V55),"00")),rack_breakdown[Rack Path],rack_breakdown[Sub-Type],"")</f>
        <v>Bare Metal</v>
      </c>
      <c r="Y55" s="60" t="str" cm="1">
        <f t="array" ref="Y55:Y65">_xlfn.XLOOKUP(LOWER($E$4&amp;".sr0"&amp;$E$5&amp;".rk"&amp;TEXT(_xlfn.ANCHORARRAY(V55),"00")),rack_breakdown[Rack Path],rack_breakdown[Status],"")</f>
        <v>Live</v>
      </c>
      <c r="Z55" s="61" cm="1">
        <f t="array" ref="Z55:Z65">_xlfn.BYROW(_xlfn.ANCHORARRAY(V55),_xlfn.LAMBDA(_xlpm.rack,
IF(OR(ISNUMBER(SEARCH("Bare",_xlfn.ANCHORARRAY(W55))),ISNUMBER(SEARCH("Compute",_xlfn.ANCHORARRAY(W55)))),
SUMIFS(rack_breakdown[Active Servers],rack_breakdown[Server Room],$E$5,rack_breakdown[Rack],_xlpm.rack),
SUMIFS(rack_breakdown[Active Hardware],rack_breakdown[Server Room],$E$5,rack_breakdown[Rack],_xlpm.rack))))</f>
        <v>15</v>
      </c>
      <c r="AA55" s="40" cm="1">
        <f t="array" ref="AA55:AA65">_xlfn.BYROW(_xlfn.ANCHORARRAY(V55),_xlfn.LAMBDA(_xlpm.rk,IFERROR(MAX(SUMIFS(power_data[Rack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4.6379999999999999</v>
      </c>
      <c r="AB55" s="40" cm="1">
        <f t="array" ref="AB55:AB65">_xlfn.XLOOKUP(LOWER($E$4&amp;".sr0"&amp;$E$5&amp;".rk"&amp;TEXT(_xlfn.ANCHORARRAY(V55),"00")),rack_breakdown[Rack Path],rack_breakdown[kW/Rack],"")</f>
        <v>6</v>
      </c>
      <c r="AC55" s="66"/>
    </row>
    <row r="56" spans="4:29" ht="15" customHeight="1" x14ac:dyDescent="0.25">
      <c r="D56" s="59">
        <v>13</v>
      </c>
      <c r="E56" s="60" t="str">
        <v>Bare Metal</v>
      </c>
      <c r="F56" s="60" t="str">
        <v>Bare Metal</v>
      </c>
      <c r="G56" s="60" t="str">
        <v>Live</v>
      </c>
      <c r="H56" s="61">
        <v>29</v>
      </c>
      <c r="I56" s="40">
        <v>5.6710000000000003</v>
      </c>
      <c r="J56" s="40">
        <v>6</v>
      </c>
      <c r="K56" s="67"/>
      <c r="M56" s="59">
        <v>35</v>
      </c>
      <c r="N56" s="60" t="str">
        <v>Bare Metal</v>
      </c>
      <c r="O56" s="60" t="str">
        <v>Bare Metal</v>
      </c>
      <c r="P56" s="60" t="str">
        <v>Live</v>
      </c>
      <c r="Q56" s="61">
        <v>20</v>
      </c>
      <c r="R56" s="40">
        <v>4.3490000000000002</v>
      </c>
      <c r="S56" s="40">
        <v>6</v>
      </c>
      <c r="T56" s="67"/>
      <c r="V56" s="59">
        <v>57</v>
      </c>
      <c r="W56" s="60" t="str">
        <v>Bare Metal</v>
      </c>
      <c r="X56" s="60" t="str">
        <v>Bare Metal</v>
      </c>
      <c r="Y56" s="60" t="str">
        <v>Live</v>
      </c>
      <c r="Z56" s="61">
        <v>14</v>
      </c>
      <c r="AA56" s="40">
        <v>4.3239999999999998</v>
      </c>
      <c r="AB56" s="40">
        <v>6</v>
      </c>
      <c r="AC56" s="67"/>
    </row>
    <row r="57" spans="4:29" ht="15" customHeight="1" x14ac:dyDescent="0.25">
      <c r="D57" s="59">
        <v>14</v>
      </c>
      <c r="E57" s="60" t="str">
        <v>Bare Metal</v>
      </c>
      <c r="F57" s="60" t="str">
        <v>Bare Metal</v>
      </c>
      <c r="G57" s="60" t="str">
        <v>Live</v>
      </c>
      <c r="H57" s="61">
        <v>22</v>
      </c>
      <c r="I57" s="40">
        <v>4.2210000000000001</v>
      </c>
      <c r="J57" s="40">
        <v>6</v>
      </c>
      <c r="K57" s="67"/>
      <c r="M57" s="59">
        <v>36</v>
      </c>
      <c r="N57" s="60" t="str">
        <v>Bare Metal</v>
      </c>
      <c r="O57" s="60" t="str">
        <v>Bare Metal</v>
      </c>
      <c r="P57" s="60" t="str">
        <v>Live</v>
      </c>
      <c r="Q57" s="61">
        <v>23</v>
      </c>
      <c r="R57" s="40">
        <v>5.399</v>
      </c>
      <c r="S57" s="40">
        <v>6</v>
      </c>
      <c r="T57" s="67"/>
      <c r="V57" s="59">
        <v>58</v>
      </c>
      <c r="W57" s="60" t="str">
        <v>Bare Metal</v>
      </c>
      <c r="X57" s="60" t="str">
        <v>Bare Metal</v>
      </c>
      <c r="Y57" s="60" t="str">
        <v>Live</v>
      </c>
      <c r="Z57" s="61">
        <v>12</v>
      </c>
      <c r="AA57" s="40">
        <v>4.3529999999999998</v>
      </c>
      <c r="AB57" s="40">
        <v>6</v>
      </c>
      <c r="AC57" s="67"/>
    </row>
    <row r="58" spans="4:29" ht="15" customHeight="1" x14ac:dyDescent="0.25">
      <c r="D58" s="59">
        <v>15</v>
      </c>
      <c r="E58" s="60" t="str">
        <v>Bare Metal</v>
      </c>
      <c r="F58" s="60" t="str">
        <v>Bare Metal</v>
      </c>
      <c r="G58" s="60" t="str">
        <v>Live</v>
      </c>
      <c r="H58" s="61">
        <v>21</v>
      </c>
      <c r="I58" s="40">
        <v>5.3259999999999996</v>
      </c>
      <c r="J58" s="40">
        <v>6</v>
      </c>
      <c r="K58" s="67"/>
      <c r="M58" s="59">
        <v>37</v>
      </c>
      <c r="N58" s="60" t="str">
        <v>Bare Metal</v>
      </c>
      <c r="O58" s="60" t="str">
        <v>Bare Metal</v>
      </c>
      <c r="P58" s="60" t="str">
        <v>Live</v>
      </c>
      <c r="Q58" s="61">
        <v>22</v>
      </c>
      <c r="R58" s="40">
        <v>3.8940000000000001</v>
      </c>
      <c r="S58" s="40">
        <v>6</v>
      </c>
      <c r="T58" s="67"/>
      <c r="V58" s="59">
        <v>59</v>
      </c>
      <c r="W58" s="60" t="str">
        <v>Bare Metal</v>
      </c>
      <c r="X58" s="60" t="str">
        <v>Bare Metal</v>
      </c>
      <c r="Y58" s="60" t="str">
        <v>Live</v>
      </c>
      <c r="Z58" s="61">
        <v>22</v>
      </c>
      <c r="AA58" s="40">
        <v>6.1840000000000002</v>
      </c>
      <c r="AB58" s="40">
        <v>6</v>
      </c>
      <c r="AC58" s="67"/>
    </row>
    <row r="59" spans="4:29" ht="15" customHeight="1" x14ac:dyDescent="0.25">
      <c r="D59" s="59">
        <v>16</v>
      </c>
      <c r="E59" s="60" t="str">
        <v>Bare Metal</v>
      </c>
      <c r="F59" s="60" t="str">
        <v>Bare Metal</v>
      </c>
      <c r="G59" s="60" t="str">
        <v>Live</v>
      </c>
      <c r="H59" s="61">
        <v>25</v>
      </c>
      <c r="I59" s="40">
        <v>5.3689999999999998</v>
      </c>
      <c r="J59" s="40">
        <v>6</v>
      </c>
      <c r="K59" s="67"/>
      <c r="M59" s="59">
        <v>38</v>
      </c>
      <c r="N59" s="60" t="str">
        <v>Bare Metal</v>
      </c>
      <c r="O59" s="60" t="str">
        <v>Bare Metal</v>
      </c>
      <c r="P59" s="60" t="str">
        <v>Live</v>
      </c>
      <c r="Q59" s="61">
        <v>18</v>
      </c>
      <c r="R59" s="40">
        <v>4.3310000000000004</v>
      </c>
      <c r="S59" s="40">
        <v>6</v>
      </c>
      <c r="T59" s="67"/>
      <c r="V59" s="59">
        <v>60</v>
      </c>
      <c r="W59" s="60" t="str">
        <v>Bare Metal</v>
      </c>
      <c r="X59" s="60" t="str">
        <v>Bare Metal</v>
      </c>
      <c r="Y59" s="60" t="str">
        <v>Live</v>
      </c>
      <c r="Z59" s="61">
        <v>21</v>
      </c>
      <c r="AA59" s="40">
        <v>4.9640000000000004</v>
      </c>
      <c r="AB59" s="40">
        <v>6</v>
      </c>
      <c r="AC59" s="67"/>
    </row>
    <row r="60" spans="4:29" ht="15" customHeight="1" x14ac:dyDescent="0.25">
      <c r="D60" s="59">
        <v>17</v>
      </c>
      <c r="E60" s="60" t="str">
        <v>Network</v>
      </c>
      <c r="F60" s="60" t="str">
        <v>Aggregate</v>
      </c>
      <c r="G60" s="60" t="str">
        <v>Live</v>
      </c>
      <c r="H60" s="61">
        <v>0</v>
      </c>
      <c r="I60" s="40">
        <v>0</v>
      </c>
      <c r="J60" s="40">
        <v>5</v>
      </c>
      <c r="K60" s="67"/>
      <c r="M60" s="59">
        <v>39</v>
      </c>
      <c r="N60" s="60" t="str">
        <v>Network</v>
      </c>
      <c r="O60" s="60" t="str">
        <v>Aggregate</v>
      </c>
      <c r="P60" s="60" t="str">
        <v>Live</v>
      </c>
      <c r="Q60" s="61">
        <v>0</v>
      </c>
      <c r="R60" s="40">
        <v>0</v>
      </c>
      <c r="S60" s="40">
        <v>5</v>
      </c>
      <c r="T60" s="67"/>
      <c r="V60" s="59">
        <v>61</v>
      </c>
      <c r="W60" s="60" t="str">
        <v>Network</v>
      </c>
      <c r="X60" s="60" t="str">
        <v>Aggregate</v>
      </c>
      <c r="Y60" s="60" t="str">
        <v>Live</v>
      </c>
      <c r="Z60" s="61">
        <v>0</v>
      </c>
      <c r="AA60" s="40">
        <v>0</v>
      </c>
      <c r="AB60" s="40">
        <v>5</v>
      </c>
      <c r="AC60" s="67"/>
    </row>
    <row r="61" spans="4:29" ht="15" customHeight="1" x14ac:dyDescent="0.25">
      <c r="D61" s="59">
        <v>18</v>
      </c>
      <c r="E61" s="60" t="str">
        <v>Bare Metal</v>
      </c>
      <c r="F61" s="60" t="str">
        <v>Bare Metal</v>
      </c>
      <c r="G61" s="60" t="str">
        <v>Live</v>
      </c>
      <c r="H61" s="61">
        <v>28</v>
      </c>
      <c r="I61" s="40">
        <v>6.0730000000000004</v>
      </c>
      <c r="J61" s="40">
        <v>6</v>
      </c>
      <c r="K61" s="67"/>
      <c r="M61" s="59">
        <v>40</v>
      </c>
      <c r="N61" s="60" t="str">
        <v>Bare Metal</v>
      </c>
      <c r="O61" s="60" t="str">
        <v>Bare Metal</v>
      </c>
      <c r="P61" s="60" t="str">
        <v>Live</v>
      </c>
      <c r="Q61" s="61">
        <v>24</v>
      </c>
      <c r="R61" s="40">
        <v>4.2990000000000004</v>
      </c>
      <c r="S61" s="40">
        <v>6</v>
      </c>
      <c r="T61" s="67"/>
      <c r="V61" s="59">
        <v>62</v>
      </c>
      <c r="W61" s="60" t="str">
        <v>Bare Metal</v>
      </c>
      <c r="X61" s="60" t="str">
        <v>Bare Metal</v>
      </c>
      <c r="Y61" s="60" t="str">
        <v>Live</v>
      </c>
      <c r="Z61" s="61">
        <v>18</v>
      </c>
      <c r="AA61" s="40">
        <v>4.3630000000000004</v>
      </c>
      <c r="AB61" s="40">
        <v>6</v>
      </c>
      <c r="AC61" s="67"/>
    </row>
    <row r="62" spans="4:29" ht="15" customHeight="1" x14ac:dyDescent="0.25">
      <c r="D62" s="59">
        <v>19</v>
      </c>
      <c r="E62" s="60" t="str">
        <v>Bare Metal</v>
      </c>
      <c r="F62" s="60" t="str">
        <v>Bare Metal</v>
      </c>
      <c r="G62" s="60" t="str">
        <v>Live</v>
      </c>
      <c r="H62" s="61">
        <v>14</v>
      </c>
      <c r="I62" s="40">
        <v>3.1880000000000002</v>
      </c>
      <c r="J62" s="40">
        <v>6</v>
      </c>
      <c r="K62" s="67"/>
      <c r="M62" s="59">
        <v>41</v>
      </c>
      <c r="N62" s="60" t="str">
        <v>Bare Metal</v>
      </c>
      <c r="O62" s="60" t="str">
        <v>Bare Metal</v>
      </c>
      <c r="P62" s="60" t="str">
        <v>Live</v>
      </c>
      <c r="Q62" s="61">
        <v>24</v>
      </c>
      <c r="R62" s="40">
        <v>5.9569999999999999</v>
      </c>
      <c r="S62" s="40">
        <v>6</v>
      </c>
      <c r="T62" s="67"/>
      <c r="V62" s="59">
        <v>63</v>
      </c>
      <c r="W62" s="60" t="str">
        <v>Bare Metal</v>
      </c>
      <c r="X62" s="60" t="str">
        <v>Bare Metal</v>
      </c>
      <c r="Y62" s="60" t="str">
        <v>Live</v>
      </c>
      <c r="Z62" s="61">
        <v>10</v>
      </c>
      <c r="AA62" s="40">
        <v>3.6749999999999998</v>
      </c>
      <c r="AB62" s="40">
        <v>6</v>
      </c>
      <c r="AC62" s="67"/>
    </row>
    <row r="63" spans="4:29" ht="15" customHeight="1" x14ac:dyDescent="0.25">
      <c r="D63" s="59">
        <v>20</v>
      </c>
      <c r="E63" s="60" t="str">
        <v>Bare Metal</v>
      </c>
      <c r="F63" s="60" t="str">
        <v>Bare Metal</v>
      </c>
      <c r="G63" s="60" t="str">
        <v>Live</v>
      </c>
      <c r="H63" s="61">
        <v>16</v>
      </c>
      <c r="I63" s="40">
        <v>4.3209999999999997</v>
      </c>
      <c r="J63" s="40">
        <v>6</v>
      </c>
      <c r="K63" s="67"/>
      <c r="M63" s="59">
        <v>42</v>
      </c>
      <c r="N63" s="60" t="str">
        <v>Bare Metal</v>
      </c>
      <c r="O63" s="60" t="str">
        <v>Bare Metal</v>
      </c>
      <c r="P63" s="60" t="str">
        <v>Live</v>
      </c>
      <c r="Q63" s="61">
        <v>18</v>
      </c>
      <c r="R63" s="40">
        <v>3.214</v>
      </c>
      <c r="S63" s="40">
        <v>6</v>
      </c>
      <c r="T63" s="67"/>
      <c r="V63" s="59">
        <v>64</v>
      </c>
      <c r="W63" s="60" t="str">
        <v>Bare Metal</v>
      </c>
      <c r="X63" s="60" t="str">
        <v>Bare Metal</v>
      </c>
      <c r="Y63" s="60" t="str">
        <v>Live</v>
      </c>
      <c r="Z63" s="61">
        <v>16</v>
      </c>
      <c r="AA63" s="40">
        <v>4.6319999999999997</v>
      </c>
      <c r="AB63" s="40">
        <v>6</v>
      </c>
      <c r="AC63" s="67"/>
    </row>
    <row r="64" spans="4:29" ht="15" customHeight="1" x14ac:dyDescent="0.25">
      <c r="D64" s="59">
        <v>21</v>
      </c>
      <c r="E64" s="60" t="str">
        <v>Bare Metal</v>
      </c>
      <c r="F64" s="60" t="str">
        <v>Bare Metal</v>
      </c>
      <c r="G64" s="60" t="str">
        <v>Live</v>
      </c>
      <c r="H64" s="61">
        <v>15</v>
      </c>
      <c r="I64" s="40">
        <v>3.875</v>
      </c>
      <c r="J64" s="40">
        <v>6</v>
      </c>
      <c r="K64" s="67"/>
      <c r="M64" s="59">
        <v>43</v>
      </c>
      <c r="N64" s="60" t="str">
        <v>Bare Metal</v>
      </c>
      <c r="O64" s="60" t="str">
        <v>Bare Metal</v>
      </c>
      <c r="P64" s="60" t="str">
        <v>Live</v>
      </c>
      <c r="Q64" s="61">
        <v>23</v>
      </c>
      <c r="R64" s="40">
        <v>4.008</v>
      </c>
      <c r="S64" s="40">
        <v>6</v>
      </c>
      <c r="T64" s="67"/>
      <c r="V64" s="59">
        <v>65</v>
      </c>
      <c r="W64" s="60" t="str">
        <v>Bare Metal</v>
      </c>
      <c r="X64" s="60" t="str">
        <v>Bare Metal</v>
      </c>
      <c r="Y64" s="60" t="str">
        <v>Live</v>
      </c>
      <c r="Z64" s="61">
        <v>15</v>
      </c>
      <c r="AA64" s="40">
        <v>3.0779999999999998</v>
      </c>
      <c r="AB64" s="40">
        <v>6</v>
      </c>
      <c r="AC64" s="67"/>
    </row>
    <row r="65" spans="4:29" ht="15" customHeight="1" x14ac:dyDescent="0.25">
      <c r="D65" s="59">
        <v>22</v>
      </c>
      <c r="E65" s="60" t="str">
        <v>Bare Metal</v>
      </c>
      <c r="F65" s="60" t="str">
        <v>COD</v>
      </c>
      <c r="G65" s="60" t="str">
        <v>Live</v>
      </c>
      <c r="H65" s="61">
        <v>1</v>
      </c>
      <c r="I65" s="40">
        <v>1.4370000000000001</v>
      </c>
      <c r="J65" s="40">
        <v>6</v>
      </c>
      <c r="K65" s="67"/>
      <c r="M65" s="59">
        <v>44</v>
      </c>
      <c r="N65" s="60" t="str">
        <v>Bare Metal</v>
      </c>
      <c r="O65" s="60" t="str">
        <v>Bare Metal</v>
      </c>
      <c r="P65" s="60" t="str">
        <v>Live</v>
      </c>
      <c r="Q65" s="61">
        <v>25</v>
      </c>
      <c r="R65" s="40">
        <v>4.9829999999999997</v>
      </c>
      <c r="S65" s="40">
        <v>6</v>
      </c>
      <c r="T65" s="67"/>
      <c r="V65" s="59">
        <v>66</v>
      </c>
      <c r="W65" s="60" t="str">
        <v>Bare Metal</v>
      </c>
      <c r="X65" s="60" t="str">
        <v>Bare Metal</v>
      </c>
      <c r="Y65" s="60" t="str">
        <v>Live</v>
      </c>
      <c r="Z65" s="61">
        <v>29</v>
      </c>
      <c r="AA65" s="40">
        <v>7.4390000000000001</v>
      </c>
      <c r="AB65" s="40">
        <v>6</v>
      </c>
      <c r="AC65" s="67"/>
    </row>
    <row r="66" spans="4:29" ht="15" customHeight="1" x14ac:dyDescent="0.25">
      <c r="D66" s="59"/>
      <c r="E66" s="60"/>
      <c r="F66" s="60"/>
      <c r="G66" s="60"/>
      <c r="H66" s="61"/>
      <c r="I66" s="40"/>
      <c r="J66" s="40"/>
      <c r="K66" s="67"/>
      <c r="M66" s="59"/>
      <c r="N66" s="60"/>
      <c r="O66" s="60"/>
      <c r="P66" s="60"/>
      <c r="Q66" s="61"/>
      <c r="R66" s="40"/>
      <c r="S66" s="40"/>
      <c r="T66" s="67"/>
      <c r="V66" s="59"/>
      <c r="W66" s="60"/>
      <c r="X66" s="60"/>
      <c r="Y66" s="60"/>
      <c r="Z66" s="61"/>
      <c r="AA66" s="40"/>
      <c r="AB66" s="40"/>
      <c r="AC66" s="67"/>
    </row>
    <row r="67" spans="4:29" ht="15" customHeight="1" thickBot="1" x14ac:dyDescent="0.3">
      <c r="D67" s="62" t="s">
        <v>54</v>
      </c>
      <c r="E67" s="63"/>
      <c r="F67" s="63"/>
      <c r="G67" s="63"/>
      <c r="H67" s="64">
        <f>SUM(_xlfn.ANCHORARRAY(H55))</f>
        <v>191</v>
      </c>
      <c r="I67" s="64">
        <f>SUM(_xlfn.ANCHORARRAY(I55))</f>
        <v>43.440999999999995</v>
      </c>
      <c r="J67" s="64">
        <f>SUM(_xlfn.ANCHORARRAY(J55))</f>
        <v>65</v>
      </c>
      <c r="K67" s="68">
        <f ca="1">SUMIFS(_xlfn.ANCHORARRAY(J55),OFFSET(_xlfn.ANCHORARRAY(J55),,1),"")+SUM(OFFSET(_xlfn.ANCHORARRAY(J55),,1))</f>
        <v>65</v>
      </c>
      <c r="M67" s="62" t="s">
        <v>54</v>
      </c>
      <c r="N67" s="63"/>
      <c r="O67" s="63"/>
      <c r="P67" s="63"/>
      <c r="Q67" s="64">
        <f>SUM(_xlfn.ANCHORARRAY(Q55))</f>
        <v>218</v>
      </c>
      <c r="R67" s="64">
        <f>SUM(_xlfn.ANCHORARRAY(R55))</f>
        <v>45.643999999999998</v>
      </c>
      <c r="S67" s="64">
        <f>SUM(_xlfn.ANCHORARRAY(S55))</f>
        <v>65</v>
      </c>
      <c r="T67" s="68">
        <f ca="1">SUMIFS(_xlfn.ANCHORARRAY(S55),OFFSET(_xlfn.ANCHORARRAY(S55),,1),"")+SUM(OFFSET(_xlfn.ANCHORARRAY(S55),,1))</f>
        <v>65</v>
      </c>
      <c r="V67" s="62" t="s">
        <v>54</v>
      </c>
      <c r="W67" s="63"/>
      <c r="X67" s="63"/>
      <c r="Y67" s="63"/>
      <c r="Z67" s="64">
        <f>SUM(_xlfn.ANCHORARRAY(Z55))</f>
        <v>172</v>
      </c>
      <c r="AA67" s="64">
        <f>SUM(_xlfn.ANCHORARRAY(AA55))</f>
        <v>47.65</v>
      </c>
      <c r="AB67" s="64">
        <f>SUM(_xlfn.ANCHORARRAY(AB55))</f>
        <v>65</v>
      </c>
      <c r="AC67" s="68">
        <f ca="1">SUMIFS(_xlfn.ANCHORARRAY(AB55),OFFSET(_xlfn.ANCHORARRAY(AB55),,1),"")+SUM(OFFSET(_xlfn.ANCHORARRAY(AB55),,1))</f>
        <v>65</v>
      </c>
    </row>
    <row r="72" spans="4:29" ht="15" customHeight="1" thickBot="1" x14ac:dyDescent="0.3"/>
    <row r="73" spans="4:29" ht="15" customHeight="1" x14ac:dyDescent="0.25">
      <c r="D73" s="43" t="s">
        <v>159</v>
      </c>
      <c r="E73" s="81" t="s">
        <v>158</v>
      </c>
      <c r="F73" s="44" t="s">
        <v>1</v>
      </c>
      <c r="G73" s="81" t="s">
        <v>133</v>
      </c>
      <c r="H73" s="65" t="s">
        <v>7</v>
      </c>
      <c r="I73" s="81" t="s">
        <v>133</v>
      </c>
      <c r="J73" s="65" t="s">
        <v>132</v>
      </c>
      <c r="K73" s="45" t="s">
        <v>133</v>
      </c>
    </row>
    <row r="74" spans="4:29" ht="15" customHeight="1" thickBot="1" x14ac:dyDescent="0.3">
      <c r="D74" s="87" t="s">
        <v>161</v>
      </c>
      <c r="E74" s="82">
        <v>500</v>
      </c>
      <c r="F74" s="29">
        <f>I97+R97+AA97+I122+R122+AA122</f>
        <v>109.98699999999999</v>
      </c>
      <c r="G74" s="47">
        <f>E74-F74</f>
        <v>390.01300000000003</v>
      </c>
      <c r="H74" s="48">
        <f>J97+S97+AB97+J122+S122+AB122</f>
        <v>394</v>
      </c>
      <c r="I74" s="47">
        <f>E74-H74</f>
        <v>106</v>
      </c>
      <c r="J74" s="48">
        <f ca="1">K97+T97+AC97+K122+T122+AC122</f>
        <v>394</v>
      </c>
      <c r="K74" s="26">
        <f ca="1">E74-J74</f>
        <v>106</v>
      </c>
    </row>
    <row r="76" spans="4:29" ht="15" customHeight="1" thickBot="1" x14ac:dyDescent="0.3"/>
    <row r="77" spans="4:29" ht="15" customHeight="1" x14ac:dyDescent="0.25">
      <c r="D77" s="50" t="s">
        <v>103</v>
      </c>
      <c r="E77" s="51"/>
      <c r="F77" s="51"/>
      <c r="G77" s="51"/>
      <c r="H77" s="51"/>
      <c r="I77" s="51"/>
      <c r="J77" s="51"/>
      <c r="K77" s="49"/>
      <c r="M77" s="50" t="s">
        <v>103</v>
      </c>
      <c r="N77" s="51"/>
      <c r="O77" s="51"/>
      <c r="P77" s="51"/>
      <c r="Q77" s="51"/>
      <c r="R77" s="51"/>
      <c r="S77" s="51"/>
      <c r="T77" s="49"/>
      <c r="V77" s="50" t="s">
        <v>103</v>
      </c>
      <c r="W77" s="51"/>
      <c r="X77" s="51"/>
      <c r="Y77" s="51"/>
      <c r="Z77" s="51"/>
      <c r="AA77" s="51"/>
      <c r="AB77" s="51"/>
      <c r="AC77" s="49"/>
    </row>
    <row r="78" spans="4:29" ht="15" customHeight="1" x14ac:dyDescent="0.25">
      <c r="D78" s="70"/>
      <c r="H78"/>
      <c r="K78" s="18"/>
      <c r="M78" s="25"/>
      <c r="T78" s="18"/>
      <c r="V78" s="25"/>
      <c r="AC78" s="18"/>
    </row>
    <row r="79" spans="4:29" ht="15" customHeight="1" x14ac:dyDescent="0.25">
      <c r="D79" s="25"/>
      <c r="H79"/>
      <c r="K79" s="18"/>
      <c r="M79" s="25"/>
      <c r="T79" s="18"/>
      <c r="V79" s="25"/>
      <c r="AC79" s="18"/>
    </row>
    <row r="80" spans="4:29" ht="15" customHeight="1" thickBot="1" x14ac:dyDescent="0.3">
      <c r="D80" s="27"/>
      <c r="E80" s="22"/>
      <c r="F80" s="22"/>
      <c r="G80" s="22"/>
      <c r="H80" s="22"/>
      <c r="I80" s="22"/>
      <c r="J80" s="22"/>
      <c r="K80" s="21"/>
      <c r="M80" s="27"/>
      <c r="N80" s="22"/>
      <c r="O80" s="22"/>
      <c r="P80" s="22"/>
      <c r="Q80" s="22"/>
      <c r="R80" s="22"/>
      <c r="S80" s="22"/>
      <c r="T80" s="21"/>
      <c r="V80" s="27"/>
      <c r="W80" s="22"/>
      <c r="X80" s="22"/>
      <c r="Y80" s="22"/>
      <c r="Z80" s="22"/>
      <c r="AA80" s="22"/>
      <c r="AB80" s="22"/>
      <c r="AC80" s="21"/>
    </row>
    <row r="81" spans="4:29" ht="15" customHeight="1" thickBot="1" x14ac:dyDescent="0.3">
      <c r="Q81" s="20"/>
      <c r="Z81" s="20"/>
    </row>
    <row r="82" spans="4:29" ht="15" customHeight="1" thickBot="1" x14ac:dyDescent="0.3">
      <c r="D82" s="52" t="s">
        <v>140</v>
      </c>
      <c r="E82" s="53" cm="1">
        <f t="array" ref="E82">IFERROR(INDEX(_xlfn.ANCHORARRAY(V55),COUNTA(_xlfn.ANCHORARRAY(V55)))+1,INDEX(_xlfn.ANCHORARRAY(V30),COUNTA(_xlfn.ANCHORARRAY(V30)))+1)</f>
        <v>67</v>
      </c>
      <c r="F82" s="54" t="s">
        <v>139</v>
      </c>
      <c r="G82" s="55">
        <v>11</v>
      </c>
      <c r="M82" s="52" t="s">
        <v>140</v>
      </c>
      <c r="N82" s="53" cm="1">
        <f t="array" ref="N82">INDEX(_xlfn.ANCHORARRAY(D110),COUNTA(_xlfn.ANCHORARRAY(D110)))+1</f>
        <v>89</v>
      </c>
      <c r="O82" s="54" t="s">
        <v>139</v>
      </c>
      <c r="P82" s="55">
        <v>11</v>
      </c>
      <c r="Q82" s="20"/>
      <c r="V82" s="52" t="s">
        <v>140</v>
      </c>
      <c r="W82" s="53" cm="1">
        <f t="array" ref="W82">INDEX(_xlfn.ANCHORARRAY(M110),COUNTA(_xlfn.ANCHORARRAY(M110)))+1</f>
        <v>111</v>
      </c>
      <c r="X82" s="54" t="s">
        <v>139</v>
      </c>
      <c r="Y82" s="55">
        <v>11</v>
      </c>
      <c r="Z82" s="20"/>
    </row>
    <row r="83" spans="4:29" ht="15" customHeight="1" thickBot="1" x14ac:dyDescent="0.3">
      <c r="E83" s="36"/>
      <c r="F83" s="37"/>
      <c r="G83" s="37"/>
      <c r="H83" s="38"/>
      <c r="I83" s="37"/>
      <c r="J83" s="37"/>
      <c r="K83" s="37"/>
      <c r="L83" s="37"/>
      <c r="N83" s="36"/>
      <c r="O83" s="37"/>
      <c r="P83" s="37"/>
      <c r="Q83" s="38"/>
      <c r="R83" s="37"/>
      <c r="S83" s="37"/>
      <c r="T83" s="37"/>
      <c r="W83" s="36"/>
      <c r="X83" s="37"/>
      <c r="Y83" s="37"/>
      <c r="Z83" s="38"/>
      <c r="AA83" s="37"/>
      <c r="AB83" s="37"/>
      <c r="AC83" s="37"/>
    </row>
    <row r="84" spans="4:29" ht="15" customHeight="1" x14ac:dyDescent="0.25">
      <c r="D84" s="56" t="s">
        <v>0</v>
      </c>
      <c r="E84" s="57" t="s">
        <v>3</v>
      </c>
      <c r="F84" s="57" t="s">
        <v>4</v>
      </c>
      <c r="G84" s="57" t="s">
        <v>5</v>
      </c>
      <c r="H84" s="58" t="s">
        <v>6</v>
      </c>
      <c r="I84" s="58" t="s">
        <v>1</v>
      </c>
      <c r="J84" s="58" t="s">
        <v>7</v>
      </c>
      <c r="K84" s="69" t="s">
        <v>132</v>
      </c>
      <c r="M84" s="56" t="s">
        <v>0</v>
      </c>
      <c r="N84" s="57" t="s">
        <v>3</v>
      </c>
      <c r="O84" s="57" t="s">
        <v>4</v>
      </c>
      <c r="P84" s="57" t="s">
        <v>5</v>
      </c>
      <c r="Q84" s="58" t="s">
        <v>6</v>
      </c>
      <c r="R84" s="58" t="s">
        <v>1</v>
      </c>
      <c r="S84" s="58" t="s">
        <v>7</v>
      </c>
      <c r="T84" s="69" t="s">
        <v>132</v>
      </c>
      <c r="V84" s="56" t="s">
        <v>0</v>
      </c>
      <c r="W84" s="57" t="s">
        <v>3</v>
      </c>
      <c r="X84" s="57" t="s">
        <v>4</v>
      </c>
      <c r="Y84" s="57" t="s">
        <v>5</v>
      </c>
      <c r="Z84" s="58" t="s">
        <v>6</v>
      </c>
      <c r="AA84" s="58" t="s">
        <v>1</v>
      </c>
      <c r="AB84" s="58" t="s">
        <v>7</v>
      </c>
      <c r="AC84" s="69" t="s">
        <v>132</v>
      </c>
    </row>
    <row r="85" spans="4:29" ht="15" customHeight="1" x14ac:dyDescent="0.25">
      <c r="D85" s="59" cm="1">
        <f t="array" ref="D85:D95">_xlfn.SEQUENCE(G82,,E82,1)</f>
        <v>67</v>
      </c>
      <c r="E85" s="60" t="str" cm="1">
        <f t="array" ref="E85:E95">_xlfn.XLOOKUP(LOWER($E$4&amp;".sr0"&amp;$E$5&amp;".rk"&amp;TEXT(_xlfn.ANCHORARRAY(D85),"00")),rack_breakdown[Rack Path],rack_breakdown[Type],"")</f>
        <v>Bare Metal</v>
      </c>
      <c r="F85" s="60" t="str" cm="1">
        <f t="array" ref="F85:F95">_xlfn.XLOOKUP(LOWER($E$4&amp;".sr0"&amp;$E$5&amp;".rk"&amp;TEXT(_xlfn.ANCHORARRAY(D85),"00")),rack_breakdown[Rack Path],rack_breakdown[Sub-Type],"")</f>
        <v>Bare Metal</v>
      </c>
      <c r="G85" s="60" t="str" cm="1">
        <f t="array" ref="G85:G95">_xlfn.XLOOKUP(LOWER($E$4&amp;".sr0"&amp;$E$5&amp;".rk"&amp;TEXT(_xlfn.ANCHORARRAY(D85),"00")),rack_breakdown[Rack Path],rack_breakdown[Status],"")</f>
        <v>Live</v>
      </c>
      <c r="H85" s="61" cm="1">
        <f t="array" ref="H85:H95">_xlfn.BYROW(_xlfn.ANCHORARRAY(D85),_xlfn.LAMBDA(_xlpm.rack,
IF(OR(ISNUMBER(SEARCH("Bare",_xlfn.ANCHORARRAY(E85))),ISNUMBER(SEARCH("Compute",_xlfn.ANCHORARRAY(E85)))),
SUMIFS(rack_breakdown[Active Servers],rack_breakdown[Server Room],$E$5,rack_breakdown[Rack],_xlpm.rack),
SUMIFS(rack_breakdown[Active Hardware],rack_breakdown[Server Room],$E$5,rack_breakdown[Rack],_xlpm.rack))))</f>
        <v>13</v>
      </c>
      <c r="I85" s="40" cm="1">
        <f t="array" ref="I85:I95">_xlfn.BYROW(_xlfn.ANCHORARRAY(D85),_xlfn.LAMBDA(_xlpm.rk,IFERROR(MAX(SUMIFS(power_data[Rack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3.3969999999999998</v>
      </c>
      <c r="J85" s="40" cm="1">
        <f t="array" ref="J85:J95">_xlfn.XLOOKUP(LOWER($E$4&amp;".sr0"&amp;$E$5&amp;".rk"&amp;TEXT(_xlfn.ANCHORARRAY(D85),"00")),rack_breakdown[Rack Path],rack_breakdown[kW/Rack],"")</f>
        <v>6</v>
      </c>
      <c r="K85" s="66"/>
      <c r="M85" s="59" cm="1">
        <f t="array" ref="M85:M95">_xlfn.SEQUENCE(P82,,N82,1)</f>
        <v>89</v>
      </c>
      <c r="N85" s="60" t="str" cm="1">
        <f t="array" ref="N85:N95">_xlfn.XLOOKUP(LOWER($E$4&amp;".sr0"&amp;$E$5&amp;".rk"&amp;TEXT(_xlfn.ANCHORARRAY(M85),"00")),rack_breakdown[Rack Path],rack_breakdown[Type],"")</f>
        <v>Storage</v>
      </c>
      <c r="O85" s="60" t="str" cm="1">
        <f t="array" ref="O85:O95">_xlfn.XLOOKUP(LOWER($E$4&amp;".sr0"&amp;$E$5&amp;".rk"&amp;TEXT(_xlfn.ANCHORARRAY(M85),"00")),rack_breakdown[Rack Path],rack_breakdown[Sub-Type],"")</f>
        <v>File/Block</v>
      </c>
      <c r="P85" s="60" t="str" cm="1">
        <f t="array" ref="P85:P95">_xlfn.XLOOKUP(LOWER($E$4&amp;".sr0"&amp;$E$5&amp;".rk"&amp;TEXT(_xlfn.ANCHORARRAY(M85),"00")),rack_breakdown[Rack Path],rack_breakdown[Status],"")</f>
        <v>Live</v>
      </c>
      <c r="Q85" s="61" cm="1">
        <f t="array" ref="Q85:Q95">_xlfn.BYROW(_xlfn.ANCHORARRAY(M85),_xlfn.LAMBDA(_xlpm.rack,
IF(OR(ISNUMBER(SEARCH("Bare",_xlfn.ANCHORARRAY(N85))),ISNUMBER(SEARCH("Compute",_xlfn.ANCHORARRAY(N85)))),
SUMIFS(rack_breakdown[Active Servers],rack_breakdown[Server Room],$E$5,rack_breakdown[Rack],_xlpm.rack),
SUMIFS(rack_breakdown[Active Hardware],rack_breakdown[Server Room],$E$5,rack_breakdown[Rack],_xlpm.rack))))</f>
        <v>0</v>
      </c>
      <c r="R85" s="40" cm="1">
        <f t="array" ref="R85:R95">_xlfn.BYROW(_xlfn.ANCHORARRAY(M85),_xlfn.LAMBDA(_xlpm.rk,IFERROR(MAX(SUMIFS(power_data[Rack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0</v>
      </c>
      <c r="S85" s="40" cm="1">
        <f t="array" ref="S85:S95">_xlfn.XLOOKUP(LOWER($E$4&amp;".sr0"&amp;$E$5&amp;".rk"&amp;TEXT(_xlfn.ANCHORARRAY(M85),"00")),rack_breakdown[Rack Path],rack_breakdown[kW/Rack],"")</f>
        <v>6</v>
      </c>
      <c r="T85" s="66"/>
      <c r="V85" s="59" cm="1">
        <f t="array" ref="V85:V95">_xlfn.SEQUENCE(Y82,,W82,1)</f>
        <v>111</v>
      </c>
      <c r="W85" s="60" t="str" cm="1">
        <f t="array" ref="W85:W95">_xlfn.XLOOKUP(LOWER($E$4&amp;".sr0"&amp;$E$5&amp;".rk"&amp;TEXT(_xlfn.ANCHORARRAY(V85),"00")),rack_breakdown[Rack Path],rack_breakdown[Type],"")</f>
        <v>Storage</v>
      </c>
      <c r="X85" s="60" t="str" cm="1">
        <f t="array" ref="X85:X95">_xlfn.XLOOKUP(LOWER($E$4&amp;".sr0"&amp;$E$5&amp;".rk"&amp;TEXT(_xlfn.ANCHORARRAY(V85),"00")),rack_breakdown[Rack Path],rack_breakdown[Sub-Type],"")</f>
        <v>File/Block</v>
      </c>
      <c r="Y85" s="60" t="str" cm="1">
        <f t="array" ref="Y85:Y95">_xlfn.XLOOKUP(LOWER($E$4&amp;".sr0"&amp;$E$5&amp;".rk"&amp;TEXT(_xlfn.ANCHORARRAY(V85),"00")),rack_breakdown[Rack Path],rack_breakdown[Status],"")</f>
        <v>Live</v>
      </c>
      <c r="Z85" s="61" cm="1">
        <f t="array" ref="Z85:Z95">_xlfn.BYROW(_xlfn.ANCHORARRAY(V85),_xlfn.LAMBDA(_xlpm.rack,
IF(OR(ISNUMBER(SEARCH("Bare",_xlfn.ANCHORARRAY(W85))),ISNUMBER(SEARCH("Compute",_xlfn.ANCHORARRAY(W85)))),
SUMIFS(rack_breakdown[Active Servers],rack_breakdown[Server Room],$E$5,rack_breakdown[Rack],_xlpm.rack),
SUMIFS(rack_breakdown[Active Hardware],rack_breakdown[Server Room],$E$5,rack_breakdown[Rack],_xlpm.rack))))</f>
        <v>3</v>
      </c>
      <c r="AA85" s="40" cm="1">
        <f t="array" ref="AA85:AA95">_xlfn.BYROW(_xlfn.ANCHORARRAY(V85),_xlfn.LAMBDA(_xlpm.rk,IFERROR(MAX(SUMIFS(power_data[Rack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0</v>
      </c>
      <c r="AB85" s="40" cm="1">
        <f t="array" ref="AB85:AB95">_xlfn.XLOOKUP(LOWER($E$4&amp;".sr0"&amp;$E$5&amp;".rk"&amp;TEXT(_xlfn.ANCHORARRAY(V85),"00")),rack_breakdown[Rack Path],rack_breakdown[kW/Rack],"")</f>
        <v>6</v>
      </c>
      <c r="AC85" s="66"/>
    </row>
    <row r="86" spans="4:29" ht="15" customHeight="1" x14ac:dyDescent="0.25">
      <c r="D86" s="59">
        <v>68</v>
      </c>
      <c r="E86" s="60" t="str">
        <v>Bare Metal</v>
      </c>
      <c r="F86" s="60" t="str">
        <v>Bare Metal</v>
      </c>
      <c r="G86" s="60" t="str">
        <v>Live</v>
      </c>
      <c r="H86" s="61">
        <v>25</v>
      </c>
      <c r="I86" s="40">
        <v>6.1189999999999998</v>
      </c>
      <c r="J86" s="40">
        <v>6</v>
      </c>
      <c r="K86" s="67"/>
      <c r="M86" s="59">
        <v>90</v>
      </c>
      <c r="N86" s="60" t="str">
        <v>Storage</v>
      </c>
      <c r="O86" s="60" t="str">
        <v>File/Block</v>
      </c>
      <c r="P86" s="60" t="str">
        <v>Live</v>
      </c>
      <c r="Q86" s="61">
        <v>0</v>
      </c>
      <c r="R86" s="40">
        <v>0</v>
      </c>
      <c r="S86" s="40">
        <v>6</v>
      </c>
      <c r="T86" s="67"/>
      <c r="V86" s="59">
        <v>112</v>
      </c>
      <c r="W86" s="60" t="str">
        <v>Storage</v>
      </c>
      <c r="X86" s="60" t="str">
        <v>File/Block</v>
      </c>
      <c r="Y86" s="60" t="str">
        <v>Live</v>
      </c>
      <c r="Z86" s="61">
        <v>3</v>
      </c>
      <c r="AA86" s="40">
        <v>0</v>
      </c>
      <c r="AB86" s="40">
        <v>6</v>
      </c>
      <c r="AC86" s="67"/>
    </row>
    <row r="87" spans="4:29" ht="15" customHeight="1" x14ac:dyDescent="0.25">
      <c r="D87" s="59">
        <v>69</v>
      </c>
      <c r="E87" s="60" t="str">
        <v>Bare Metal</v>
      </c>
      <c r="F87" s="60" t="str">
        <v>Bare Metal</v>
      </c>
      <c r="G87" s="60" t="str">
        <v>Live</v>
      </c>
      <c r="H87" s="61">
        <v>30</v>
      </c>
      <c r="I87" s="40">
        <v>7.9870000000000001</v>
      </c>
      <c r="J87" s="40">
        <v>6</v>
      </c>
      <c r="K87" s="67"/>
      <c r="M87" s="59">
        <v>91</v>
      </c>
      <c r="N87" s="60" t="str">
        <v>Storage</v>
      </c>
      <c r="O87" s="60" t="str">
        <v>File/Block</v>
      </c>
      <c r="P87" s="60" t="str">
        <v>Live</v>
      </c>
      <c r="Q87" s="61">
        <v>3</v>
      </c>
      <c r="R87" s="40">
        <v>0</v>
      </c>
      <c r="S87" s="40">
        <v>6</v>
      </c>
      <c r="T87" s="67"/>
      <c r="V87" s="59">
        <v>113</v>
      </c>
      <c r="W87" s="60" t="str">
        <v>Storage</v>
      </c>
      <c r="X87" s="60" t="str">
        <v>File/Block</v>
      </c>
      <c r="Y87" s="60" t="str">
        <v>Live</v>
      </c>
      <c r="Z87" s="61">
        <v>15</v>
      </c>
      <c r="AA87" s="40">
        <v>0</v>
      </c>
      <c r="AB87" s="40">
        <v>6</v>
      </c>
      <c r="AC87" s="67"/>
    </row>
    <row r="88" spans="4:29" ht="15" customHeight="1" x14ac:dyDescent="0.25">
      <c r="D88" s="59">
        <v>70</v>
      </c>
      <c r="E88" s="60" t="str">
        <v>Bare Metal</v>
      </c>
      <c r="F88" s="60" t="str">
        <v>Bare Metal</v>
      </c>
      <c r="G88" s="60" t="str">
        <v>Live</v>
      </c>
      <c r="H88" s="61">
        <v>22</v>
      </c>
      <c r="I88" s="40">
        <v>7.0140000000000002</v>
      </c>
      <c r="J88" s="40">
        <v>6</v>
      </c>
      <c r="K88" s="67"/>
      <c r="M88" s="59">
        <v>92</v>
      </c>
      <c r="N88" s="60" t="str">
        <v>Storage</v>
      </c>
      <c r="O88" s="60" t="str">
        <v>File/Block</v>
      </c>
      <c r="P88" s="60" t="str">
        <v>Live</v>
      </c>
      <c r="Q88" s="61">
        <v>7</v>
      </c>
      <c r="R88" s="40">
        <v>0</v>
      </c>
      <c r="S88" s="40">
        <v>6</v>
      </c>
      <c r="T88" s="67"/>
      <c r="V88" s="59">
        <v>114</v>
      </c>
      <c r="W88" s="60" t="str">
        <v>Storage</v>
      </c>
      <c r="X88" s="60" t="str">
        <v>File/Block</v>
      </c>
      <c r="Y88" s="60" t="str">
        <v>Live</v>
      </c>
      <c r="Z88" s="61">
        <v>15</v>
      </c>
      <c r="AA88" s="40">
        <v>0</v>
      </c>
      <c r="AB88" s="40">
        <v>6</v>
      </c>
      <c r="AC88" s="67"/>
    </row>
    <row r="89" spans="4:29" ht="15" customHeight="1" x14ac:dyDescent="0.25">
      <c r="D89" s="59">
        <v>71</v>
      </c>
      <c r="E89" s="60" t="str">
        <v>Bare Metal</v>
      </c>
      <c r="F89" s="60" t="str">
        <v>Bare Metal</v>
      </c>
      <c r="G89" s="60" t="str">
        <v>Live</v>
      </c>
      <c r="H89" s="61">
        <v>17</v>
      </c>
      <c r="I89" s="40">
        <v>3.6419999999999999</v>
      </c>
      <c r="J89" s="40">
        <v>6</v>
      </c>
      <c r="K89" s="67"/>
      <c r="M89" s="59">
        <v>93</v>
      </c>
      <c r="N89" s="60" t="str">
        <v>Storage</v>
      </c>
      <c r="O89" s="60" t="str">
        <v>File/Block</v>
      </c>
      <c r="P89" s="60" t="str">
        <v>Live</v>
      </c>
      <c r="Q89" s="61">
        <v>0</v>
      </c>
      <c r="R89" s="40">
        <v>0</v>
      </c>
      <c r="S89" s="40">
        <v>6</v>
      </c>
      <c r="T89" s="67"/>
      <c r="V89" s="59">
        <v>115</v>
      </c>
      <c r="W89" s="60" t="str">
        <v>Storage</v>
      </c>
      <c r="X89" s="60" t="str">
        <v>File/Block</v>
      </c>
      <c r="Y89" s="60" t="str">
        <v>Live</v>
      </c>
      <c r="Z89" s="61">
        <v>4</v>
      </c>
      <c r="AA89" s="40">
        <v>0</v>
      </c>
      <c r="AB89" s="40">
        <v>6</v>
      </c>
      <c r="AC89" s="67"/>
    </row>
    <row r="90" spans="4:29" ht="15" customHeight="1" x14ac:dyDescent="0.25">
      <c r="D90" s="59">
        <v>72</v>
      </c>
      <c r="E90" s="60" t="str">
        <v>Network</v>
      </c>
      <c r="F90" s="60" t="str">
        <v>Aggregate</v>
      </c>
      <c r="G90" s="60" t="str">
        <v>Live</v>
      </c>
      <c r="H90" s="61">
        <v>0</v>
      </c>
      <c r="I90" s="40">
        <v>0</v>
      </c>
      <c r="J90" s="40">
        <v>5</v>
      </c>
      <c r="K90" s="67"/>
      <c r="M90" s="59">
        <v>94</v>
      </c>
      <c r="N90" s="60" t="str">
        <v>Storage</v>
      </c>
      <c r="O90" s="60" t="str">
        <v>File/Block</v>
      </c>
      <c r="P90" s="60" t="str">
        <v>Live</v>
      </c>
      <c r="Q90" s="61">
        <v>1</v>
      </c>
      <c r="R90" s="40">
        <v>0</v>
      </c>
      <c r="S90" s="40">
        <v>6</v>
      </c>
      <c r="T90" s="67"/>
      <c r="V90" s="59">
        <v>116</v>
      </c>
      <c r="W90" s="60" t="str">
        <v>Storage</v>
      </c>
      <c r="X90" s="60" t="str">
        <v>File/Block</v>
      </c>
      <c r="Y90" s="60" t="str">
        <v>Live</v>
      </c>
      <c r="Z90" s="61">
        <v>2</v>
      </c>
      <c r="AA90" s="40">
        <v>0</v>
      </c>
      <c r="AB90" s="40">
        <v>6</v>
      </c>
      <c r="AC90" s="67"/>
    </row>
    <row r="91" spans="4:29" ht="15" customHeight="1" x14ac:dyDescent="0.25">
      <c r="D91" s="59">
        <v>73</v>
      </c>
      <c r="E91" s="60" t="str">
        <v>Bare Metal</v>
      </c>
      <c r="F91" s="60" t="str">
        <v>Bare Metal</v>
      </c>
      <c r="G91" s="60" t="str">
        <v>Live</v>
      </c>
      <c r="H91" s="61">
        <v>18</v>
      </c>
      <c r="I91" s="40">
        <v>3.7559999999999998</v>
      </c>
      <c r="J91" s="40">
        <v>6</v>
      </c>
      <c r="K91" s="67"/>
      <c r="M91" s="59">
        <v>95</v>
      </c>
      <c r="N91" s="60" t="str">
        <v>Storage</v>
      </c>
      <c r="O91" s="60" t="str">
        <v>File/Block</v>
      </c>
      <c r="P91" s="60" t="str">
        <v>Live</v>
      </c>
      <c r="Q91" s="61">
        <v>16</v>
      </c>
      <c r="R91" s="40">
        <v>0</v>
      </c>
      <c r="S91" s="40">
        <v>6</v>
      </c>
      <c r="T91" s="67"/>
      <c r="V91" s="59">
        <v>117</v>
      </c>
      <c r="W91" s="60" t="str">
        <v>Storage</v>
      </c>
      <c r="X91" s="60" t="str">
        <v>File/Block</v>
      </c>
      <c r="Y91" s="60" t="str">
        <v>Live</v>
      </c>
      <c r="Z91" s="61">
        <v>14</v>
      </c>
      <c r="AA91" s="40">
        <v>0</v>
      </c>
      <c r="AB91" s="40">
        <v>6</v>
      </c>
      <c r="AC91" s="67"/>
    </row>
    <row r="92" spans="4:29" ht="15" customHeight="1" x14ac:dyDescent="0.25">
      <c r="D92" s="59">
        <v>74</v>
      </c>
      <c r="E92" s="60" t="str">
        <v>Bare Metal</v>
      </c>
      <c r="F92" s="60" t="str">
        <v>Bare Metal</v>
      </c>
      <c r="G92" s="60" t="str">
        <v>Live</v>
      </c>
      <c r="H92" s="61">
        <v>23</v>
      </c>
      <c r="I92" s="40">
        <v>4.5679999999999996</v>
      </c>
      <c r="J92" s="40">
        <v>6</v>
      </c>
      <c r="K92" s="67"/>
      <c r="M92" s="59">
        <v>96</v>
      </c>
      <c r="N92" s="60" t="str">
        <v>Storage</v>
      </c>
      <c r="O92" s="60" t="str">
        <v>File/Block</v>
      </c>
      <c r="P92" s="60" t="str">
        <v>Live</v>
      </c>
      <c r="Q92" s="61">
        <v>19</v>
      </c>
      <c r="R92" s="40">
        <v>0</v>
      </c>
      <c r="S92" s="40">
        <v>6</v>
      </c>
      <c r="T92" s="67"/>
      <c r="V92" s="59">
        <v>118</v>
      </c>
      <c r="W92" s="60" t="str">
        <v>Storage</v>
      </c>
      <c r="X92" s="60" t="str">
        <v>File/Block</v>
      </c>
      <c r="Y92" s="60" t="str">
        <v>Live</v>
      </c>
      <c r="Z92" s="61">
        <v>11</v>
      </c>
      <c r="AA92" s="40">
        <v>0</v>
      </c>
      <c r="AB92" s="40">
        <v>6</v>
      </c>
      <c r="AC92" s="67"/>
    </row>
    <row r="93" spans="4:29" ht="15" customHeight="1" x14ac:dyDescent="0.25">
      <c r="D93" s="59">
        <v>75</v>
      </c>
      <c r="E93" s="60" t="str">
        <v>Bare Metal</v>
      </c>
      <c r="F93" s="60" t="str">
        <v>Bare Metal</v>
      </c>
      <c r="G93" s="60" t="str">
        <v>Live</v>
      </c>
      <c r="H93" s="61">
        <v>21</v>
      </c>
      <c r="I93" s="40">
        <v>4.7480000000000002</v>
      </c>
      <c r="J93" s="40">
        <v>6</v>
      </c>
      <c r="K93" s="67"/>
      <c r="M93" s="59">
        <v>97</v>
      </c>
      <c r="N93" s="60" t="str">
        <v>Storage</v>
      </c>
      <c r="O93" s="60" t="str">
        <v>File/Block</v>
      </c>
      <c r="P93" s="60" t="str">
        <v>Live</v>
      </c>
      <c r="Q93" s="61">
        <v>0</v>
      </c>
      <c r="R93" s="40">
        <v>0</v>
      </c>
      <c r="S93" s="40">
        <v>6</v>
      </c>
      <c r="T93" s="67"/>
      <c r="V93" s="59">
        <v>119</v>
      </c>
      <c r="W93" s="60" t="str">
        <v>Storage</v>
      </c>
      <c r="X93" s="60" t="str">
        <v>File/Block</v>
      </c>
      <c r="Y93" s="60" t="str">
        <v>Live</v>
      </c>
      <c r="Z93" s="61">
        <v>11</v>
      </c>
      <c r="AA93" s="40">
        <v>0</v>
      </c>
      <c r="AB93" s="40">
        <v>6</v>
      </c>
      <c r="AC93" s="67"/>
    </row>
    <row r="94" spans="4:29" ht="15" customHeight="1" x14ac:dyDescent="0.25">
      <c r="D94" s="59">
        <v>76</v>
      </c>
      <c r="E94" s="60" t="str">
        <v>Bare Metal</v>
      </c>
      <c r="F94" s="60" t="str">
        <v>Bare Metal</v>
      </c>
      <c r="G94" s="60" t="str">
        <v>Live</v>
      </c>
      <c r="H94" s="61">
        <v>31</v>
      </c>
      <c r="I94" s="40">
        <v>6.3029999999999999</v>
      </c>
      <c r="J94" s="40">
        <v>6</v>
      </c>
      <c r="K94" s="67"/>
      <c r="M94" s="59">
        <v>98</v>
      </c>
      <c r="N94" s="60" t="str">
        <v>Storage</v>
      </c>
      <c r="O94" s="60" t="str">
        <v>File/Block</v>
      </c>
      <c r="P94" s="60" t="str">
        <v>Live</v>
      </c>
      <c r="Q94" s="61">
        <v>3</v>
      </c>
      <c r="R94" s="40">
        <v>0</v>
      </c>
      <c r="S94" s="40">
        <v>6</v>
      </c>
      <c r="T94" s="67"/>
      <c r="V94" s="59">
        <v>120</v>
      </c>
      <c r="W94" s="60" t="str">
        <v>Storage</v>
      </c>
      <c r="X94" s="60" t="str">
        <v>File/Block</v>
      </c>
      <c r="Y94" s="60" t="str">
        <v>Live</v>
      </c>
      <c r="Z94" s="61">
        <v>10</v>
      </c>
      <c r="AA94" s="40">
        <v>0</v>
      </c>
      <c r="AB94" s="40">
        <v>6</v>
      </c>
      <c r="AC94" s="67"/>
    </row>
    <row r="95" spans="4:29" ht="15" customHeight="1" x14ac:dyDescent="0.25">
      <c r="D95" s="59">
        <v>77</v>
      </c>
      <c r="E95" s="60" t="str">
        <v>Bare Metal</v>
      </c>
      <c r="F95" s="60" t="str">
        <v>Bare Metal</v>
      </c>
      <c r="G95" s="60" t="str">
        <v>Live</v>
      </c>
      <c r="H95" s="61">
        <v>31</v>
      </c>
      <c r="I95" s="40">
        <v>8.3279999999999994</v>
      </c>
      <c r="J95" s="40">
        <v>6</v>
      </c>
      <c r="K95" s="67"/>
      <c r="M95" s="59">
        <v>99</v>
      </c>
      <c r="N95" s="60" t="str">
        <v>Storage</v>
      </c>
      <c r="O95" s="60" t="str">
        <v>File/Block</v>
      </c>
      <c r="P95" s="60" t="str">
        <v>Live</v>
      </c>
      <c r="Q95" s="61">
        <v>7</v>
      </c>
      <c r="R95" s="40">
        <v>0</v>
      </c>
      <c r="S95" s="40">
        <v>6</v>
      </c>
      <c r="T95" s="67"/>
      <c r="V95" s="59">
        <v>121</v>
      </c>
      <c r="W95" s="60" t="str">
        <v>Storage</v>
      </c>
      <c r="X95" s="60" t="str">
        <v>File/Block</v>
      </c>
      <c r="Y95" s="60" t="str">
        <v>Live</v>
      </c>
      <c r="Z95" s="61">
        <v>10</v>
      </c>
      <c r="AA95" s="40">
        <v>0</v>
      </c>
      <c r="AB95" s="40">
        <v>6</v>
      </c>
      <c r="AC95" s="67"/>
    </row>
    <row r="96" spans="4:29" ht="15" customHeight="1" x14ac:dyDescent="0.25">
      <c r="D96" s="59"/>
      <c r="E96" s="60"/>
      <c r="F96" s="60"/>
      <c r="G96" s="60"/>
      <c r="H96" s="61"/>
      <c r="I96" s="40"/>
      <c r="J96" s="40"/>
      <c r="K96" s="67"/>
      <c r="M96" s="59"/>
      <c r="N96" s="60"/>
      <c r="O96" s="60"/>
      <c r="P96" s="60"/>
      <c r="Q96" s="61"/>
      <c r="R96" s="40"/>
      <c r="S96" s="40"/>
      <c r="T96" s="67"/>
      <c r="V96" s="59"/>
      <c r="W96" s="60"/>
      <c r="X96" s="60"/>
      <c r="Y96" s="60"/>
      <c r="Z96" s="61"/>
      <c r="AA96" s="40"/>
      <c r="AB96" s="40"/>
      <c r="AC96" s="67"/>
    </row>
    <row r="97" spans="4:29" ht="15" customHeight="1" thickBot="1" x14ac:dyDescent="0.3">
      <c r="D97" s="62" t="s">
        <v>54</v>
      </c>
      <c r="E97" s="63"/>
      <c r="F97" s="63"/>
      <c r="G97" s="63"/>
      <c r="H97" s="64">
        <f>SUM(_xlfn.ANCHORARRAY(H85))</f>
        <v>231</v>
      </c>
      <c r="I97" s="64">
        <f>SUM(_xlfn.ANCHORARRAY(I85))</f>
        <v>55.861999999999995</v>
      </c>
      <c r="J97" s="64">
        <f>SUM(_xlfn.ANCHORARRAY(J85))</f>
        <v>65</v>
      </c>
      <c r="K97" s="68">
        <f ca="1">SUMIFS(_xlfn.ANCHORARRAY(J85),OFFSET(_xlfn.ANCHORARRAY(J85),,1),"")+SUM(OFFSET(_xlfn.ANCHORARRAY(J85),,1))</f>
        <v>65</v>
      </c>
      <c r="M97" s="62" t="s">
        <v>54</v>
      </c>
      <c r="N97" s="63"/>
      <c r="O97" s="63"/>
      <c r="P97" s="63"/>
      <c r="Q97" s="64">
        <f>SUM(_xlfn.ANCHORARRAY(Q85))</f>
        <v>56</v>
      </c>
      <c r="R97" s="64">
        <f>SUM(_xlfn.ANCHORARRAY(R85))</f>
        <v>0</v>
      </c>
      <c r="S97" s="64">
        <f>SUM(_xlfn.ANCHORARRAY(S85))</f>
        <v>66</v>
      </c>
      <c r="T97" s="68">
        <f ca="1">SUMIFS(_xlfn.ANCHORARRAY(S85),OFFSET(_xlfn.ANCHORARRAY(S85),,1),"")+SUM(OFFSET(_xlfn.ANCHORARRAY(S85),,1))</f>
        <v>66</v>
      </c>
      <c r="V97" s="62" t="s">
        <v>54</v>
      </c>
      <c r="W97" s="63"/>
      <c r="X97" s="63"/>
      <c r="Y97" s="63"/>
      <c r="Z97" s="64">
        <f>SUM(_xlfn.ANCHORARRAY(Z85))</f>
        <v>98</v>
      </c>
      <c r="AA97" s="64">
        <f>SUM(_xlfn.ANCHORARRAY(AA85))</f>
        <v>0</v>
      </c>
      <c r="AB97" s="64">
        <f>SUM(_xlfn.ANCHORARRAY(AB85))</f>
        <v>66</v>
      </c>
      <c r="AC97" s="68">
        <f ca="1">SUMIFS(_xlfn.ANCHORARRAY(AB85),OFFSET(_xlfn.ANCHORARRAY(AB85),,1),"")+SUM(OFFSET(_xlfn.ANCHORARRAY(AB85),,1))</f>
        <v>66</v>
      </c>
    </row>
    <row r="101" spans="4:29" ht="15" customHeight="1" thickBot="1" x14ac:dyDescent="0.3"/>
    <row r="102" spans="4:29" ht="15" customHeight="1" x14ac:dyDescent="0.25">
      <c r="D102" s="50" t="s">
        <v>103</v>
      </c>
      <c r="E102" s="51"/>
      <c r="F102" s="51"/>
      <c r="G102" s="51"/>
      <c r="H102" s="51"/>
      <c r="I102" s="51"/>
      <c r="J102" s="51"/>
      <c r="K102" s="49"/>
      <c r="M102" s="50" t="s">
        <v>103</v>
      </c>
      <c r="N102" s="51"/>
      <c r="O102" s="51"/>
      <c r="P102" s="51"/>
      <c r="Q102" s="51"/>
      <c r="R102" s="51"/>
      <c r="S102" s="51"/>
      <c r="T102" s="49"/>
      <c r="V102" s="50" t="s">
        <v>103</v>
      </c>
      <c r="W102" s="51"/>
      <c r="X102" s="51"/>
      <c r="Y102" s="51"/>
      <c r="Z102" s="51"/>
      <c r="AA102" s="51"/>
      <c r="AB102" s="51"/>
      <c r="AC102" s="49"/>
    </row>
    <row r="103" spans="4:29" ht="15" customHeight="1" x14ac:dyDescent="0.25">
      <c r="D103" s="70"/>
      <c r="H103"/>
      <c r="K103" s="18"/>
      <c r="M103" s="25"/>
      <c r="T103" s="18"/>
      <c r="V103" s="25"/>
      <c r="AC103" s="18"/>
    </row>
    <row r="104" spans="4:29" ht="15" customHeight="1" x14ac:dyDescent="0.25">
      <c r="D104" s="25"/>
      <c r="H104"/>
      <c r="K104" s="18"/>
      <c r="M104" s="25"/>
      <c r="T104" s="18"/>
      <c r="V104" s="25"/>
      <c r="AC104" s="18"/>
    </row>
    <row r="105" spans="4:29" ht="15" customHeight="1" thickBot="1" x14ac:dyDescent="0.3">
      <c r="D105" s="27"/>
      <c r="E105" s="22"/>
      <c r="F105" s="22"/>
      <c r="G105" s="22"/>
      <c r="H105" s="22"/>
      <c r="I105" s="22"/>
      <c r="J105" s="22"/>
      <c r="K105" s="21"/>
      <c r="M105" s="27"/>
      <c r="N105" s="22"/>
      <c r="O105" s="22"/>
      <c r="P105" s="22"/>
      <c r="Q105" s="22"/>
      <c r="R105" s="22"/>
      <c r="S105" s="22"/>
      <c r="T105" s="21"/>
      <c r="V105" s="27"/>
      <c r="W105" s="22"/>
      <c r="X105" s="22"/>
      <c r="Y105" s="22"/>
      <c r="Z105" s="22"/>
      <c r="AA105" s="22"/>
      <c r="AB105" s="22"/>
      <c r="AC105" s="21"/>
    </row>
    <row r="106" spans="4:29" ht="15" customHeight="1" thickBot="1" x14ac:dyDescent="0.3">
      <c r="Q106" s="20"/>
      <c r="Z106" s="20"/>
    </row>
    <row r="107" spans="4:29" ht="15" customHeight="1" thickBot="1" x14ac:dyDescent="0.3">
      <c r="D107" s="52" t="s">
        <v>140</v>
      </c>
      <c r="E107" s="53" cm="1">
        <f t="array" ref="E107">INDEX(_xlfn.ANCHORARRAY(D85),COUNTA(_xlfn.ANCHORARRAY(D85)))+1</f>
        <v>78</v>
      </c>
      <c r="F107" s="54" t="s">
        <v>139</v>
      </c>
      <c r="G107" s="55">
        <v>11</v>
      </c>
      <c r="M107" s="52" t="s">
        <v>140</v>
      </c>
      <c r="N107" s="53" cm="1">
        <f t="array" ref="N107">INDEX(_xlfn.ANCHORARRAY(M85),COUNTA(_xlfn.ANCHORARRAY(M85)))+1</f>
        <v>100</v>
      </c>
      <c r="O107" s="54" t="s">
        <v>139</v>
      </c>
      <c r="P107" s="55">
        <v>11</v>
      </c>
      <c r="Q107" s="20"/>
      <c r="V107" s="52" t="s">
        <v>140</v>
      </c>
      <c r="W107" s="53" cm="1">
        <f t="array" ref="W107">INDEX(_xlfn.ANCHORARRAY(V85),COUNTA(_xlfn.ANCHORARRAY(V85)))+1</f>
        <v>122</v>
      </c>
      <c r="X107" s="54" t="s">
        <v>139</v>
      </c>
      <c r="Y107" s="55">
        <v>11</v>
      </c>
      <c r="Z107" s="20"/>
    </row>
    <row r="108" spans="4:29" ht="15" customHeight="1" thickBot="1" x14ac:dyDescent="0.3">
      <c r="E108" s="36"/>
      <c r="F108" s="37"/>
      <c r="G108" s="37"/>
      <c r="H108" s="38"/>
      <c r="I108" s="37"/>
      <c r="J108" s="37"/>
      <c r="K108" s="37"/>
      <c r="L108" s="37"/>
      <c r="N108" s="36"/>
      <c r="O108" s="37"/>
      <c r="P108" s="37"/>
      <c r="Q108" s="38"/>
      <c r="R108" s="37"/>
      <c r="S108" s="37"/>
      <c r="T108" s="37"/>
      <c r="W108" s="36"/>
      <c r="X108" s="37"/>
      <c r="Y108" s="37"/>
      <c r="Z108" s="38"/>
      <c r="AA108" s="37"/>
      <c r="AB108" s="37"/>
      <c r="AC108" s="37"/>
    </row>
    <row r="109" spans="4:29" ht="15" customHeight="1" x14ac:dyDescent="0.25">
      <c r="D109" s="56" t="s">
        <v>0</v>
      </c>
      <c r="E109" s="57" t="s">
        <v>3</v>
      </c>
      <c r="F109" s="57" t="s">
        <v>4</v>
      </c>
      <c r="G109" s="57" t="s">
        <v>5</v>
      </c>
      <c r="H109" s="58" t="s">
        <v>6</v>
      </c>
      <c r="I109" s="58" t="s">
        <v>1</v>
      </c>
      <c r="J109" s="58" t="s">
        <v>7</v>
      </c>
      <c r="K109" s="69" t="s">
        <v>132</v>
      </c>
      <c r="M109" s="56" t="s">
        <v>0</v>
      </c>
      <c r="N109" s="57" t="s">
        <v>3</v>
      </c>
      <c r="O109" s="57" t="s">
        <v>4</v>
      </c>
      <c r="P109" s="57" t="s">
        <v>5</v>
      </c>
      <c r="Q109" s="58" t="s">
        <v>6</v>
      </c>
      <c r="R109" s="58" t="s">
        <v>1</v>
      </c>
      <c r="S109" s="58" t="s">
        <v>7</v>
      </c>
      <c r="T109" s="69" t="s">
        <v>132</v>
      </c>
      <c r="V109" s="56" t="s">
        <v>0</v>
      </c>
      <c r="W109" s="57" t="s">
        <v>3</v>
      </c>
      <c r="X109" s="57" t="s">
        <v>4</v>
      </c>
      <c r="Y109" s="57" t="s">
        <v>5</v>
      </c>
      <c r="Z109" s="58" t="s">
        <v>6</v>
      </c>
      <c r="AA109" s="58" t="s">
        <v>1</v>
      </c>
      <c r="AB109" s="58" t="s">
        <v>7</v>
      </c>
      <c r="AC109" s="69" t="s">
        <v>132</v>
      </c>
    </row>
    <row r="110" spans="4:29" ht="15" customHeight="1" x14ac:dyDescent="0.25">
      <c r="D110" s="59" cm="1">
        <f t="array" ref="D110:D120">_xlfn.SEQUENCE(G107,,E107,1)</f>
        <v>78</v>
      </c>
      <c r="E110" s="60" t="str" cm="1">
        <f t="array" ref="E110:E120">_xlfn.XLOOKUP(LOWER($E$4&amp;".sr0"&amp;$E$5&amp;".rk"&amp;TEXT(_xlfn.ANCHORARRAY(D110),"00")),rack_breakdown[Rack Path],rack_breakdown[Type],"")</f>
        <v>Bare Metal</v>
      </c>
      <c r="F110" s="60" t="str" cm="1">
        <f t="array" ref="F110:F120">_xlfn.XLOOKUP(LOWER($E$4&amp;".sr0"&amp;$E$5&amp;".rk"&amp;TEXT(_xlfn.ANCHORARRAY(D110),"00")),rack_breakdown[Rack Path],rack_breakdown[Sub-Type],"")</f>
        <v>Bare Metal</v>
      </c>
      <c r="G110" s="60" t="str" cm="1">
        <f t="array" ref="G110:G120">_xlfn.XLOOKUP(LOWER($E$4&amp;".sr0"&amp;$E$5&amp;".rk"&amp;TEXT(_xlfn.ANCHORARRAY(D110),"00")),rack_breakdown[Rack Path],rack_breakdown[Status],"")</f>
        <v>Live</v>
      </c>
      <c r="H110" s="61" cm="1">
        <f t="array" ref="H110:H120">_xlfn.BYROW(_xlfn.ANCHORARRAY(D110),_xlfn.LAMBDA(_xlpm.rack,
IF(OR(ISNUMBER(SEARCH("Bare",_xlfn.ANCHORARRAY(E110))),ISNUMBER(SEARCH("Compute",_xlfn.ANCHORARRAY(E110)))),
SUMIFS(rack_breakdown[Active Servers],rack_breakdown[Server Room],$E$5,rack_breakdown[Rack],_xlpm.rack),
SUMIFS(rack_breakdown[Active Hardware],rack_breakdown[Server Room],$E$5,rack_breakdown[Rack],_xlpm.rack))))</f>
        <v>18</v>
      </c>
      <c r="I110" s="40" cm="1">
        <f t="array" ref="I110:I120">_xlfn.BYROW(_xlfn.ANCHORARRAY(D110),_xlfn.LAMBDA(_xlpm.rk,IFERROR(MAX(SUMIFS(power_data[Rack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4.45</v>
      </c>
      <c r="J110" s="40" cm="1">
        <f t="array" ref="J110:J120">_xlfn.XLOOKUP(LOWER($E$4&amp;".sr0"&amp;$E$5&amp;".rk"&amp;TEXT(_xlfn.ANCHORARRAY(D110),"00")),rack_breakdown[Rack Path],rack_breakdown[kW/Rack],"")</f>
        <v>6</v>
      </c>
      <c r="K110" s="66"/>
      <c r="M110" s="59" cm="1">
        <f t="array" ref="M110:M120">_xlfn.SEQUENCE(P107,,N107,1)</f>
        <v>100</v>
      </c>
      <c r="N110" s="60" t="str" cm="1">
        <f t="array" ref="N110:N120">_xlfn.XLOOKUP(LOWER($E$4&amp;".sr0"&amp;$E$5&amp;".rk"&amp;TEXT(_xlfn.ANCHORARRAY(M110),"00")),rack_breakdown[Rack Path],rack_breakdown[Type],"")</f>
        <v>Storage</v>
      </c>
      <c r="O110" s="60" t="str" cm="1">
        <f t="array" ref="O110:O120">_xlfn.XLOOKUP(LOWER($E$4&amp;".sr0"&amp;$E$5&amp;".rk"&amp;TEXT(_xlfn.ANCHORARRAY(M110),"00")),rack_breakdown[Rack Path],rack_breakdown[Sub-Type],"")</f>
        <v>COS</v>
      </c>
      <c r="P110" s="60" t="str" cm="1">
        <f t="array" ref="P110:P120">_xlfn.XLOOKUP(LOWER($E$4&amp;".sr0"&amp;$E$5&amp;".rk"&amp;TEXT(_xlfn.ANCHORARRAY(M110),"00")),rack_breakdown[Rack Path],rack_breakdown[Status],"")</f>
        <v>Live</v>
      </c>
      <c r="Q110" s="61" cm="1">
        <f t="array" ref="Q110:Q120">_xlfn.BYROW(_xlfn.ANCHORARRAY(M110),_xlfn.LAMBDA(_xlpm.rack,
IF(OR(ISNUMBER(SEARCH("Bare",_xlfn.ANCHORARRAY(N110))),ISNUMBER(SEARCH("Compute",_xlfn.ANCHORARRAY(N110)))),
SUMIFS(rack_breakdown[Active Servers],rack_breakdown[Server Room],$E$5,rack_breakdown[Rack],_xlpm.rack),
SUMIFS(rack_breakdown[Active Hardware],rack_breakdown[Server Room],$E$5,rack_breakdown[Rack],_xlpm.rack))))</f>
        <v>15</v>
      </c>
      <c r="R110" s="40" cm="1">
        <f t="array" ref="R110:R120">_xlfn.BYROW(_xlfn.ANCHORARRAY(M110),_xlfn.LAMBDA(_xlpm.rk,IFERROR(MAX(SUMIFS(power_data[Rack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0</v>
      </c>
      <c r="S110" s="40" cm="1">
        <f t="array" ref="S110:S120">_xlfn.XLOOKUP(LOWER($E$4&amp;".sr0"&amp;$E$5&amp;".rk"&amp;TEXT(_xlfn.ANCHORARRAY(M110),"00")),rack_breakdown[Rack Path],rack_breakdown[kW/Rack],"")</f>
        <v>6</v>
      </c>
      <c r="T110" s="66"/>
      <c r="V110" s="59" cm="1">
        <f t="array" ref="V110:V120">_xlfn.SEQUENCE(Y107,,W107,1)</f>
        <v>122</v>
      </c>
      <c r="W110" s="60" t="str" cm="1">
        <f t="array" ref="W110:W120">_xlfn.XLOOKUP(LOWER($E$4&amp;".sr0"&amp;$E$5&amp;".rk"&amp;TEXT(_xlfn.ANCHORARRAY(V110),"00")),rack_breakdown[Rack Path],rack_breakdown[Type],"")</f>
        <v>Storage</v>
      </c>
      <c r="X110" s="60" t="str" cm="1">
        <f t="array" ref="X110:X120">_xlfn.XLOOKUP(LOWER($E$4&amp;".sr0"&amp;$E$5&amp;".rk"&amp;TEXT(_xlfn.ANCHORARRAY(V110),"00")),rack_breakdown[Rack Path],rack_breakdown[Sub-Type],"")</f>
        <v>COS</v>
      </c>
      <c r="Y110" s="60" t="str" cm="1">
        <f t="array" ref="Y110:Y120">_xlfn.XLOOKUP(LOWER($E$4&amp;".sr0"&amp;$E$5&amp;".rk"&amp;TEXT(_xlfn.ANCHORARRAY(V110),"00")),rack_breakdown[Rack Path],rack_breakdown[Status],"")</f>
        <v>Live</v>
      </c>
      <c r="Z110" s="61" cm="1">
        <f t="array" ref="Z110:Z120">_xlfn.BYROW(_xlfn.ANCHORARRAY(V110),_xlfn.LAMBDA(_xlpm.rack,
IF(OR(ISNUMBER(SEARCH("Bare",_xlfn.ANCHORARRAY(W110))),ISNUMBER(SEARCH("Compute",_xlfn.ANCHORARRAY(W110)))),
SUMIFS(rack_breakdown[Active Servers],rack_breakdown[Server Room],$E$5,rack_breakdown[Rack],_xlpm.rack),
SUMIFS(rack_breakdown[Active Hardware],rack_breakdown[Server Room],$E$5,rack_breakdown[Rack],_xlpm.rack))))</f>
        <v>13</v>
      </c>
      <c r="AA110" s="40" cm="1">
        <f t="array" ref="AA110:AA120">_xlfn.BYROW(_xlfn.ANCHORARRAY(V110),_xlfn.LAMBDA(_xlpm.rk,IFERROR(MAX(SUMIFS(power_data[Rack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0</v>
      </c>
      <c r="AB110" s="40" cm="1">
        <f t="array" ref="AB110:AB120">_xlfn.XLOOKUP(LOWER($E$4&amp;".sr0"&amp;$E$5&amp;".rk"&amp;TEXT(_xlfn.ANCHORARRAY(V110),"00")),rack_breakdown[Rack Path],rack_breakdown[kW/Rack],"")</f>
        <v>6</v>
      </c>
      <c r="AC110" s="66"/>
    </row>
    <row r="111" spans="4:29" ht="15" customHeight="1" x14ac:dyDescent="0.25">
      <c r="D111" s="59">
        <v>79</v>
      </c>
      <c r="E111" s="60" t="str">
        <v>Bare Metal</v>
      </c>
      <c r="F111" s="60" t="str">
        <v>Bare Metal</v>
      </c>
      <c r="G111" s="60" t="str">
        <v>Live</v>
      </c>
      <c r="H111" s="61">
        <v>18</v>
      </c>
      <c r="I111" s="40">
        <v>4.8559999999999999</v>
      </c>
      <c r="J111" s="40">
        <v>6</v>
      </c>
      <c r="K111" s="67"/>
      <c r="M111" s="59">
        <v>101</v>
      </c>
      <c r="N111" s="60" t="str">
        <v>Storage</v>
      </c>
      <c r="O111" s="60" t="str">
        <v>COS</v>
      </c>
      <c r="P111" s="60" t="str">
        <v>Live</v>
      </c>
      <c r="Q111" s="61">
        <v>13</v>
      </c>
      <c r="R111" s="40">
        <v>0</v>
      </c>
      <c r="S111" s="40">
        <v>6</v>
      </c>
      <c r="T111" s="67"/>
      <c r="V111" s="59">
        <v>123</v>
      </c>
      <c r="W111" s="60" t="str">
        <v>Storage</v>
      </c>
      <c r="X111" s="60" t="str">
        <v>COS</v>
      </c>
      <c r="Y111" s="60" t="str">
        <v>Live</v>
      </c>
      <c r="Z111" s="61">
        <v>11</v>
      </c>
      <c r="AA111" s="40">
        <v>0</v>
      </c>
      <c r="AB111" s="40">
        <v>6</v>
      </c>
      <c r="AC111" s="67"/>
    </row>
    <row r="112" spans="4:29" ht="15" customHeight="1" x14ac:dyDescent="0.25">
      <c r="D112" s="59">
        <v>80</v>
      </c>
      <c r="E112" s="60" t="str">
        <v>Bare Metal</v>
      </c>
      <c r="F112" s="60" t="str">
        <v>Bare Metal</v>
      </c>
      <c r="G112" s="60" t="str">
        <v>Live</v>
      </c>
      <c r="H112" s="61">
        <v>16</v>
      </c>
      <c r="I112" s="40">
        <v>3.7789999999999999</v>
      </c>
      <c r="J112" s="40">
        <v>6</v>
      </c>
      <c r="K112" s="67"/>
      <c r="M112" s="59">
        <v>102</v>
      </c>
      <c r="N112" s="60" t="str">
        <v>Storage</v>
      </c>
      <c r="O112" s="60" t="str">
        <v>COS</v>
      </c>
      <c r="P112" s="60" t="str">
        <v>Live</v>
      </c>
      <c r="Q112" s="61">
        <v>12</v>
      </c>
      <c r="R112" s="40">
        <v>0</v>
      </c>
      <c r="S112" s="40">
        <v>6</v>
      </c>
      <c r="T112" s="67"/>
      <c r="V112" s="59">
        <v>124</v>
      </c>
      <c r="W112" s="60" t="str">
        <v>Storage</v>
      </c>
      <c r="X112" s="60" t="str">
        <v>COS</v>
      </c>
      <c r="Y112" s="60" t="str">
        <v>Live</v>
      </c>
      <c r="Z112" s="61">
        <v>10</v>
      </c>
      <c r="AA112" s="40">
        <v>0</v>
      </c>
      <c r="AB112" s="40">
        <v>6</v>
      </c>
      <c r="AC112" s="67"/>
    </row>
    <row r="113" spans="4:29" ht="15" customHeight="1" x14ac:dyDescent="0.25">
      <c r="D113" s="59">
        <v>81</v>
      </c>
      <c r="E113" s="60" t="str">
        <v>Bare Metal</v>
      </c>
      <c r="F113" s="60" t="str">
        <v>Bare Metal</v>
      </c>
      <c r="G113" s="60" t="str">
        <v>Live</v>
      </c>
      <c r="H113" s="61">
        <v>20</v>
      </c>
      <c r="I113" s="40">
        <v>3.8719999999999999</v>
      </c>
      <c r="J113" s="40">
        <v>6</v>
      </c>
      <c r="K113" s="67"/>
      <c r="M113" s="59">
        <v>103</v>
      </c>
      <c r="N113" s="60" t="str">
        <v>Storage</v>
      </c>
      <c r="O113" s="60" t="str">
        <v>COS</v>
      </c>
      <c r="P113" s="60" t="str">
        <v>Live</v>
      </c>
      <c r="Q113" s="61">
        <v>14</v>
      </c>
      <c r="R113" s="40">
        <v>0</v>
      </c>
      <c r="S113" s="40">
        <v>6</v>
      </c>
      <c r="T113" s="67"/>
      <c r="V113" s="59">
        <v>125</v>
      </c>
      <c r="W113" s="60" t="str">
        <v>Storage</v>
      </c>
      <c r="X113" s="60" t="str">
        <v>COS</v>
      </c>
      <c r="Y113" s="60" t="str">
        <v>Live</v>
      </c>
      <c r="Z113" s="61">
        <v>10</v>
      </c>
      <c r="AA113" s="40">
        <v>0</v>
      </c>
      <c r="AB113" s="40">
        <v>6</v>
      </c>
      <c r="AC113" s="67"/>
    </row>
    <row r="114" spans="4:29" ht="15" customHeight="1" x14ac:dyDescent="0.25">
      <c r="D114" s="59">
        <v>82</v>
      </c>
      <c r="E114" s="60" t="str">
        <v>Bare Metal</v>
      </c>
      <c r="F114" s="60" t="str">
        <v>Bare Metal</v>
      </c>
      <c r="G114" s="60" t="str">
        <v>Live</v>
      </c>
      <c r="H114" s="61">
        <v>19</v>
      </c>
      <c r="I114" s="40">
        <v>3.468</v>
      </c>
      <c r="J114" s="40">
        <v>6</v>
      </c>
      <c r="K114" s="67"/>
      <c r="M114" s="59">
        <v>104</v>
      </c>
      <c r="N114" s="60" t="str">
        <v>Storage</v>
      </c>
      <c r="O114" s="60" t="str">
        <v>COS</v>
      </c>
      <c r="P114" s="60" t="str">
        <v>Live</v>
      </c>
      <c r="Q114" s="61">
        <v>15</v>
      </c>
      <c r="R114" s="40">
        <v>0</v>
      </c>
      <c r="S114" s="40">
        <v>6</v>
      </c>
      <c r="T114" s="67"/>
      <c r="V114" s="59">
        <v>126</v>
      </c>
      <c r="W114" s="60" t="str">
        <v>Storage</v>
      </c>
      <c r="X114" s="60" t="str">
        <v>COS</v>
      </c>
      <c r="Y114" s="60" t="str">
        <v>Live</v>
      </c>
      <c r="Z114" s="61">
        <v>12</v>
      </c>
      <c r="AA114" s="40">
        <v>0</v>
      </c>
      <c r="AB114" s="40">
        <v>6</v>
      </c>
      <c r="AC114" s="67"/>
    </row>
    <row r="115" spans="4:29" ht="15" customHeight="1" x14ac:dyDescent="0.25">
      <c r="D115" s="59">
        <v>83</v>
      </c>
      <c r="E115" s="60" t="str">
        <v>Network</v>
      </c>
      <c r="F115" s="60" t="str">
        <v>Aggregate</v>
      </c>
      <c r="G115" s="60" t="str">
        <v>Live</v>
      </c>
      <c r="H115" s="61">
        <v>0</v>
      </c>
      <c r="I115" s="40">
        <v>0</v>
      </c>
      <c r="J115" s="40">
        <v>5</v>
      </c>
      <c r="K115" s="67"/>
      <c r="M115" s="59">
        <v>105</v>
      </c>
      <c r="N115" s="60" t="str">
        <v>Storage</v>
      </c>
      <c r="O115" s="60" t="str">
        <v>COS</v>
      </c>
      <c r="P115" s="60" t="str">
        <v>Live</v>
      </c>
      <c r="Q115" s="61">
        <v>16</v>
      </c>
      <c r="R115" s="40">
        <v>0</v>
      </c>
      <c r="S115" s="40">
        <v>6</v>
      </c>
      <c r="T115" s="67"/>
      <c r="V115" s="59">
        <v>127</v>
      </c>
      <c r="W115" s="60" t="str">
        <v>Storage</v>
      </c>
      <c r="X115" s="60" t="str">
        <v>COS</v>
      </c>
      <c r="Y115" s="60" t="str">
        <v>Live</v>
      </c>
      <c r="Z115" s="61">
        <v>14</v>
      </c>
      <c r="AA115" s="40">
        <v>0</v>
      </c>
      <c r="AB115" s="40">
        <v>6</v>
      </c>
      <c r="AC115" s="67"/>
    </row>
    <row r="116" spans="4:29" ht="15" customHeight="1" x14ac:dyDescent="0.25">
      <c r="D116" s="59">
        <v>84</v>
      </c>
      <c r="E116" s="60" t="str">
        <v>Bare Metal</v>
      </c>
      <c r="F116" s="60" t="str">
        <v>Bare Metal</v>
      </c>
      <c r="G116" s="60" t="str">
        <v>Live</v>
      </c>
      <c r="H116" s="61">
        <v>21</v>
      </c>
      <c r="I116" s="40">
        <v>5.2089999999999996</v>
      </c>
      <c r="J116" s="40">
        <v>6</v>
      </c>
      <c r="K116" s="67"/>
      <c r="M116" s="59">
        <v>106</v>
      </c>
      <c r="N116" s="60" t="str">
        <v>Storage</v>
      </c>
      <c r="O116" s="60" t="str">
        <v>COS</v>
      </c>
      <c r="P116" s="60" t="str">
        <v>Live</v>
      </c>
      <c r="Q116" s="61">
        <v>14</v>
      </c>
      <c r="R116" s="40">
        <v>0</v>
      </c>
      <c r="S116" s="40">
        <v>6</v>
      </c>
      <c r="T116" s="67"/>
      <c r="V116" s="59">
        <v>128</v>
      </c>
      <c r="W116" s="60" t="str">
        <v>Storage</v>
      </c>
      <c r="X116" s="60" t="str">
        <v>COS</v>
      </c>
      <c r="Y116" s="60" t="str">
        <v>Live</v>
      </c>
      <c r="Z116" s="61">
        <v>13</v>
      </c>
      <c r="AA116" s="40">
        <v>0</v>
      </c>
      <c r="AB116" s="40">
        <v>6</v>
      </c>
      <c r="AC116" s="67"/>
    </row>
    <row r="117" spans="4:29" ht="15" customHeight="1" x14ac:dyDescent="0.25">
      <c r="D117" s="59">
        <v>85</v>
      </c>
      <c r="E117" s="60" t="str">
        <v>Bare Metal</v>
      </c>
      <c r="F117" s="60" t="str">
        <v>Bare Metal</v>
      </c>
      <c r="G117" s="60" t="str">
        <v>Live</v>
      </c>
      <c r="H117" s="61">
        <v>22</v>
      </c>
      <c r="I117" s="40">
        <v>6.2069999999999999</v>
      </c>
      <c r="J117" s="40">
        <v>6</v>
      </c>
      <c r="K117" s="67"/>
      <c r="M117" s="59">
        <v>107</v>
      </c>
      <c r="N117" s="60" t="str">
        <v>Storage</v>
      </c>
      <c r="O117" s="60" t="str">
        <v>COS</v>
      </c>
      <c r="P117" s="60" t="str">
        <v>Live</v>
      </c>
      <c r="Q117" s="61">
        <v>14</v>
      </c>
      <c r="R117" s="40">
        <v>0</v>
      </c>
      <c r="S117" s="40">
        <v>6</v>
      </c>
      <c r="T117" s="67"/>
      <c r="V117" s="59">
        <v>129</v>
      </c>
      <c r="W117" s="60" t="str">
        <v>Storage</v>
      </c>
      <c r="X117" s="60" t="str">
        <v>COS</v>
      </c>
      <c r="Y117" s="60" t="str">
        <v>Live</v>
      </c>
      <c r="Z117" s="61">
        <v>9</v>
      </c>
      <c r="AA117" s="40">
        <v>0</v>
      </c>
      <c r="AB117" s="40">
        <v>6</v>
      </c>
      <c r="AC117" s="67"/>
    </row>
    <row r="118" spans="4:29" ht="15" customHeight="1" x14ac:dyDescent="0.25">
      <c r="D118" s="59">
        <v>86</v>
      </c>
      <c r="E118" s="60" t="str">
        <v>Bare Metal</v>
      </c>
      <c r="F118" s="60" t="str">
        <v>Bare Metal</v>
      </c>
      <c r="G118" s="60" t="str">
        <v>Live</v>
      </c>
      <c r="H118" s="61">
        <v>32</v>
      </c>
      <c r="I118" s="40">
        <v>8.9649999999999999</v>
      </c>
      <c r="J118" s="40">
        <v>6</v>
      </c>
      <c r="K118" s="67"/>
      <c r="M118" s="59">
        <v>108</v>
      </c>
      <c r="N118" s="60" t="str">
        <v>Storage</v>
      </c>
      <c r="O118" s="60" t="str">
        <v>COS</v>
      </c>
      <c r="P118" s="60" t="str">
        <v>Live</v>
      </c>
      <c r="Q118" s="61">
        <v>12</v>
      </c>
      <c r="R118" s="40">
        <v>0</v>
      </c>
      <c r="S118" s="40">
        <v>6</v>
      </c>
      <c r="T118" s="67"/>
      <c r="V118" s="59">
        <v>130</v>
      </c>
      <c r="W118" s="60" t="str">
        <v>Storage</v>
      </c>
      <c r="X118" s="60" t="str">
        <v>COS</v>
      </c>
      <c r="Y118" s="60" t="str">
        <v>Live</v>
      </c>
      <c r="Z118" s="61">
        <v>10</v>
      </c>
      <c r="AA118" s="40">
        <v>0</v>
      </c>
      <c r="AB118" s="40">
        <v>6</v>
      </c>
      <c r="AC118" s="67"/>
    </row>
    <row r="119" spans="4:29" ht="15" customHeight="1" x14ac:dyDescent="0.25">
      <c r="D119" s="59">
        <v>87</v>
      </c>
      <c r="E119" s="60" t="str">
        <v>Bare Metal</v>
      </c>
      <c r="F119" s="60" t="str">
        <v>Bare Metal</v>
      </c>
      <c r="G119" s="60" t="str">
        <v>Live</v>
      </c>
      <c r="H119" s="61">
        <v>17</v>
      </c>
      <c r="I119" s="40">
        <v>5.4669999999999996</v>
      </c>
      <c r="J119" s="40">
        <v>6</v>
      </c>
      <c r="K119" s="67"/>
      <c r="M119" s="59">
        <v>109</v>
      </c>
      <c r="N119" s="60" t="str">
        <v>Storage</v>
      </c>
      <c r="O119" s="60" t="str">
        <v>COS</v>
      </c>
      <c r="P119" s="60" t="str">
        <v>Live</v>
      </c>
      <c r="Q119" s="61">
        <v>13</v>
      </c>
      <c r="R119" s="40">
        <v>0</v>
      </c>
      <c r="S119" s="40">
        <v>6</v>
      </c>
      <c r="T119" s="67"/>
      <c r="V119" s="59">
        <v>131</v>
      </c>
      <c r="W119" s="60" t="str">
        <v>Storage</v>
      </c>
      <c r="X119" s="60" t="str">
        <v>COS</v>
      </c>
      <c r="Y119" s="60" t="str">
        <v>Live</v>
      </c>
      <c r="Z119" s="61">
        <v>11</v>
      </c>
      <c r="AA119" s="40">
        <v>0</v>
      </c>
      <c r="AB119" s="40">
        <v>6</v>
      </c>
      <c r="AC119" s="67"/>
    </row>
    <row r="120" spans="4:29" ht="15" customHeight="1" x14ac:dyDescent="0.25">
      <c r="D120" s="59">
        <v>88</v>
      </c>
      <c r="E120" s="60" t="str">
        <v>Bare Metal</v>
      </c>
      <c r="F120" s="60" t="str">
        <v>Bare Metal</v>
      </c>
      <c r="G120" s="60" t="str">
        <v>Live</v>
      </c>
      <c r="H120" s="61">
        <v>34</v>
      </c>
      <c r="I120" s="40">
        <v>7.8520000000000003</v>
      </c>
      <c r="J120" s="40">
        <v>6</v>
      </c>
      <c r="K120" s="67"/>
      <c r="M120" s="59">
        <v>110</v>
      </c>
      <c r="N120" s="60" t="str">
        <v>Storage</v>
      </c>
      <c r="O120" s="60" t="str">
        <v>COS</v>
      </c>
      <c r="P120" s="60" t="str">
        <v>Live</v>
      </c>
      <c r="Q120" s="61">
        <v>15</v>
      </c>
      <c r="R120" s="40">
        <v>0</v>
      </c>
      <c r="S120" s="40">
        <v>6</v>
      </c>
      <c r="T120" s="67"/>
      <c r="V120" s="59">
        <v>132</v>
      </c>
      <c r="W120" s="60" t="str">
        <v>Storage</v>
      </c>
      <c r="X120" s="60" t="str">
        <v>COS</v>
      </c>
      <c r="Y120" s="60" t="str">
        <v>Live</v>
      </c>
      <c r="Z120" s="61">
        <v>13</v>
      </c>
      <c r="AA120" s="40">
        <v>0</v>
      </c>
      <c r="AB120" s="40">
        <v>6</v>
      </c>
      <c r="AC120" s="67"/>
    </row>
    <row r="121" spans="4:29" ht="15" customHeight="1" x14ac:dyDescent="0.25">
      <c r="D121" s="59"/>
      <c r="E121" s="60"/>
      <c r="F121" s="60"/>
      <c r="G121" s="60"/>
      <c r="H121" s="61"/>
      <c r="I121" s="40"/>
      <c r="J121" s="40"/>
      <c r="K121" s="67"/>
      <c r="M121" s="59"/>
      <c r="N121" s="60"/>
      <c r="O121" s="60"/>
      <c r="P121" s="60"/>
      <c r="Q121" s="61"/>
      <c r="R121" s="40"/>
      <c r="S121" s="40"/>
      <c r="T121" s="67"/>
      <c r="V121" s="59"/>
      <c r="W121" s="60"/>
      <c r="X121" s="60"/>
      <c r="Y121" s="60"/>
      <c r="Z121" s="61"/>
      <c r="AA121" s="40"/>
      <c r="AB121" s="40"/>
      <c r="AC121" s="67"/>
    </row>
    <row r="122" spans="4:29" ht="15" customHeight="1" thickBot="1" x14ac:dyDescent="0.3">
      <c r="D122" s="62" t="s">
        <v>54</v>
      </c>
      <c r="E122" s="63"/>
      <c r="F122" s="63"/>
      <c r="G122" s="63"/>
      <c r="H122" s="64">
        <f>SUM(_xlfn.ANCHORARRAY(H110))</f>
        <v>217</v>
      </c>
      <c r="I122" s="64">
        <f>SUM(_xlfn.ANCHORARRAY(I110))</f>
        <v>54.125</v>
      </c>
      <c r="J122" s="64">
        <f>SUM(_xlfn.ANCHORARRAY(J110))</f>
        <v>65</v>
      </c>
      <c r="K122" s="68">
        <f ca="1">SUMIFS(_xlfn.ANCHORARRAY(J110),OFFSET(_xlfn.ANCHORARRAY(J110),,1),"")+SUM(OFFSET(_xlfn.ANCHORARRAY(J110),,1))</f>
        <v>65</v>
      </c>
      <c r="M122" s="62" t="s">
        <v>54</v>
      </c>
      <c r="N122" s="63"/>
      <c r="O122" s="63"/>
      <c r="P122" s="63"/>
      <c r="Q122" s="64">
        <f>SUM(_xlfn.ANCHORARRAY(Q110))</f>
        <v>153</v>
      </c>
      <c r="R122" s="64">
        <f>SUM(_xlfn.ANCHORARRAY(R110))</f>
        <v>0</v>
      </c>
      <c r="S122" s="64">
        <f>SUM(_xlfn.ANCHORARRAY(S110))</f>
        <v>66</v>
      </c>
      <c r="T122" s="68">
        <f ca="1">SUMIFS(_xlfn.ANCHORARRAY(S110),OFFSET(_xlfn.ANCHORARRAY(S110),,1),"")+SUM(OFFSET(_xlfn.ANCHORARRAY(S110),,1))</f>
        <v>66</v>
      </c>
      <c r="V122" s="62" t="s">
        <v>54</v>
      </c>
      <c r="W122" s="63"/>
      <c r="X122" s="63"/>
      <c r="Y122" s="63"/>
      <c r="Z122" s="64">
        <f>SUM(_xlfn.ANCHORARRAY(Z110))</f>
        <v>126</v>
      </c>
      <c r="AA122" s="64">
        <f>SUM(_xlfn.ANCHORARRAY(AA110))</f>
        <v>0</v>
      </c>
      <c r="AB122" s="64">
        <f>SUM(_xlfn.ANCHORARRAY(AB110))</f>
        <v>66</v>
      </c>
      <c r="AC122" s="68">
        <f ca="1">SUMIFS(_xlfn.ANCHORARRAY(AB110),OFFSET(_xlfn.ANCHORARRAY(AB110),,1),"")+SUM(OFFSET(_xlfn.ANCHORARRAY(AB110),,1))</f>
        <v>66</v>
      </c>
    </row>
  </sheetData>
  <conditionalFormatting sqref="G19">
    <cfRule type="cellIs" dxfId="83" priority="17" operator="greaterThanOrEqual">
      <formula>0</formula>
    </cfRule>
    <cfRule type="cellIs" dxfId="82" priority="18" operator="lessThan">
      <formula>0</formula>
    </cfRule>
  </conditionalFormatting>
  <conditionalFormatting sqref="G74">
    <cfRule type="cellIs" dxfId="81" priority="13" operator="greaterThanOrEqual">
      <formula>0</formula>
    </cfRule>
    <cfRule type="cellIs" dxfId="80" priority="14" operator="lessThan">
      <formula>0</formula>
    </cfRule>
  </conditionalFormatting>
  <conditionalFormatting sqref="I19 K19">
    <cfRule type="cellIs" dxfId="79" priority="19" operator="greaterThanOrEqual">
      <formula>0</formula>
    </cfRule>
    <cfRule type="cellIs" dxfId="78" priority="20" operator="lessThan">
      <formula>0</formula>
    </cfRule>
  </conditionalFormatting>
  <conditionalFormatting sqref="I74 K74">
    <cfRule type="cellIs" dxfId="77" priority="15" operator="greaterThanOrEqual">
      <formula>0</formula>
    </cfRule>
    <cfRule type="cellIs" dxfId="76" priority="16" operator="lessThan">
      <formula>0</formula>
    </cfRule>
  </conditionalFormatting>
  <conditionalFormatting sqref="J5:J14">
    <cfRule type="cellIs" dxfId="75" priority="85" operator="greaterThanOrEqual">
      <formula>0</formula>
    </cfRule>
    <cfRule type="cellIs" dxfId="74" priority="86" operator="lessThan">
      <formula>0</formula>
    </cfRule>
  </conditionalFormatting>
  <conditionalFormatting sqref="L5:L14 N5:N14">
    <cfRule type="cellIs" dxfId="73" priority="87" operator="greaterThanOrEqual">
      <formula>0</formula>
    </cfRule>
    <cfRule type="cellIs" dxfId="72" priority="88" operator="lessThan">
      <formula>0</formula>
    </cfRule>
  </conditionalFormatting>
  <conditionalFormatting sqref="E27">
    <cfRule type="expression" dxfId="71" priority="12">
      <formula>_xlfn.ISFORMULA(E27)</formula>
    </cfRule>
  </conditionalFormatting>
  <conditionalFormatting sqref="N27">
    <cfRule type="expression" dxfId="58" priority="11">
      <formula>_xlfn.ISFORMULA(N27)</formula>
    </cfRule>
  </conditionalFormatting>
  <conditionalFormatting sqref="W27">
    <cfRule type="expression" dxfId="57" priority="10">
      <formula>_xlfn.ISFORMULA(W27)</formula>
    </cfRule>
  </conditionalFormatting>
  <conditionalFormatting sqref="W52">
    <cfRule type="expression" dxfId="56" priority="9">
      <formula>_xlfn.ISFORMULA(W52)</formula>
    </cfRule>
  </conditionalFormatting>
  <conditionalFormatting sqref="N52">
    <cfRule type="expression" dxfId="55" priority="8">
      <formula>_xlfn.ISFORMULA(N52)</formula>
    </cfRule>
  </conditionalFormatting>
  <conditionalFormatting sqref="E52">
    <cfRule type="expression" dxfId="54" priority="7">
      <formula>_xlfn.ISFORMULA(E52)</formula>
    </cfRule>
  </conditionalFormatting>
  <conditionalFormatting sqref="E82">
    <cfRule type="expression" dxfId="53" priority="6">
      <formula>_xlfn.ISFORMULA(E82)</formula>
    </cfRule>
  </conditionalFormatting>
  <conditionalFormatting sqref="N82">
    <cfRule type="expression" dxfId="52" priority="5">
      <formula>_xlfn.ISFORMULA(N82)</formula>
    </cfRule>
  </conditionalFormatting>
  <conditionalFormatting sqref="W82">
    <cfRule type="expression" dxfId="51" priority="4">
      <formula>_xlfn.ISFORMULA(W82)</formula>
    </cfRule>
  </conditionalFormatting>
  <conditionalFormatting sqref="W107">
    <cfRule type="expression" dxfId="50" priority="3">
      <formula>_xlfn.ISFORMULA(W107)</formula>
    </cfRule>
  </conditionalFormatting>
  <conditionalFormatting sqref="N107">
    <cfRule type="expression" dxfId="49" priority="2">
      <formula>_xlfn.ISFORMULA(N107)</formula>
    </cfRule>
  </conditionalFormatting>
  <conditionalFormatting sqref="E107">
    <cfRule type="expression" dxfId="48" priority="1">
      <formula>_xlfn.ISFORMULA(E107)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2151-223D-4E9E-908C-B79F97AAA1EF}">
  <dimension ref="B1:Z132"/>
  <sheetViews>
    <sheetView showGridLines="0" zoomScale="85" zoomScaleNormal="85" workbookViewId="0"/>
  </sheetViews>
  <sheetFormatPr defaultRowHeight="15" customHeight="1" x14ac:dyDescent="0.25"/>
  <cols>
    <col min="1" max="1" width="0.7109375" customWidth="1"/>
    <col min="2" max="3" width="4.7109375" customWidth="1"/>
    <col min="4" max="4" width="12.42578125" customWidth="1"/>
    <col min="5" max="5" width="14.28515625" bestFit="1" customWidth="1"/>
    <col min="6" max="6" width="13.5703125" bestFit="1" customWidth="1"/>
    <col min="7" max="7" width="15.28515625" bestFit="1" customWidth="1"/>
    <col min="8" max="8" width="9.85546875" style="20" bestFit="1" customWidth="1"/>
    <col min="9" max="9" width="12.42578125" bestFit="1" customWidth="1"/>
    <col min="10" max="10" width="9.140625" customWidth="1"/>
    <col min="11" max="12" width="9.85546875" customWidth="1"/>
    <col min="13" max="13" width="12.42578125" customWidth="1"/>
    <col min="14" max="14" width="14.28515625" bestFit="1" customWidth="1"/>
    <col min="15" max="15" width="13.5703125" bestFit="1" customWidth="1"/>
    <col min="16" max="16" width="15.28515625" bestFit="1" customWidth="1"/>
    <col min="17" max="17" width="9.85546875" bestFit="1" customWidth="1"/>
    <col min="18" max="18" width="12.42578125" bestFit="1" customWidth="1"/>
    <col min="20" max="21" width="9.85546875" customWidth="1"/>
    <col min="22" max="22" width="12.42578125" customWidth="1"/>
    <col min="23" max="23" width="14.28515625" bestFit="1" customWidth="1"/>
    <col min="24" max="24" width="13.5703125" bestFit="1" customWidth="1"/>
    <col min="25" max="25" width="15.28515625" bestFit="1" customWidth="1"/>
    <col min="26" max="26" width="9.85546875" bestFit="1" customWidth="1"/>
    <col min="27" max="27" width="12.42578125" bestFit="1" customWidth="1"/>
    <col min="29" max="29" width="9.85546875" customWidth="1"/>
    <col min="30" max="30" width="4.7109375" customWidth="1"/>
  </cols>
  <sheetData>
    <row r="1" spans="2:26" ht="15" customHeight="1" x14ac:dyDescent="0.25">
      <c r="B1" s="11" t="str">
        <f>$E$4&amp;".SR"&amp;TEXT($E$5,"00")&amp;" - Rack and Power Allocation Assessment"</f>
        <v>DAL13.SR01 - Rack and Power Allocation Assessment</v>
      </c>
      <c r="C1" s="9"/>
      <c r="D1" s="9"/>
      <c r="E1" s="9"/>
      <c r="F1" s="9"/>
      <c r="G1" s="9"/>
      <c r="H1" s="2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2:26" ht="15" customHeight="1" x14ac:dyDescent="0.25">
      <c r="B2" s="10" t="str" cm="1">
        <f t="array" ref="B2">Data_Date[Data Date]</f>
        <v>Data as of 5/21/2024</v>
      </c>
    </row>
    <row r="3" spans="2:26" ht="15" customHeight="1" thickBot="1" x14ac:dyDescent="0.3">
      <c r="B3" s="10"/>
    </row>
    <row r="4" spans="2:26" ht="15" customHeight="1" x14ac:dyDescent="0.25">
      <c r="D4" s="6" t="s">
        <v>141</v>
      </c>
      <c r="E4" s="23" t="str">
        <f>file_path!B2</f>
        <v>DAL13</v>
      </c>
      <c r="G4" s="43" t="s">
        <v>159</v>
      </c>
      <c r="H4" s="81" t="s">
        <v>158</v>
      </c>
      <c r="I4" s="44" t="s">
        <v>1</v>
      </c>
      <c r="J4" s="81" t="s">
        <v>133</v>
      </c>
      <c r="K4" s="65" t="s">
        <v>7</v>
      </c>
      <c r="L4" s="81" t="s">
        <v>133</v>
      </c>
      <c r="M4" s="65" t="s">
        <v>132</v>
      </c>
      <c r="N4" s="45" t="s">
        <v>133</v>
      </c>
      <c r="O4" s="88" t="s">
        <v>203</v>
      </c>
      <c r="Q4" s="109" t="s">
        <v>54</v>
      </c>
      <c r="R4" s="65" t="s">
        <v>217</v>
      </c>
      <c r="S4" s="45" t="s">
        <v>133</v>
      </c>
    </row>
    <row r="5" spans="2:26" ht="15" customHeight="1" x14ac:dyDescent="0.25">
      <c r="D5" s="7" t="s">
        <v>14</v>
      </c>
      <c r="E5" s="5">
        <v>1</v>
      </c>
      <c r="G5" s="96" t="str" cm="1">
        <f t="array" aca="1" ref="G5:N8" ca="1">_xlfn._xlws.SORT(_xlfn._xlws.FILTER(D19:K932,ISNUMBER(SEARCH("Zone ",D19:D932))))</f>
        <v>Zone 1</v>
      </c>
      <c r="H5" s="85">
        <f ca="1"/>
        <v>0</v>
      </c>
      <c r="I5" s="40">
        <f ca="1"/>
        <v>151.797</v>
      </c>
      <c r="J5" s="41">
        <f ca="1"/>
        <v>-151.797</v>
      </c>
      <c r="K5" s="42">
        <f ca="1"/>
        <v>182</v>
      </c>
      <c r="L5" s="41">
        <f ca="1"/>
        <v>-182</v>
      </c>
      <c r="M5" s="42">
        <f ca="1"/>
        <v>182</v>
      </c>
      <c r="N5" s="46">
        <f ca="1"/>
        <v>-182</v>
      </c>
      <c r="O5" s="89" t="str">
        <f ca="1">_xlfn.LET(_xlpm.location,OFFSET(_xlfn.XLOOKUP($G5,D:D,D:D),25,-1),HYPERLINK("#"&amp;ADDRESS(ROW(_xlpm.location),COLUMN(_xlpm.location)),"Go to "&amp;G5))</f>
        <v>Go to Zone 1</v>
      </c>
      <c r="Q5" s="110" t="s">
        <v>1</v>
      </c>
      <c r="R5" s="111">
        <f ca="1">SUM(_xlfn.CHOOSECOLS(_xlfn.ANCHORARRAY(G5),3))</f>
        <v>443.49300000000005</v>
      </c>
      <c r="S5" s="112">
        <f ca="1">$E$7-R5</f>
        <v>4056.5070000000001</v>
      </c>
    </row>
    <row r="6" spans="2:26" ht="15" customHeight="1" x14ac:dyDescent="0.25">
      <c r="D6" s="7" t="s">
        <v>154</v>
      </c>
      <c r="E6" s="5" t="str" cm="1">
        <f t="array" ref="E6:E8">TRANSPOSE(_xlfn.XLOOKUP(E4&amp;E5,sr_details[Data Center]&amp;sr_details[Server Room],sr_details[[Vendor Identification]:[Details]]))</f>
        <v>Data Hall 4</v>
      </c>
      <c r="G6" s="97" t="str">
        <f ca="1"/>
        <v>Zone 2</v>
      </c>
      <c r="H6" s="80">
        <f ca="1"/>
        <v>0</v>
      </c>
      <c r="I6" s="40">
        <f ca="1"/>
        <v>114.49099999999999</v>
      </c>
      <c r="J6" s="41">
        <f ca="1"/>
        <v>-114.49099999999999</v>
      </c>
      <c r="K6" s="42">
        <f ca="1"/>
        <v>142</v>
      </c>
      <c r="L6" s="41">
        <f ca="1"/>
        <v>-142</v>
      </c>
      <c r="M6" s="42">
        <f ca="1"/>
        <v>142</v>
      </c>
      <c r="N6" s="46">
        <f ca="1"/>
        <v>-142</v>
      </c>
      <c r="O6" s="89" t="str">
        <f ca="1">_xlfn.LET(_xlpm.location,OFFSET(_xlfn.XLOOKUP($G6,D:D,D:D),25,-1),HYPERLINK("#"&amp;ADDRESS(ROW(_xlpm.location),COLUMN(_xlpm.location)),"Go to "&amp;G6))</f>
        <v>Go to Zone 2</v>
      </c>
      <c r="Q6" s="113" t="s">
        <v>7</v>
      </c>
      <c r="R6" s="111">
        <f ca="1">SUM(_xlfn.CHOOSECOLS(_xlfn.ANCHORARRAY(G5),5))</f>
        <v>608</v>
      </c>
      <c r="S6" s="112">
        <f t="shared" ref="S6:S7" ca="1" si="0">$E$7-R6</f>
        <v>3892</v>
      </c>
    </row>
    <row r="7" spans="2:26" ht="15" customHeight="1" thickBot="1" x14ac:dyDescent="0.3">
      <c r="D7" s="7" t="s">
        <v>186</v>
      </c>
      <c r="E7" s="5">
        <v>4500</v>
      </c>
      <c r="G7" s="91" t="str">
        <f ca="1"/>
        <v>Zone 3</v>
      </c>
      <c r="H7" s="80">
        <f ca="1"/>
        <v>0</v>
      </c>
      <c r="I7" s="40">
        <f ca="1"/>
        <v>95.37700000000001</v>
      </c>
      <c r="J7" s="41">
        <f ca="1"/>
        <v>-95.37700000000001</v>
      </c>
      <c r="K7" s="42">
        <f ca="1"/>
        <v>141</v>
      </c>
      <c r="L7" s="41">
        <f ca="1"/>
        <v>-141</v>
      </c>
      <c r="M7" s="42">
        <f ca="1"/>
        <v>141</v>
      </c>
      <c r="N7" s="46">
        <f ca="1"/>
        <v>-141</v>
      </c>
      <c r="O7" s="89" t="str">
        <f ca="1">_xlfn.LET(_xlpm.location,OFFSET(_xlfn.XLOOKUP($G7,D:D,D:D),25,-1),HYPERLINK("#"&amp;ADDRESS(ROW(_xlpm.location),COLUMN(_xlpm.location)),"Go to "&amp;G7))</f>
        <v>Go to Zone 3</v>
      </c>
      <c r="Q7" s="114" t="s">
        <v>132</v>
      </c>
      <c r="R7" s="115">
        <f ca="1">SUM(_xlfn.CHOOSECOLS(_xlfn.ANCHORARRAY(G5),7))</f>
        <v>608</v>
      </c>
      <c r="S7" s="116">
        <f t="shared" ca="1" si="0"/>
        <v>3892</v>
      </c>
    </row>
    <row r="8" spans="2:26" ht="15" customHeight="1" thickBot="1" x14ac:dyDescent="0.3">
      <c r="D8" s="8" t="s">
        <v>185</v>
      </c>
      <c r="E8" s="39" t="str">
        <v>400/30/3Phase</v>
      </c>
      <c r="G8" s="108" t="str">
        <f ca="1"/>
        <v>Zone 4</v>
      </c>
      <c r="H8" s="82">
        <f ca="1"/>
        <v>0</v>
      </c>
      <c r="I8" s="29">
        <f ca="1"/>
        <v>81.828000000000003</v>
      </c>
      <c r="J8" s="47">
        <f ca="1"/>
        <v>-81.828000000000003</v>
      </c>
      <c r="K8" s="48">
        <f ca="1"/>
        <v>143</v>
      </c>
      <c r="L8" s="47">
        <f ca="1"/>
        <v>-143</v>
      </c>
      <c r="M8" s="48">
        <f ca="1"/>
        <v>143</v>
      </c>
      <c r="N8" s="26">
        <f ca="1"/>
        <v>-143</v>
      </c>
      <c r="O8" s="90" t="str">
        <f ca="1">_xlfn.LET(_xlpm.location,OFFSET(_xlfn.XLOOKUP($G8,D:D,D:D),25,-1),HYPERLINK("#"&amp;ADDRESS(ROW(_xlpm.location),COLUMN(_xlpm.location)),"Go to "&amp;G8))</f>
        <v>Go to Zone 4</v>
      </c>
    </row>
    <row r="9" spans="2:26" ht="15" customHeight="1" x14ac:dyDescent="0.25">
      <c r="H9"/>
    </row>
    <row r="10" spans="2:26" ht="15" customHeight="1" x14ac:dyDescent="0.25">
      <c r="H10"/>
    </row>
    <row r="11" spans="2:26" ht="15" customHeight="1" x14ac:dyDescent="0.25">
      <c r="H11"/>
    </row>
    <row r="12" spans="2:26" ht="15" customHeight="1" x14ac:dyDescent="0.25">
      <c r="H12"/>
    </row>
    <row r="13" spans="2:26" ht="15" customHeight="1" x14ac:dyDescent="0.25">
      <c r="H13"/>
    </row>
    <row r="14" spans="2:26" ht="15" customHeight="1" x14ac:dyDescent="0.25">
      <c r="H14"/>
    </row>
    <row r="17" spans="4:20" ht="15" customHeight="1" thickBot="1" x14ac:dyDescent="0.3"/>
    <row r="18" spans="4:20" ht="15" customHeight="1" x14ac:dyDescent="0.25">
      <c r="D18" s="43" t="s">
        <v>159</v>
      </c>
      <c r="E18" s="81" t="s">
        <v>158</v>
      </c>
      <c r="F18" s="44" t="s">
        <v>1</v>
      </c>
      <c r="G18" s="81" t="s">
        <v>133</v>
      </c>
      <c r="H18" s="65" t="s">
        <v>7</v>
      </c>
      <c r="I18" s="81" t="s">
        <v>133</v>
      </c>
      <c r="J18" s="65" t="s">
        <v>132</v>
      </c>
      <c r="K18" s="45" t="s">
        <v>133</v>
      </c>
    </row>
    <row r="19" spans="4:20" ht="15" customHeight="1" thickBot="1" x14ac:dyDescent="0.3">
      <c r="D19" s="86" t="s">
        <v>160</v>
      </c>
      <c r="E19" s="82"/>
      <c r="F19" s="29">
        <f>I42+R42</f>
        <v>151.797</v>
      </c>
      <c r="G19" s="47">
        <f>E19-F19</f>
        <v>-151.797</v>
      </c>
      <c r="H19" s="48">
        <f>J42+S42</f>
        <v>182</v>
      </c>
      <c r="I19" s="47">
        <f>E19-H19</f>
        <v>-182</v>
      </c>
      <c r="J19" s="48">
        <f ca="1">K42+T42</f>
        <v>182</v>
      </c>
      <c r="K19" s="26">
        <f ca="1">E19-J19</f>
        <v>-182</v>
      </c>
    </row>
    <row r="21" spans="4:20" ht="15" customHeight="1" thickBot="1" x14ac:dyDescent="0.3"/>
    <row r="22" spans="4:20" ht="15" customHeight="1" x14ac:dyDescent="0.25">
      <c r="D22" s="50" t="s">
        <v>103</v>
      </c>
      <c r="E22" s="51"/>
      <c r="F22" s="51"/>
      <c r="G22" s="51"/>
      <c r="H22" s="51"/>
      <c r="I22" s="51"/>
      <c r="J22" s="51"/>
      <c r="K22" s="49"/>
      <c r="M22" s="50" t="s">
        <v>103</v>
      </c>
      <c r="N22" s="51"/>
      <c r="O22" s="51"/>
      <c r="P22" s="51"/>
      <c r="Q22" s="51"/>
      <c r="R22" s="51"/>
      <c r="S22" s="51"/>
      <c r="T22" s="49"/>
    </row>
    <row r="23" spans="4:20" ht="15" customHeight="1" x14ac:dyDescent="0.25">
      <c r="D23" s="70"/>
      <c r="H23"/>
      <c r="K23" s="18"/>
      <c r="M23" s="25"/>
      <c r="T23" s="18"/>
    </row>
    <row r="24" spans="4:20" ht="15" customHeight="1" x14ac:dyDescent="0.25">
      <c r="D24" s="25"/>
      <c r="H24"/>
      <c r="K24" s="18"/>
      <c r="M24" s="25"/>
      <c r="T24" s="18"/>
    </row>
    <row r="25" spans="4:20" ht="15" customHeight="1" thickBot="1" x14ac:dyDescent="0.3">
      <c r="D25" s="27"/>
      <c r="E25" s="22"/>
      <c r="F25" s="22"/>
      <c r="G25" s="22"/>
      <c r="H25" s="22"/>
      <c r="I25" s="22"/>
      <c r="J25" s="22"/>
      <c r="K25" s="21"/>
      <c r="M25" s="27"/>
      <c r="N25" s="22"/>
      <c r="O25" s="22"/>
      <c r="P25" s="22"/>
      <c r="Q25" s="22"/>
      <c r="R25" s="22"/>
      <c r="S25" s="22"/>
      <c r="T25" s="21"/>
    </row>
    <row r="26" spans="4:20" ht="15" customHeight="1" thickBot="1" x14ac:dyDescent="0.3">
      <c r="Q26" s="20"/>
    </row>
    <row r="27" spans="4:20" ht="15" customHeight="1" thickBot="1" x14ac:dyDescent="0.3">
      <c r="D27" s="52" t="s">
        <v>140</v>
      </c>
      <c r="E27" s="53">
        <v>1</v>
      </c>
      <c r="F27" s="54" t="s">
        <v>139</v>
      </c>
      <c r="G27" s="55">
        <v>12</v>
      </c>
      <c r="M27" s="52" t="s">
        <v>140</v>
      </c>
      <c r="N27" s="53" cm="1">
        <f t="array" ref="N27">INDEX(_xlfn.ANCHORARRAY(D30),COUNTA(_xlfn.ANCHORARRAY(D30)))+1</f>
        <v>13</v>
      </c>
      <c r="O27" s="54" t="s">
        <v>139</v>
      </c>
      <c r="P27" s="55">
        <v>12</v>
      </c>
      <c r="Q27" s="20"/>
    </row>
    <row r="28" spans="4:20" ht="15" customHeight="1" thickBot="1" x14ac:dyDescent="0.3">
      <c r="E28" s="36"/>
      <c r="F28" s="37"/>
      <c r="G28" s="37"/>
      <c r="H28" s="38"/>
      <c r="I28" s="37"/>
      <c r="J28" s="37"/>
      <c r="K28" s="37"/>
      <c r="L28" s="37"/>
      <c r="N28" s="36"/>
      <c r="O28" s="37"/>
      <c r="P28" s="37"/>
      <c r="Q28" s="38"/>
      <c r="R28" s="37"/>
      <c r="S28" s="37"/>
      <c r="T28" s="37"/>
    </row>
    <row r="29" spans="4:20" ht="15" customHeight="1" x14ac:dyDescent="0.25">
      <c r="D29" s="56" t="s">
        <v>0</v>
      </c>
      <c r="E29" s="57" t="s">
        <v>3</v>
      </c>
      <c r="F29" s="57" t="s">
        <v>4</v>
      </c>
      <c r="G29" s="57" t="s">
        <v>5</v>
      </c>
      <c r="H29" s="58" t="s">
        <v>6</v>
      </c>
      <c r="I29" s="58" t="s">
        <v>1</v>
      </c>
      <c r="J29" s="58" t="s">
        <v>7</v>
      </c>
      <c r="K29" s="69" t="s">
        <v>132</v>
      </c>
      <c r="M29" s="56" t="s">
        <v>0</v>
      </c>
      <c r="N29" s="57" t="s">
        <v>3</v>
      </c>
      <c r="O29" s="57" t="s">
        <v>4</v>
      </c>
      <c r="P29" s="57" t="s">
        <v>5</v>
      </c>
      <c r="Q29" s="58" t="s">
        <v>6</v>
      </c>
      <c r="R29" s="58" t="s">
        <v>1</v>
      </c>
      <c r="S29" s="58" t="s">
        <v>7</v>
      </c>
      <c r="T29" s="69" t="s">
        <v>132</v>
      </c>
    </row>
    <row r="30" spans="4:20" ht="15" customHeight="1" x14ac:dyDescent="0.25">
      <c r="D30" s="59" cm="1">
        <f t="array" ref="D30:D41">_xlfn.SEQUENCE(G27,,E27,1)</f>
        <v>1</v>
      </c>
      <c r="E30" s="60" t="str" cm="1">
        <f t="array" ref="E30:E41">_xlfn._xlws.FILTER(rack_breakdown[Type],(rack_breakdown[Server Room]=$E$5)*(ISNUMBER(_xlfn.XMATCH(rack_breakdown[Rack],_xlfn.ANCHORARRAY(D30),0))))</f>
        <v>Compute</v>
      </c>
      <c r="F30" s="60" t="str" cm="1">
        <f t="array" ref="F30:F41">_xlfn._xlws.FILTER(rack_breakdown[Sub-Type],(rack_breakdown[Server Room]=$E$5)*(ISNUMBER(_xlfn.XMATCH(rack_breakdown[Rack],_xlfn.ANCHORARRAY(D30),0))))</f>
        <v>Hybrid</v>
      </c>
      <c r="G30" s="60" t="str" cm="1">
        <f t="array" ref="G30:G41">_xlfn._xlws.FILTER(rack_breakdown[Status],(rack_breakdown[Server Room]=$E$5)*(ISNUMBER(_xlfn.XMATCH(rack_breakdown[Rack],_xlfn.ANCHORARRAY(D30),0))))</f>
        <v>Live</v>
      </c>
      <c r="H30" s="61" cm="1">
        <f t="array" ref="H30:H41">_xlfn.BYROW(_xlfn.ANCHORARRAY(D30),_xlfn.LAMBDA(_xlpm.rack,
IF(OR(ISNUMBER(SEARCH("Bare",_xlfn.ANCHORARRAY(E30))),ISNUMBER(SEARCH("Compute",_xlfn.ANCHORARRAY(E30)))),
SUMIFS(rack_breakdown[Active Servers],rack_breakdown[Server Room],$E$5,rack_breakdown[Rack],_xlpm.rack),
SUMIFS(rack_breakdown[Active Hardware],rack_breakdown[Server Room],$E$5,rack_breakdown[Rack],_xlpm.rack))))</f>
        <v>32</v>
      </c>
      <c r="I30" s="40" cm="1">
        <f t="array" ref="I30:I41">_xlfn.BYROW(_xlfn.ANCHORARRAY(D30),_xlfn.LAMBDA(_xlpm.rk,IFERROR(MAX(SUMIFS(power_data[Rack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8.2810000000000006</v>
      </c>
      <c r="J30" s="40" cm="1">
        <f t="array" ref="J30:J41">_xlfn._xlws.FILTER(rack_breakdown[kW/Rack],(rack_breakdown[Server Room]=$E$5)*(ISNUMBER(_xlfn.XMATCH(rack_breakdown[Rack],_xlfn.ANCHORARRAY(D30),0))))</f>
        <v>10</v>
      </c>
      <c r="K30" s="66"/>
      <c r="M30" s="59" cm="1">
        <f t="array" ref="M30:M41">_xlfn.SEQUENCE(P27,,N27,1)</f>
        <v>13</v>
      </c>
      <c r="N30" s="60" t="str" cm="1">
        <f t="array" ref="N30:N41">_xlfn._xlws.FILTER(rack_breakdown[Type],(rack_breakdown[Server Room]=$E$5)*(ISNUMBER(_xlfn.XMATCH(rack_breakdown[Rack],_xlfn.ANCHORARRAY(M30),0))))</f>
        <v>Bare Metal</v>
      </c>
      <c r="O30" s="60" t="str" cm="1">
        <f t="array" ref="O30:O41">_xlfn._xlws.FILTER(rack_breakdown[Sub-Type],(rack_breakdown[Server Room]=$E$5)*(ISNUMBER(_xlfn.XMATCH(rack_breakdown[Rack],_xlfn.ANCHORARRAY(M30),0))))</f>
        <v>Bare Metal</v>
      </c>
      <c r="P30" s="60" t="str" cm="1">
        <f t="array" ref="P30:P41">_xlfn._xlws.FILTER(rack_breakdown[Status],(rack_breakdown[Server Room]=$E$5)*(ISNUMBER(_xlfn.XMATCH(rack_breakdown[Rack],_xlfn.ANCHORARRAY(M30),0))))</f>
        <v>Live</v>
      </c>
      <c r="Q30" s="61" cm="1">
        <f t="array" ref="Q30:Q41">_xlfn.BYROW(_xlfn.ANCHORARRAY(M30),_xlfn.LAMBDA(_xlpm.rack,
IF(OR(ISNUMBER(SEARCH("Bare",_xlfn.ANCHORARRAY(N30))),ISNUMBER(SEARCH("Compute",_xlfn.ANCHORARRAY(N30)))),
SUMIFS(rack_breakdown[Active Servers],rack_breakdown[Server Room],$E$5,rack_breakdown[Rack],_xlpm.rack),
SUMIFS(rack_breakdown[Active Hardware],rack_breakdown[Server Room],$E$5,rack_breakdown[Rack],_xlpm.rack))))</f>
        <v>29</v>
      </c>
      <c r="R30" s="40" cm="1">
        <f t="array" ref="R30:R41">_xlfn.BYROW(_xlfn.ANCHORARRAY(M30),_xlfn.LAMBDA(_xlpm.rk,IFERROR(MAX(SUMIFS(power_data[Rack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5.6710000000000003</v>
      </c>
      <c r="S30" s="40" cm="1">
        <f t="array" ref="S30:S41">_xlfn._xlws.FILTER(rack_breakdown[kW/Rack],(rack_breakdown[Server Room]=$E$5)*(ISNUMBER(_xlfn.XMATCH(rack_breakdown[Rack],_xlfn.ANCHORARRAY(M30),0))))</f>
        <v>6</v>
      </c>
      <c r="T30" s="66"/>
    </row>
    <row r="31" spans="4:20" ht="15" customHeight="1" x14ac:dyDescent="0.25">
      <c r="D31" s="59">
        <v>2</v>
      </c>
      <c r="E31" s="60" t="str">
        <v>Compute</v>
      </c>
      <c r="F31" s="60" t="str">
        <v>Hybrid</v>
      </c>
      <c r="G31" s="60" t="str">
        <v>Live</v>
      </c>
      <c r="H31" s="61">
        <v>34</v>
      </c>
      <c r="I31" s="40">
        <v>9.1940000000000008</v>
      </c>
      <c r="J31" s="40">
        <v>10</v>
      </c>
      <c r="K31" s="67"/>
      <c r="M31" s="59">
        <v>14</v>
      </c>
      <c r="N31" s="60" t="str">
        <v>Bare Metal</v>
      </c>
      <c r="O31" s="60" t="str">
        <v>Bare Metal</v>
      </c>
      <c r="P31" s="60" t="str">
        <v>Live</v>
      </c>
      <c r="Q31" s="61">
        <v>22</v>
      </c>
      <c r="R31" s="40">
        <v>4.2210000000000001</v>
      </c>
      <c r="S31" s="40">
        <v>6</v>
      </c>
      <c r="T31" s="67"/>
    </row>
    <row r="32" spans="4:20" ht="15" customHeight="1" x14ac:dyDescent="0.25">
      <c r="D32" s="59">
        <v>3</v>
      </c>
      <c r="E32" s="60" t="str">
        <v>Compute</v>
      </c>
      <c r="F32" s="60" t="str">
        <v>Hybrid</v>
      </c>
      <c r="G32" s="60" t="str">
        <v>Live</v>
      </c>
      <c r="H32" s="61">
        <v>27</v>
      </c>
      <c r="I32" s="40">
        <v>7.548</v>
      </c>
      <c r="J32" s="40">
        <v>10</v>
      </c>
      <c r="K32" s="67"/>
      <c r="M32" s="59">
        <v>15</v>
      </c>
      <c r="N32" s="60" t="str">
        <v>Bare Metal</v>
      </c>
      <c r="O32" s="60" t="str">
        <v>Bare Metal</v>
      </c>
      <c r="P32" s="60" t="str">
        <v>Live</v>
      </c>
      <c r="Q32" s="61">
        <v>21</v>
      </c>
      <c r="R32" s="40">
        <v>5.3259999999999996</v>
      </c>
      <c r="S32" s="40">
        <v>6</v>
      </c>
      <c r="T32" s="67"/>
    </row>
    <row r="33" spans="4:20" ht="15" customHeight="1" x14ac:dyDescent="0.25">
      <c r="D33" s="59">
        <v>4</v>
      </c>
      <c r="E33" s="60" t="str">
        <v>Compute</v>
      </c>
      <c r="F33" s="60" t="str">
        <v>Hybrid</v>
      </c>
      <c r="G33" s="60" t="str">
        <v>Live</v>
      </c>
      <c r="H33" s="61">
        <v>32</v>
      </c>
      <c r="I33" s="40">
        <v>8.9580000000000002</v>
      </c>
      <c r="J33" s="40">
        <v>10</v>
      </c>
      <c r="K33" s="67"/>
      <c r="M33" s="59">
        <v>16</v>
      </c>
      <c r="N33" s="60" t="str">
        <v>Bare Metal</v>
      </c>
      <c r="O33" s="60" t="str">
        <v>Bare Metal</v>
      </c>
      <c r="P33" s="60" t="str">
        <v>Live</v>
      </c>
      <c r="Q33" s="61">
        <v>25</v>
      </c>
      <c r="R33" s="40">
        <v>5.3689999999999998</v>
      </c>
      <c r="S33" s="40">
        <v>6</v>
      </c>
      <c r="T33" s="67"/>
    </row>
    <row r="34" spans="4:20" ht="15" customHeight="1" x14ac:dyDescent="0.25">
      <c r="D34" s="59">
        <v>5</v>
      </c>
      <c r="E34" s="60" t="str">
        <v>Compute</v>
      </c>
      <c r="F34" s="60" t="str">
        <v>Hybrid</v>
      </c>
      <c r="G34" s="60" t="str">
        <v>Live</v>
      </c>
      <c r="H34" s="61">
        <v>28</v>
      </c>
      <c r="I34" s="40">
        <v>8.9139999999999997</v>
      </c>
      <c r="J34" s="40">
        <v>10</v>
      </c>
      <c r="K34" s="67"/>
      <c r="M34" s="59">
        <v>17</v>
      </c>
      <c r="N34" s="60" t="str">
        <v>Network</v>
      </c>
      <c r="O34" s="60" t="str">
        <v>Aggregate</v>
      </c>
      <c r="P34" s="60" t="str">
        <v>Live</v>
      </c>
      <c r="Q34" s="61">
        <v>0</v>
      </c>
      <c r="R34" s="40">
        <v>0</v>
      </c>
      <c r="S34" s="40">
        <v>5</v>
      </c>
      <c r="T34" s="67"/>
    </row>
    <row r="35" spans="4:20" ht="15" customHeight="1" x14ac:dyDescent="0.25">
      <c r="D35" s="59">
        <v>6</v>
      </c>
      <c r="E35" s="60" t="str">
        <v>Network</v>
      </c>
      <c r="F35" s="60" t="str">
        <v>Aggregate</v>
      </c>
      <c r="G35" s="60" t="str">
        <v>Live</v>
      </c>
      <c r="H35" s="61">
        <v>0</v>
      </c>
      <c r="I35" s="40">
        <v>8.4359999999999999</v>
      </c>
      <c r="J35" s="40">
        <v>5</v>
      </c>
      <c r="K35" s="67"/>
      <c r="M35" s="59">
        <v>18</v>
      </c>
      <c r="N35" s="60" t="str">
        <v>Bare Metal</v>
      </c>
      <c r="O35" s="60" t="str">
        <v>Bare Metal</v>
      </c>
      <c r="P35" s="60" t="str">
        <v>Live</v>
      </c>
      <c r="Q35" s="61">
        <v>28</v>
      </c>
      <c r="R35" s="40">
        <v>6.0730000000000004</v>
      </c>
      <c r="S35" s="40">
        <v>6</v>
      </c>
      <c r="T35" s="67"/>
    </row>
    <row r="36" spans="4:20" ht="15" customHeight="1" x14ac:dyDescent="0.25">
      <c r="D36" s="59">
        <v>7</v>
      </c>
      <c r="E36" s="60" t="str">
        <v>Compute</v>
      </c>
      <c r="F36" s="60" t="str">
        <v>Hybrid</v>
      </c>
      <c r="G36" s="60" t="str">
        <v>Live</v>
      </c>
      <c r="H36" s="61">
        <v>27</v>
      </c>
      <c r="I36" s="40">
        <v>8.0050000000000008</v>
      </c>
      <c r="J36" s="40">
        <v>10</v>
      </c>
      <c r="K36" s="67"/>
      <c r="M36" s="59">
        <v>19</v>
      </c>
      <c r="N36" s="60" t="str">
        <v>Bare Metal</v>
      </c>
      <c r="O36" s="60" t="str">
        <v>Bare Metal</v>
      </c>
      <c r="P36" s="60" t="str">
        <v>Live</v>
      </c>
      <c r="Q36" s="61">
        <v>14</v>
      </c>
      <c r="R36" s="40">
        <v>3.1880000000000002</v>
      </c>
      <c r="S36" s="40">
        <v>6</v>
      </c>
      <c r="T36" s="67"/>
    </row>
    <row r="37" spans="4:20" ht="15" customHeight="1" x14ac:dyDescent="0.25">
      <c r="D37" s="59">
        <v>8</v>
      </c>
      <c r="E37" s="60" t="str">
        <v>Compute</v>
      </c>
      <c r="F37" s="60" t="str">
        <v>Hybrid</v>
      </c>
      <c r="G37" s="60" t="str">
        <v>Live</v>
      </c>
      <c r="H37" s="61">
        <v>34</v>
      </c>
      <c r="I37" s="40">
        <v>8.9930000000000003</v>
      </c>
      <c r="J37" s="40">
        <v>10</v>
      </c>
      <c r="K37" s="67"/>
      <c r="M37" s="59">
        <v>20</v>
      </c>
      <c r="N37" s="60" t="str">
        <v>Bare Metal</v>
      </c>
      <c r="O37" s="60" t="str">
        <v>Bare Metal</v>
      </c>
      <c r="P37" s="60" t="str">
        <v>Live</v>
      </c>
      <c r="Q37" s="61">
        <v>16</v>
      </c>
      <c r="R37" s="40">
        <v>4.3209999999999997</v>
      </c>
      <c r="S37" s="40">
        <v>6</v>
      </c>
      <c r="T37" s="67"/>
    </row>
    <row r="38" spans="4:20" ht="15" customHeight="1" x14ac:dyDescent="0.25">
      <c r="D38" s="59">
        <v>9</v>
      </c>
      <c r="E38" s="60" t="str">
        <v>Compute</v>
      </c>
      <c r="F38" s="60" t="str">
        <v>Hybrid</v>
      </c>
      <c r="G38" s="60" t="str">
        <v>Live</v>
      </c>
      <c r="H38" s="61">
        <v>34</v>
      </c>
      <c r="I38" s="40">
        <v>9.2149999999999999</v>
      </c>
      <c r="J38" s="40">
        <v>10</v>
      </c>
      <c r="K38" s="67"/>
      <c r="M38" s="59">
        <v>21</v>
      </c>
      <c r="N38" s="60" t="str">
        <v>Bare Metal</v>
      </c>
      <c r="O38" s="60" t="str">
        <v>Bare Metal</v>
      </c>
      <c r="P38" s="60" t="str">
        <v>Live</v>
      </c>
      <c r="Q38" s="61">
        <v>15</v>
      </c>
      <c r="R38" s="40">
        <v>3.875</v>
      </c>
      <c r="S38" s="40">
        <v>6</v>
      </c>
      <c r="T38" s="67"/>
    </row>
    <row r="39" spans="4:20" ht="15" customHeight="1" x14ac:dyDescent="0.25">
      <c r="D39" s="59">
        <v>10</v>
      </c>
      <c r="E39" s="60" t="str">
        <v>Compute</v>
      </c>
      <c r="F39" s="60" t="str">
        <v>Hybrid</v>
      </c>
      <c r="G39" s="60" t="str">
        <v>Live</v>
      </c>
      <c r="H39" s="61">
        <v>37</v>
      </c>
      <c r="I39" s="40">
        <v>10.058999999999999</v>
      </c>
      <c r="J39" s="40">
        <v>10</v>
      </c>
      <c r="K39" s="67"/>
      <c r="M39" s="59">
        <v>22</v>
      </c>
      <c r="N39" s="60" t="str">
        <v>Bare Metal</v>
      </c>
      <c r="O39" s="60" t="str">
        <v>COD</v>
      </c>
      <c r="P39" s="60" t="str">
        <v>Live</v>
      </c>
      <c r="Q39" s="61">
        <v>1</v>
      </c>
      <c r="R39" s="40">
        <v>1.4370000000000001</v>
      </c>
      <c r="S39" s="40">
        <v>6</v>
      </c>
      <c r="T39" s="67"/>
    </row>
    <row r="40" spans="4:20" ht="15" customHeight="1" x14ac:dyDescent="0.25">
      <c r="D40" s="59">
        <v>11</v>
      </c>
      <c r="E40" s="60" t="str">
        <v>Compute</v>
      </c>
      <c r="F40" s="60" t="str">
        <v>Hybrid</v>
      </c>
      <c r="G40" s="60" t="str">
        <v>Live</v>
      </c>
      <c r="H40" s="61">
        <v>34</v>
      </c>
      <c r="I40" s="40">
        <v>9.1620000000000008</v>
      </c>
      <c r="J40" s="40">
        <v>10</v>
      </c>
      <c r="K40" s="67"/>
      <c r="M40" s="59">
        <v>23</v>
      </c>
      <c r="N40" s="60" t="str">
        <v>Bare Metal</v>
      </c>
      <c r="O40" s="60" t="str">
        <v>Bare Metal</v>
      </c>
      <c r="P40" s="60" t="str">
        <v>Live</v>
      </c>
      <c r="Q40" s="61">
        <v>19</v>
      </c>
      <c r="R40" s="40">
        <v>5.24</v>
      </c>
      <c r="S40" s="40">
        <v>6</v>
      </c>
      <c r="T40" s="67"/>
    </row>
    <row r="41" spans="4:20" ht="15" customHeight="1" x14ac:dyDescent="0.25">
      <c r="D41" s="59">
        <v>12</v>
      </c>
      <c r="E41" s="60" t="str">
        <v>Bare Metal</v>
      </c>
      <c r="F41" s="60" t="str">
        <v>Bare Metal</v>
      </c>
      <c r="G41" s="60" t="str">
        <v>Live</v>
      </c>
      <c r="H41" s="61">
        <v>20</v>
      </c>
      <c r="I41" s="40">
        <v>3.96</v>
      </c>
      <c r="J41" s="40">
        <v>6</v>
      </c>
      <c r="K41" s="67"/>
      <c r="M41" s="59">
        <v>24</v>
      </c>
      <c r="N41" s="60" t="str">
        <v>Bare Metal</v>
      </c>
      <c r="O41" s="60" t="str">
        <v>Bare Metal</v>
      </c>
      <c r="P41" s="60" t="str">
        <v>Live</v>
      </c>
      <c r="Q41" s="61">
        <v>23</v>
      </c>
      <c r="R41" s="40">
        <v>6.351</v>
      </c>
      <c r="S41" s="40">
        <v>6</v>
      </c>
      <c r="T41" s="67"/>
    </row>
    <row r="42" spans="4:20" ht="15" customHeight="1" thickBot="1" x14ac:dyDescent="0.3">
      <c r="D42" s="62" t="s">
        <v>54</v>
      </c>
      <c r="E42" s="63"/>
      <c r="F42" s="63"/>
      <c r="G42" s="63"/>
      <c r="H42" s="64">
        <f>SUM(_xlfn.ANCHORARRAY(H30))</f>
        <v>339</v>
      </c>
      <c r="I42" s="64">
        <f>SUM(_xlfn.ANCHORARRAY(I30))</f>
        <v>100.72500000000001</v>
      </c>
      <c r="J42" s="64">
        <f>SUM(_xlfn.ANCHORARRAY(J30))</f>
        <v>111</v>
      </c>
      <c r="K42" s="68">
        <f ca="1">SUMIFS(_xlfn.ANCHORARRAY(J30),OFFSET(_xlfn.ANCHORARRAY(J30),,1),"")+SUM(OFFSET(_xlfn.ANCHORARRAY(J30),,1))</f>
        <v>111</v>
      </c>
      <c r="M42" s="62" t="s">
        <v>54</v>
      </c>
      <c r="N42" s="63"/>
      <c r="O42" s="63"/>
      <c r="P42" s="63"/>
      <c r="Q42" s="64">
        <f>SUM(_xlfn.ANCHORARRAY(Q30))</f>
        <v>213</v>
      </c>
      <c r="R42" s="64">
        <f>SUM(_xlfn.ANCHORARRAY(R30))</f>
        <v>51.071999999999996</v>
      </c>
      <c r="S42" s="64">
        <f>SUM(_xlfn.ANCHORARRAY(S30))</f>
        <v>71</v>
      </c>
      <c r="T42" s="68">
        <f ca="1">SUMIFS(_xlfn.ANCHORARRAY(S30),OFFSET(_xlfn.ANCHORARRAY(S30),,1),"")+SUM(OFFSET(_xlfn.ANCHORARRAY(S30),,1))</f>
        <v>71</v>
      </c>
    </row>
    <row r="47" spans="4:20" ht="15" customHeight="1" thickBot="1" x14ac:dyDescent="0.3"/>
    <row r="48" spans="4:20" ht="15" customHeight="1" x14ac:dyDescent="0.25">
      <c r="D48" s="43" t="s">
        <v>159</v>
      </c>
      <c r="E48" s="81" t="s">
        <v>158</v>
      </c>
      <c r="F48" s="44" t="s">
        <v>1</v>
      </c>
      <c r="G48" s="81" t="s">
        <v>133</v>
      </c>
      <c r="H48" s="65" t="s">
        <v>7</v>
      </c>
      <c r="I48" s="81" t="s">
        <v>133</v>
      </c>
      <c r="J48" s="65" t="s">
        <v>132</v>
      </c>
      <c r="K48" s="45" t="s">
        <v>133</v>
      </c>
    </row>
    <row r="49" spans="4:20" ht="15" customHeight="1" thickBot="1" x14ac:dyDescent="0.3">
      <c r="D49" s="87" t="s">
        <v>161</v>
      </c>
      <c r="E49" s="82"/>
      <c r="F49" s="29">
        <f>I72+R72</f>
        <v>114.49099999999999</v>
      </c>
      <c r="G49" s="47">
        <f>E49-F49</f>
        <v>-114.49099999999999</v>
      </c>
      <c r="H49" s="48">
        <f>J72+S72</f>
        <v>142</v>
      </c>
      <c r="I49" s="47">
        <f>E49-H49</f>
        <v>-142</v>
      </c>
      <c r="J49" s="48">
        <f ca="1">K72+T72</f>
        <v>142</v>
      </c>
      <c r="K49" s="26">
        <f ca="1">E49-J49</f>
        <v>-142</v>
      </c>
    </row>
    <row r="51" spans="4:20" ht="15" customHeight="1" thickBot="1" x14ac:dyDescent="0.3"/>
    <row r="52" spans="4:20" ht="15" customHeight="1" x14ac:dyDescent="0.25">
      <c r="D52" s="50" t="s">
        <v>103</v>
      </c>
      <c r="E52" s="51"/>
      <c r="F52" s="51"/>
      <c r="G52" s="51"/>
      <c r="H52" s="51"/>
      <c r="I52" s="51"/>
      <c r="J52" s="51"/>
      <c r="K52" s="49"/>
      <c r="M52" s="50" t="s">
        <v>103</v>
      </c>
      <c r="N52" s="51"/>
      <c r="O52" s="51"/>
      <c r="P52" s="51"/>
      <c r="Q52" s="51"/>
      <c r="R52" s="51"/>
      <c r="S52" s="51"/>
      <c r="T52" s="49"/>
    </row>
    <row r="53" spans="4:20" ht="15" customHeight="1" x14ac:dyDescent="0.25">
      <c r="D53" s="70"/>
      <c r="H53"/>
      <c r="K53" s="18"/>
      <c r="M53" s="25"/>
      <c r="T53" s="18"/>
    </row>
    <row r="54" spans="4:20" ht="15" customHeight="1" x14ac:dyDescent="0.25">
      <c r="D54" s="25"/>
      <c r="H54"/>
      <c r="K54" s="18"/>
      <c r="M54" s="25"/>
      <c r="T54" s="18"/>
    </row>
    <row r="55" spans="4:20" ht="15" customHeight="1" thickBot="1" x14ac:dyDescent="0.3">
      <c r="D55" s="27"/>
      <c r="E55" s="22"/>
      <c r="F55" s="22"/>
      <c r="G55" s="22"/>
      <c r="H55" s="22"/>
      <c r="I55" s="22"/>
      <c r="J55" s="22"/>
      <c r="K55" s="21"/>
      <c r="M55" s="27"/>
      <c r="N55" s="22"/>
      <c r="O55" s="22"/>
      <c r="P55" s="22"/>
      <c r="Q55" s="22"/>
      <c r="R55" s="22"/>
      <c r="S55" s="22"/>
      <c r="T55" s="21"/>
    </row>
    <row r="56" spans="4:20" ht="15" customHeight="1" thickBot="1" x14ac:dyDescent="0.3">
      <c r="Q56" s="20"/>
    </row>
    <row r="57" spans="4:20" ht="15" customHeight="1" thickBot="1" x14ac:dyDescent="0.3">
      <c r="D57" s="52" t="s">
        <v>140</v>
      </c>
      <c r="E57" s="53" cm="1">
        <f t="array" ref="E57">INDEX(_xlfn.ANCHORARRAY(M30),COUNTA(_xlfn.ANCHORARRAY(M30)))+1</f>
        <v>25</v>
      </c>
      <c r="F57" s="54" t="s">
        <v>139</v>
      </c>
      <c r="G57" s="55">
        <v>12</v>
      </c>
      <c r="M57" s="52" t="s">
        <v>140</v>
      </c>
      <c r="N57" s="53" cm="1">
        <f t="array" ref="N57">INDEX(_xlfn.ANCHORARRAY(D60),COUNTA(_xlfn.ANCHORARRAY(D60)))+1</f>
        <v>37</v>
      </c>
      <c r="O57" s="54" t="s">
        <v>139</v>
      </c>
      <c r="P57" s="55">
        <v>12</v>
      </c>
      <c r="Q57" s="20"/>
    </row>
    <row r="58" spans="4:20" ht="15" customHeight="1" thickBot="1" x14ac:dyDescent="0.3">
      <c r="E58" s="36"/>
      <c r="F58" s="37"/>
      <c r="G58" s="37"/>
      <c r="H58" s="38"/>
      <c r="I58" s="37"/>
      <c r="J58" s="37"/>
      <c r="K58" s="37"/>
      <c r="L58" s="37"/>
      <c r="N58" s="36"/>
      <c r="O58" s="37"/>
      <c r="P58" s="37"/>
      <c r="Q58" s="38"/>
      <c r="R58" s="37"/>
      <c r="S58" s="37"/>
      <c r="T58" s="37"/>
    </row>
    <row r="59" spans="4:20" ht="15" customHeight="1" x14ac:dyDescent="0.25">
      <c r="D59" s="56" t="s">
        <v>0</v>
      </c>
      <c r="E59" s="57" t="s">
        <v>3</v>
      </c>
      <c r="F59" s="57" t="s">
        <v>4</v>
      </c>
      <c r="G59" s="57" t="s">
        <v>5</v>
      </c>
      <c r="H59" s="58" t="s">
        <v>6</v>
      </c>
      <c r="I59" s="58" t="s">
        <v>1</v>
      </c>
      <c r="J59" s="58" t="s">
        <v>7</v>
      </c>
      <c r="K59" s="69" t="s">
        <v>132</v>
      </c>
      <c r="M59" s="56" t="s">
        <v>0</v>
      </c>
      <c r="N59" s="57" t="s">
        <v>3</v>
      </c>
      <c r="O59" s="57" t="s">
        <v>4</v>
      </c>
      <c r="P59" s="57" t="s">
        <v>5</v>
      </c>
      <c r="Q59" s="58" t="s">
        <v>6</v>
      </c>
      <c r="R59" s="58" t="s">
        <v>1</v>
      </c>
      <c r="S59" s="58" t="s">
        <v>7</v>
      </c>
      <c r="T59" s="69" t="s">
        <v>132</v>
      </c>
    </row>
    <row r="60" spans="4:20" ht="15" customHeight="1" x14ac:dyDescent="0.25">
      <c r="D60" s="59" cm="1">
        <f t="array" ref="D60:D71">_xlfn.SEQUENCE(G57,,E57,1)</f>
        <v>25</v>
      </c>
      <c r="E60" s="60" t="str" cm="1">
        <f t="array" ref="E60:E71">_xlfn._xlws.FILTER(rack_breakdown[Type],(rack_breakdown[Server Room]=$E$5)*(ISNUMBER(_xlfn.XMATCH(rack_breakdown[Rack],_xlfn.ANCHORARRAY(D60),0))))</f>
        <v>Bare Metal</v>
      </c>
      <c r="F60" s="60" t="str" cm="1">
        <f t="array" ref="F60:F71">_xlfn._xlws.FILTER(rack_breakdown[Sub-Type],(rack_breakdown[Server Room]=$E$5)*(ISNUMBER(_xlfn.XMATCH(rack_breakdown[Rack],_xlfn.ANCHORARRAY(D60),0))))</f>
        <v>Bare Metal</v>
      </c>
      <c r="G60" s="60" t="str" cm="1">
        <f t="array" ref="G60:G71">_xlfn._xlws.FILTER(rack_breakdown[Status],(rack_breakdown[Server Room]=$E$5)*(ISNUMBER(_xlfn.XMATCH(rack_breakdown[Rack],_xlfn.ANCHORARRAY(D60),0))))</f>
        <v>Live</v>
      </c>
      <c r="H60" s="61" cm="1">
        <f t="array" ref="H60:H71">_xlfn.BYROW(_xlfn.ANCHORARRAY(D60),_xlfn.LAMBDA(_xlpm.rack,
IF(OR(ISNUMBER(SEARCH("Bare",_xlfn.ANCHORARRAY(E60))),ISNUMBER(SEARCH("Compute",_xlfn.ANCHORARRAY(E60)))),
SUMIFS(rack_breakdown[Active Servers],rack_breakdown[Server Room],$E$5,rack_breakdown[Rack],_xlpm.rack),
SUMIFS(rack_breakdown[Active Hardware],rack_breakdown[Server Room],$E$5,rack_breakdown[Rack],_xlpm.rack))))</f>
        <v>24</v>
      </c>
      <c r="I60" s="40" cm="1">
        <f t="array" ref="I60:I71">_xlfn.BYROW(_xlfn.ANCHORARRAY(D60),_xlfn.LAMBDA(_xlpm.rk,IFERROR(MAX(SUMIFS(power_data[Rack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6.7069999999999999</v>
      </c>
      <c r="J60" s="40" cm="1">
        <f t="array" ref="J60:J71">_xlfn._xlws.FILTER(rack_breakdown[kW/Rack],(rack_breakdown[Server Room]=$E$5)*(ISNUMBER(_xlfn.XMATCH(rack_breakdown[Rack],_xlfn.ANCHORARRAY(D60),0))))</f>
        <v>6</v>
      </c>
      <c r="K60" s="66"/>
      <c r="M60" s="59" cm="1">
        <f t="array" ref="M60:M71">_xlfn.SEQUENCE(P57,,N57,1)</f>
        <v>37</v>
      </c>
      <c r="N60" s="60" t="str" cm="1">
        <f t="array" ref="N60:N71">_xlfn._xlws.FILTER(rack_breakdown[Type],(rack_breakdown[Server Room]=$E$5)*(ISNUMBER(_xlfn.XMATCH(rack_breakdown[Rack],_xlfn.ANCHORARRAY(M60),0))))</f>
        <v>Bare Metal</v>
      </c>
      <c r="O60" s="60" t="str" cm="1">
        <f t="array" ref="O60:O71">_xlfn._xlws.FILTER(rack_breakdown[Sub-Type],(rack_breakdown[Server Room]=$E$5)*(ISNUMBER(_xlfn.XMATCH(rack_breakdown[Rack],_xlfn.ANCHORARRAY(M60),0))))</f>
        <v>Bare Metal</v>
      </c>
      <c r="P60" s="60" t="str" cm="1">
        <f t="array" ref="P60:P71">_xlfn._xlws.FILTER(rack_breakdown[Status],(rack_breakdown[Server Room]=$E$5)*(ISNUMBER(_xlfn.XMATCH(rack_breakdown[Rack],_xlfn.ANCHORARRAY(M60),0))))</f>
        <v>Live</v>
      </c>
      <c r="Q60" s="61" cm="1">
        <f t="array" ref="Q60:Q71">_xlfn.BYROW(_xlfn.ANCHORARRAY(M60),_xlfn.LAMBDA(_xlpm.rack,
IF(OR(ISNUMBER(SEARCH("Bare",_xlfn.ANCHORARRAY(N60))),ISNUMBER(SEARCH("Compute",_xlfn.ANCHORARRAY(N60)))),
SUMIFS(rack_breakdown[Active Servers],rack_breakdown[Server Room],$E$5,rack_breakdown[Rack],_xlpm.rack),
SUMIFS(rack_breakdown[Active Hardware],rack_breakdown[Server Room],$E$5,rack_breakdown[Rack],_xlpm.rack))))</f>
        <v>22</v>
      </c>
      <c r="R60" s="40" cm="1">
        <f t="array" ref="R60:R71">_xlfn.BYROW(_xlfn.ANCHORARRAY(M60),_xlfn.LAMBDA(_xlpm.rk,IFERROR(MAX(SUMIFS(power_data[Rack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3.8940000000000001</v>
      </c>
      <c r="S60" s="40" cm="1">
        <f t="array" ref="S60:S71">_xlfn._xlws.FILTER(rack_breakdown[kW/Rack],(rack_breakdown[Server Room]=$E$5)*(ISNUMBER(_xlfn.XMATCH(rack_breakdown[Rack],_xlfn.ANCHORARRAY(M60),0))))</f>
        <v>6</v>
      </c>
      <c r="T60" s="66"/>
    </row>
    <row r="61" spans="4:20" ht="15" customHeight="1" x14ac:dyDescent="0.25">
      <c r="D61" s="59">
        <v>26</v>
      </c>
      <c r="E61" s="60" t="str">
        <v>Bare Metal</v>
      </c>
      <c r="F61" s="60" t="str">
        <v>Bare Metal</v>
      </c>
      <c r="G61" s="60" t="str">
        <v>Live</v>
      </c>
      <c r="H61" s="61">
        <v>25</v>
      </c>
      <c r="I61" s="40">
        <v>6.0460000000000003</v>
      </c>
      <c r="J61" s="40">
        <v>6</v>
      </c>
      <c r="K61" s="67"/>
      <c r="M61" s="59">
        <v>38</v>
      </c>
      <c r="N61" s="60" t="str">
        <v>Bare Metal</v>
      </c>
      <c r="O61" s="60" t="str">
        <v>Bare Metal</v>
      </c>
      <c r="P61" s="60" t="str">
        <v>Live</v>
      </c>
      <c r="Q61" s="61">
        <v>18</v>
      </c>
      <c r="R61" s="40">
        <v>4.3310000000000004</v>
      </c>
      <c r="S61" s="40">
        <v>6</v>
      </c>
      <c r="T61" s="67"/>
    </row>
    <row r="62" spans="4:20" ht="15" customHeight="1" x14ac:dyDescent="0.25">
      <c r="D62" s="59">
        <v>27</v>
      </c>
      <c r="E62" s="60" t="str">
        <v>Bare Metal</v>
      </c>
      <c r="F62" s="60" t="str">
        <v>Bare Metal</v>
      </c>
      <c r="G62" s="60" t="str">
        <v>Live</v>
      </c>
      <c r="H62" s="61">
        <v>26</v>
      </c>
      <c r="I62" s="40">
        <v>6.35</v>
      </c>
      <c r="J62" s="40">
        <v>6</v>
      </c>
      <c r="K62" s="67"/>
      <c r="M62" s="59">
        <v>39</v>
      </c>
      <c r="N62" s="60" t="str">
        <v>Network</v>
      </c>
      <c r="O62" s="60" t="str">
        <v>Aggregate</v>
      </c>
      <c r="P62" s="60" t="str">
        <v>Live</v>
      </c>
      <c r="Q62" s="61">
        <v>0</v>
      </c>
      <c r="R62" s="40">
        <v>0</v>
      </c>
      <c r="S62" s="40">
        <v>5</v>
      </c>
      <c r="T62" s="67"/>
    </row>
    <row r="63" spans="4:20" ht="15" customHeight="1" x14ac:dyDescent="0.25">
      <c r="D63" s="59">
        <v>28</v>
      </c>
      <c r="E63" s="60" t="str">
        <v>Network</v>
      </c>
      <c r="F63" s="60" t="str">
        <v>Aggregate</v>
      </c>
      <c r="G63" s="60" t="str">
        <v>Live</v>
      </c>
      <c r="H63" s="61">
        <v>0</v>
      </c>
      <c r="I63" s="40">
        <v>0</v>
      </c>
      <c r="J63" s="40">
        <v>5</v>
      </c>
      <c r="K63" s="67"/>
      <c r="M63" s="59">
        <v>40</v>
      </c>
      <c r="N63" s="60" t="str">
        <v>Bare Metal</v>
      </c>
      <c r="O63" s="60" t="str">
        <v>Bare Metal</v>
      </c>
      <c r="P63" s="60" t="str">
        <v>Live</v>
      </c>
      <c r="Q63" s="61">
        <v>24</v>
      </c>
      <c r="R63" s="40">
        <v>4.2990000000000004</v>
      </c>
      <c r="S63" s="40">
        <v>6</v>
      </c>
      <c r="T63" s="67"/>
    </row>
    <row r="64" spans="4:20" ht="15" customHeight="1" x14ac:dyDescent="0.25">
      <c r="D64" s="59">
        <v>29</v>
      </c>
      <c r="E64" s="60" t="str">
        <v>Bare Metal</v>
      </c>
      <c r="F64" s="60" t="str">
        <v>Bare Metal</v>
      </c>
      <c r="G64" s="60" t="str">
        <v>Live</v>
      </c>
      <c r="H64" s="61">
        <v>19</v>
      </c>
      <c r="I64" s="40">
        <v>5.9489999999999998</v>
      </c>
      <c r="J64" s="40">
        <v>6</v>
      </c>
      <c r="K64" s="67"/>
      <c r="M64" s="59">
        <v>41</v>
      </c>
      <c r="N64" s="60" t="str">
        <v>Bare Metal</v>
      </c>
      <c r="O64" s="60" t="str">
        <v>Bare Metal</v>
      </c>
      <c r="P64" s="60" t="str">
        <v>Live</v>
      </c>
      <c r="Q64" s="61">
        <v>24</v>
      </c>
      <c r="R64" s="40">
        <v>5.9569999999999999</v>
      </c>
      <c r="S64" s="40">
        <v>6</v>
      </c>
      <c r="T64" s="67"/>
    </row>
    <row r="65" spans="4:20" ht="15" customHeight="1" x14ac:dyDescent="0.25">
      <c r="D65" s="59">
        <v>30</v>
      </c>
      <c r="E65" s="60" t="str">
        <v>Bare Metal</v>
      </c>
      <c r="F65" s="60" t="str">
        <v>Bare Metal</v>
      </c>
      <c r="G65" s="60" t="str">
        <v>Live</v>
      </c>
      <c r="H65" s="61">
        <v>29</v>
      </c>
      <c r="I65" s="40">
        <v>7.7889999999999997</v>
      </c>
      <c r="J65" s="40">
        <v>6</v>
      </c>
      <c r="K65" s="67"/>
      <c r="M65" s="59">
        <v>42</v>
      </c>
      <c r="N65" s="60" t="str">
        <v>Bare Metal</v>
      </c>
      <c r="O65" s="60" t="str">
        <v>Bare Metal</v>
      </c>
      <c r="P65" s="60" t="str">
        <v>Live</v>
      </c>
      <c r="Q65" s="61">
        <v>18</v>
      </c>
      <c r="R65" s="40">
        <v>3.214</v>
      </c>
      <c r="S65" s="40">
        <v>6</v>
      </c>
      <c r="T65" s="67"/>
    </row>
    <row r="66" spans="4:20" ht="15" customHeight="1" x14ac:dyDescent="0.25">
      <c r="D66" s="59">
        <v>31</v>
      </c>
      <c r="E66" s="60" t="str">
        <v>Bare Metal</v>
      </c>
      <c r="F66" s="60" t="str">
        <v>Bare Metal</v>
      </c>
      <c r="G66" s="60" t="str">
        <v>Live</v>
      </c>
      <c r="H66" s="61">
        <v>26</v>
      </c>
      <c r="I66" s="40">
        <v>7.7409999999999997</v>
      </c>
      <c r="J66" s="40">
        <v>6</v>
      </c>
      <c r="K66" s="67"/>
      <c r="M66" s="59">
        <v>43</v>
      </c>
      <c r="N66" s="60" t="str">
        <v>Bare Metal</v>
      </c>
      <c r="O66" s="60" t="str">
        <v>Bare Metal</v>
      </c>
      <c r="P66" s="60" t="str">
        <v>Live</v>
      </c>
      <c r="Q66" s="61">
        <v>23</v>
      </c>
      <c r="R66" s="40">
        <v>4.008</v>
      </c>
      <c r="S66" s="40">
        <v>6</v>
      </c>
      <c r="T66" s="67"/>
    </row>
    <row r="67" spans="4:20" ht="15" customHeight="1" x14ac:dyDescent="0.25">
      <c r="D67" s="59">
        <v>32</v>
      </c>
      <c r="E67" s="60" t="str">
        <v>Bare Metal</v>
      </c>
      <c r="F67" s="60" t="str">
        <v>Bare Metal</v>
      </c>
      <c r="G67" s="60" t="str">
        <v>Live</v>
      </c>
      <c r="H67" s="61">
        <v>24</v>
      </c>
      <c r="I67" s="40">
        <v>7.1840000000000002</v>
      </c>
      <c r="J67" s="40">
        <v>6</v>
      </c>
      <c r="K67" s="67"/>
      <c r="M67" s="59">
        <v>44</v>
      </c>
      <c r="N67" s="60" t="str">
        <v>Bare Metal</v>
      </c>
      <c r="O67" s="60" t="str">
        <v>Bare Metal</v>
      </c>
      <c r="P67" s="60" t="str">
        <v>Live</v>
      </c>
      <c r="Q67" s="61">
        <v>25</v>
      </c>
      <c r="R67" s="40">
        <v>4.9829999999999997</v>
      </c>
      <c r="S67" s="40">
        <v>6</v>
      </c>
      <c r="T67" s="67"/>
    </row>
    <row r="68" spans="4:20" ht="15" customHeight="1" x14ac:dyDescent="0.25">
      <c r="D68" s="59">
        <v>33</v>
      </c>
      <c r="E68" s="60" t="str">
        <v>Bare Metal</v>
      </c>
      <c r="F68" s="60" t="str">
        <v>Bare Metal</v>
      </c>
      <c r="G68" s="60" t="str">
        <v>Live</v>
      </c>
      <c r="H68" s="61">
        <v>18</v>
      </c>
      <c r="I68" s="40">
        <v>6.4329999999999998</v>
      </c>
      <c r="J68" s="40">
        <v>6</v>
      </c>
      <c r="K68" s="67"/>
      <c r="M68" s="59">
        <v>45</v>
      </c>
      <c r="N68" s="60" t="str">
        <v>Bare Metal</v>
      </c>
      <c r="O68" s="60" t="str">
        <v>Bare Metal</v>
      </c>
      <c r="P68" s="60" t="str">
        <v>Live</v>
      </c>
      <c r="Q68" s="61">
        <v>15</v>
      </c>
      <c r="R68" s="40">
        <v>3.3149999999999999</v>
      </c>
      <c r="S68" s="40">
        <v>6</v>
      </c>
      <c r="T68" s="67"/>
    </row>
    <row r="69" spans="4:20" ht="15" customHeight="1" x14ac:dyDescent="0.25">
      <c r="D69" s="59">
        <v>34</v>
      </c>
      <c r="E69" s="60" t="str">
        <v>Bare Metal</v>
      </c>
      <c r="F69" s="60" t="str">
        <v>Bare Metal</v>
      </c>
      <c r="G69" s="60" t="str">
        <v>Live</v>
      </c>
      <c r="H69" s="61">
        <v>21</v>
      </c>
      <c r="I69" s="40">
        <v>5.21</v>
      </c>
      <c r="J69" s="40">
        <v>6</v>
      </c>
      <c r="K69" s="67"/>
      <c r="M69" s="59">
        <v>46</v>
      </c>
      <c r="N69" s="60" t="str">
        <v>Bare Metal</v>
      </c>
      <c r="O69" s="60" t="str">
        <v>Bare Metal</v>
      </c>
      <c r="P69" s="60" t="str">
        <v>Live</v>
      </c>
      <c r="Q69" s="61">
        <v>15</v>
      </c>
      <c r="R69" s="40">
        <v>4.3179999999999996</v>
      </c>
      <c r="S69" s="40">
        <v>6</v>
      </c>
      <c r="T69" s="67"/>
    </row>
    <row r="70" spans="4:20" ht="15" customHeight="1" x14ac:dyDescent="0.25">
      <c r="D70" s="59">
        <v>35</v>
      </c>
      <c r="E70" s="60" t="str">
        <v>Bare Metal</v>
      </c>
      <c r="F70" s="60" t="str">
        <v>Bare Metal</v>
      </c>
      <c r="G70" s="60" t="str">
        <v>Live</v>
      </c>
      <c r="H70" s="61">
        <v>20</v>
      </c>
      <c r="I70" s="40">
        <v>4.3490000000000002</v>
      </c>
      <c r="J70" s="40">
        <v>6</v>
      </c>
      <c r="K70" s="67"/>
      <c r="M70" s="59">
        <v>47</v>
      </c>
      <c r="N70" s="60" t="str">
        <v>Bare Metal</v>
      </c>
      <c r="O70" s="60" t="str">
        <v>Bare Metal</v>
      </c>
      <c r="P70" s="60" t="str">
        <v>Live</v>
      </c>
      <c r="Q70" s="61">
        <v>13</v>
      </c>
      <c r="R70" s="40">
        <v>4.21</v>
      </c>
      <c r="S70" s="40">
        <v>6</v>
      </c>
      <c r="T70" s="67"/>
    </row>
    <row r="71" spans="4:20" ht="15" customHeight="1" x14ac:dyDescent="0.25">
      <c r="D71" s="59">
        <v>36</v>
      </c>
      <c r="E71" s="60" t="str">
        <v>Bare Metal</v>
      </c>
      <c r="F71" s="60" t="str">
        <v>Bare Metal</v>
      </c>
      <c r="G71" s="60" t="str">
        <v>Live</v>
      </c>
      <c r="H71" s="61">
        <v>23</v>
      </c>
      <c r="I71" s="40">
        <v>5.399</v>
      </c>
      <c r="J71" s="40">
        <v>6</v>
      </c>
      <c r="K71" s="67"/>
      <c r="M71" s="59">
        <v>48</v>
      </c>
      <c r="N71" s="60" t="str">
        <v>Bare Metal</v>
      </c>
      <c r="O71" s="60" t="str">
        <v>Bare Metal</v>
      </c>
      <c r="P71" s="60" t="str">
        <v>Live</v>
      </c>
      <c r="Q71" s="61">
        <v>12</v>
      </c>
      <c r="R71" s="40">
        <v>2.8050000000000002</v>
      </c>
      <c r="S71" s="40">
        <v>6</v>
      </c>
      <c r="T71" s="67"/>
    </row>
    <row r="72" spans="4:20" ht="15" customHeight="1" thickBot="1" x14ac:dyDescent="0.3">
      <c r="D72" s="62" t="s">
        <v>54</v>
      </c>
      <c r="E72" s="63"/>
      <c r="F72" s="63"/>
      <c r="G72" s="63"/>
      <c r="H72" s="64">
        <f>SUM(_xlfn.ANCHORARRAY(H60))</f>
        <v>255</v>
      </c>
      <c r="I72" s="64">
        <f>SUM(_xlfn.ANCHORARRAY(I60))</f>
        <v>69.156999999999996</v>
      </c>
      <c r="J72" s="64">
        <f>SUM(_xlfn.ANCHORARRAY(J60))</f>
        <v>71</v>
      </c>
      <c r="K72" s="68">
        <f ca="1">SUMIFS(_xlfn.ANCHORARRAY(J60),OFFSET(_xlfn.ANCHORARRAY(J60),,1),"")+SUM(OFFSET(_xlfn.ANCHORARRAY(J60),,1))</f>
        <v>71</v>
      </c>
      <c r="M72" s="62" t="s">
        <v>54</v>
      </c>
      <c r="N72" s="63"/>
      <c r="O72" s="63"/>
      <c r="P72" s="63"/>
      <c r="Q72" s="64">
        <f>SUM(_xlfn.ANCHORARRAY(Q60))</f>
        <v>209</v>
      </c>
      <c r="R72" s="64">
        <f>SUM(_xlfn.ANCHORARRAY(R60))</f>
        <v>45.333999999999996</v>
      </c>
      <c r="S72" s="64">
        <f>SUM(_xlfn.ANCHORARRAY(S60))</f>
        <v>71</v>
      </c>
      <c r="T72" s="68">
        <f ca="1">SUMIFS(_xlfn.ANCHORARRAY(S60),OFFSET(_xlfn.ANCHORARRAY(S60),,1),"")+SUM(OFFSET(_xlfn.ANCHORARRAY(S60),,1))</f>
        <v>71</v>
      </c>
    </row>
    <row r="77" spans="4:20" ht="15" customHeight="1" thickBot="1" x14ac:dyDescent="0.3"/>
    <row r="78" spans="4:20" ht="15" customHeight="1" x14ac:dyDescent="0.25">
      <c r="D78" s="43" t="s">
        <v>159</v>
      </c>
      <c r="E78" s="81" t="s">
        <v>158</v>
      </c>
      <c r="F78" s="44" t="s">
        <v>1</v>
      </c>
      <c r="G78" s="81" t="s">
        <v>133</v>
      </c>
      <c r="H78" s="65" t="s">
        <v>7</v>
      </c>
      <c r="I78" s="81" t="s">
        <v>133</v>
      </c>
      <c r="J78" s="65" t="s">
        <v>132</v>
      </c>
      <c r="K78" s="45" t="s">
        <v>133</v>
      </c>
    </row>
    <row r="79" spans="4:20" ht="15" customHeight="1" thickBot="1" x14ac:dyDescent="0.3">
      <c r="D79" s="83" t="s">
        <v>162</v>
      </c>
      <c r="E79" s="82"/>
      <c r="F79" s="29">
        <f>I102+R102</f>
        <v>95.37700000000001</v>
      </c>
      <c r="G79" s="47">
        <f>E79-F79</f>
        <v>-95.37700000000001</v>
      </c>
      <c r="H79" s="48">
        <f>J102+S102</f>
        <v>141</v>
      </c>
      <c r="I79" s="47">
        <f>E79-H79</f>
        <v>-141</v>
      </c>
      <c r="J79" s="48">
        <f ca="1">K102+T102</f>
        <v>141</v>
      </c>
      <c r="K79" s="26">
        <f ca="1">E79-J79</f>
        <v>-141</v>
      </c>
    </row>
    <row r="81" spans="4:20" ht="15" customHeight="1" thickBot="1" x14ac:dyDescent="0.3"/>
    <row r="82" spans="4:20" ht="15" customHeight="1" x14ac:dyDescent="0.25">
      <c r="D82" s="50" t="s">
        <v>103</v>
      </c>
      <c r="E82" s="51"/>
      <c r="F82" s="51"/>
      <c r="G82" s="51"/>
      <c r="H82" s="51"/>
      <c r="I82" s="51"/>
      <c r="J82" s="51"/>
      <c r="K82" s="49"/>
      <c r="M82" s="50" t="s">
        <v>103</v>
      </c>
      <c r="N82" s="51"/>
      <c r="O82" s="51"/>
      <c r="P82" s="51"/>
      <c r="Q82" s="51"/>
      <c r="R82" s="51"/>
      <c r="S82" s="51"/>
      <c r="T82" s="49"/>
    </row>
    <row r="83" spans="4:20" ht="15" customHeight="1" x14ac:dyDescent="0.25">
      <c r="D83" s="70"/>
      <c r="H83"/>
      <c r="K83" s="18"/>
      <c r="M83" s="25"/>
      <c r="T83" s="18"/>
    </row>
    <row r="84" spans="4:20" ht="15" customHeight="1" x14ac:dyDescent="0.25">
      <c r="D84" s="25"/>
      <c r="H84"/>
      <c r="K84" s="18"/>
      <c r="M84" s="25"/>
      <c r="T84" s="18"/>
    </row>
    <row r="85" spans="4:20" ht="15" customHeight="1" thickBot="1" x14ac:dyDescent="0.3">
      <c r="D85" s="27"/>
      <c r="E85" s="22"/>
      <c r="F85" s="22"/>
      <c r="G85" s="22"/>
      <c r="H85" s="22"/>
      <c r="I85" s="22"/>
      <c r="J85" s="22"/>
      <c r="K85" s="21"/>
      <c r="M85" s="27"/>
      <c r="N85" s="22"/>
      <c r="O85" s="22"/>
      <c r="P85" s="22"/>
      <c r="Q85" s="22"/>
      <c r="R85" s="22"/>
      <c r="S85" s="22"/>
      <c r="T85" s="21"/>
    </row>
    <row r="86" spans="4:20" ht="15" customHeight="1" thickBot="1" x14ac:dyDescent="0.3">
      <c r="Q86" s="20"/>
    </row>
    <row r="87" spans="4:20" ht="15" customHeight="1" thickBot="1" x14ac:dyDescent="0.3">
      <c r="D87" s="52" t="s">
        <v>140</v>
      </c>
      <c r="E87" s="53" cm="1">
        <f t="array" ref="E87">INDEX(_xlfn.ANCHORARRAY(M60),COUNTA(_xlfn.ANCHORARRAY(M60)))+1</f>
        <v>49</v>
      </c>
      <c r="F87" s="54" t="s">
        <v>139</v>
      </c>
      <c r="G87" s="55">
        <v>12</v>
      </c>
      <c r="M87" s="52" t="s">
        <v>140</v>
      </c>
      <c r="N87" s="53" cm="1">
        <f t="array" ref="N87">INDEX(_xlfn.ANCHORARRAY(D90),COUNTA(_xlfn.ANCHORARRAY(D90)))+1</f>
        <v>61</v>
      </c>
      <c r="O87" s="54" t="s">
        <v>139</v>
      </c>
      <c r="P87" s="55">
        <v>12</v>
      </c>
      <c r="Q87" s="20"/>
    </row>
    <row r="88" spans="4:20" ht="15" customHeight="1" thickBot="1" x14ac:dyDescent="0.3">
      <c r="E88" s="36"/>
      <c r="F88" s="37"/>
      <c r="G88" s="37"/>
      <c r="H88" s="38"/>
      <c r="I88" s="37"/>
      <c r="J88" s="37"/>
      <c r="K88" s="37"/>
      <c r="L88" s="37"/>
      <c r="N88" s="36"/>
      <c r="O88" s="37"/>
      <c r="P88" s="37"/>
      <c r="Q88" s="38"/>
      <c r="R88" s="37"/>
      <c r="S88" s="37"/>
      <c r="T88" s="37"/>
    </row>
    <row r="89" spans="4:20" ht="15" customHeight="1" x14ac:dyDescent="0.25">
      <c r="D89" s="56" t="s">
        <v>0</v>
      </c>
      <c r="E89" s="57" t="s">
        <v>3</v>
      </c>
      <c r="F89" s="57" t="s">
        <v>4</v>
      </c>
      <c r="G89" s="57" t="s">
        <v>5</v>
      </c>
      <c r="H89" s="58" t="s">
        <v>6</v>
      </c>
      <c r="I89" s="58" t="s">
        <v>1</v>
      </c>
      <c r="J89" s="58" t="s">
        <v>7</v>
      </c>
      <c r="K89" s="69" t="s">
        <v>132</v>
      </c>
      <c r="M89" s="56" t="s">
        <v>0</v>
      </c>
      <c r="N89" s="57" t="s">
        <v>3</v>
      </c>
      <c r="O89" s="57" t="s">
        <v>4</v>
      </c>
      <c r="P89" s="57" t="s">
        <v>5</v>
      </c>
      <c r="Q89" s="58" t="s">
        <v>6</v>
      </c>
      <c r="R89" s="58" t="s">
        <v>1</v>
      </c>
      <c r="S89" s="58" t="s">
        <v>7</v>
      </c>
      <c r="T89" s="69" t="s">
        <v>132</v>
      </c>
    </row>
    <row r="90" spans="4:20" ht="15" customHeight="1" x14ac:dyDescent="0.25">
      <c r="D90" s="59" cm="1">
        <f t="array" ref="D90:D101">_xlfn.SEQUENCE(G87,,E87,1)</f>
        <v>49</v>
      </c>
      <c r="E90" s="60" t="str" cm="1">
        <f t="array" ref="E90:E101">_xlfn._xlws.FILTER(rack_breakdown[Type],(rack_breakdown[Server Room]=$E$5)*(ISNUMBER(_xlfn.XMATCH(rack_breakdown[Rack],_xlfn.ANCHORARRAY(D90),0))))</f>
        <v>Bare Metal</v>
      </c>
      <c r="F90" s="60" t="str" cm="1">
        <f t="array" ref="F90:F101">_xlfn._xlws.FILTER(rack_breakdown[Sub-Type],(rack_breakdown[Server Room]=$E$5)*(ISNUMBER(_xlfn.XMATCH(rack_breakdown[Rack],_xlfn.ANCHORARRAY(D90),0))))</f>
        <v>Bare Metal</v>
      </c>
      <c r="G90" s="60" t="str" cm="1">
        <f t="array" ref="G90:G101">_xlfn._xlws.FILTER(rack_breakdown[Status],(rack_breakdown[Server Room]=$E$5)*(ISNUMBER(_xlfn.XMATCH(rack_breakdown[Rack],_xlfn.ANCHORARRAY(D90),0))))</f>
        <v>Live</v>
      </c>
      <c r="H90" s="61" cm="1">
        <f t="array" ref="H90:H101">_xlfn.BYROW(_xlfn.ANCHORARRAY(D90),_xlfn.LAMBDA(_xlpm.rack,
IF(OR(ISNUMBER(SEARCH("Bare",_xlfn.ANCHORARRAY(E90))),ISNUMBER(SEARCH("Compute",_xlfn.ANCHORARRAY(E90)))),
SUMIFS(rack_breakdown[Active Servers],rack_breakdown[Server Room],$E$5,rack_breakdown[Rack],_xlpm.rack),
SUMIFS(rack_breakdown[Active Hardware],rack_breakdown[Server Room],$E$5,rack_breakdown[Rack],_xlpm.rack))))</f>
        <v>11</v>
      </c>
      <c r="I90" s="40" cm="1">
        <f t="array" ref="I90:I101">_xlfn.BYROW(_xlfn.ANCHORARRAY(D90),_xlfn.LAMBDA(_xlpm.rk,IFERROR(MAX(SUMIFS(power_data[Rack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3.7749999999999999</v>
      </c>
      <c r="J90" s="40" cm="1">
        <f t="array" ref="J90:J101">_xlfn._xlws.FILTER(rack_breakdown[kW/Rack],(rack_breakdown[Server Room]=$E$5)*(ISNUMBER(_xlfn.XMATCH(rack_breakdown[Rack],_xlfn.ANCHORARRAY(D90),0))))</f>
        <v>6</v>
      </c>
      <c r="K90" s="66"/>
      <c r="M90" s="59" cm="1">
        <f t="array" ref="M90:M101">_xlfn.SEQUENCE(P87,,N87,1)</f>
        <v>61</v>
      </c>
      <c r="N90" s="60" t="str" cm="1">
        <f t="array" ref="N90:N101">_xlfn._xlws.FILTER(rack_breakdown[Type],(rack_breakdown[Server Room]=$E$5)*(ISNUMBER(_xlfn.XMATCH(rack_breakdown[Rack],_xlfn.ANCHORARRAY(M90),0))))</f>
        <v>Network</v>
      </c>
      <c r="O90" s="60" t="str" cm="1">
        <f t="array" ref="O90:O101">_xlfn._xlws.FILTER(rack_breakdown[Sub-Type],(rack_breakdown[Server Room]=$E$5)*(ISNUMBER(_xlfn.XMATCH(rack_breakdown[Rack],_xlfn.ANCHORARRAY(M90),0))))</f>
        <v>Aggregate</v>
      </c>
      <c r="P90" s="60" t="str" cm="1">
        <f t="array" ref="P90:P101">_xlfn._xlws.FILTER(rack_breakdown[Status],(rack_breakdown[Server Room]=$E$5)*(ISNUMBER(_xlfn.XMATCH(rack_breakdown[Rack],_xlfn.ANCHORARRAY(M90),0))))</f>
        <v>Live</v>
      </c>
      <c r="Q90" s="61" cm="1">
        <f t="array" ref="Q90:Q101">_xlfn.BYROW(_xlfn.ANCHORARRAY(M90),_xlfn.LAMBDA(_xlpm.rack,
IF(OR(ISNUMBER(SEARCH("Bare",_xlfn.ANCHORARRAY(N90))),ISNUMBER(SEARCH("Compute",_xlfn.ANCHORARRAY(N90)))),
SUMIFS(rack_breakdown[Active Servers],rack_breakdown[Server Room],$E$5,rack_breakdown[Rack],_xlpm.rack),
SUMIFS(rack_breakdown[Active Hardware],rack_breakdown[Server Room],$E$5,rack_breakdown[Rack],_xlpm.rack))))</f>
        <v>0</v>
      </c>
      <c r="R90" s="40" cm="1">
        <f t="array" ref="R90:R101">_xlfn.BYROW(_xlfn.ANCHORARRAY(M90),_xlfn.LAMBDA(_xlpm.rk,IFERROR(MAX(SUMIFS(power_data[Rack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0</v>
      </c>
      <c r="S90" s="40" cm="1">
        <f t="array" ref="S90:S101">_xlfn._xlws.FILTER(rack_breakdown[kW/Rack],(rack_breakdown[Server Room]=$E$5)*(ISNUMBER(_xlfn.XMATCH(rack_breakdown[Rack],_xlfn.ANCHORARRAY(M90),0))))</f>
        <v>5</v>
      </c>
      <c r="T90" s="66"/>
    </row>
    <row r="91" spans="4:20" ht="15" customHeight="1" x14ac:dyDescent="0.25">
      <c r="D91" s="59">
        <v>50</v>
      </c>
      <c r="E91" s="60" t="str">
        <v>Network</v>
      </c>
      <c r="F91" s="60" t="str">
        <v>Aggregate</v>
      </c>
      <c r="G91" s="60" t="str">
        <v>Live</v>
      </c>
      <c r="H91" s="61">
        <v>0</v>
      </c>
      <c r="I91" s="40">
        <v>0</v>
      </c>
      <c r="J91" s="40">
        <v>5</v>
      </c>
      <c r="K91" s="67"/>
      <c r="M91" s="59">
        <v>62</v>
      </c>
      <c r="N91" s="60" t="str">
        <v>Bare Metal</v>
      </c>
      <c r="O91" s="60" t="str">
        <v>Bare Metal</v>
      </c>
      <c r="P91" s="60" t="str">
        <v>Live</v>
      </c>
      <c r="Q91" s="61">
        <v>18</v>
      </c>
      <c r="R91" s="40">
        <v>4.3630000000000004</v>
      </c>
      <c r="S91" s="40">
        <v>6</v>
      </c>
      <c r="T91" s="67"/>
    </row>
    <row r="92" spans="4:20" ht="15" customHeight="1" x14ac:dyDescent="0.25">
      <c r="D92" s="59">
        <v>51</v>
      </c>
      <c r="E92" s="60" t="str">
        <v>Bare Metal</v>
      </c>
      <c r="F92" s="60" t="str">
        <v>Bare Metal</v>
      </c>
      <c r="G92" s="60" t="str">
        <v>Live</v>
      </c>
      <c r="H92" s="61">
        <v>12</v>
      </c>
      <c r="I92" s="40">
        <v>2.85</v>
      </c>
      <c r="J92" s="40">
        <v>6</v>
      </c>
      <c r="K92" s="67"/>
      <c r="M92" s="59">
        <v>63</v>
      </c>
      <c r="N92" s="60" t="str">
        <v>Bare Metal</v>
      </c>
      <c r="O92" s="60" t="str">
        <v>Bare Metal</v>
      </c>
      <c r="P92" s="60" t="str">
        <v>Live</v>
      </c>
      <c r="Q92" s="61">
        <v>10</v>
      </c>
      <c r="R92" s="40">
        <v>3.6749999999999998</v>
      </c>
      <c r="S92" s="40">
        <v>6</v>
      </c>
      <c r="T92" s="67"/>
    </row>
    <row r="93" spans="4:20" ht="15" customHeight="1" x14ac:dyDescent="0.25">
      <c r="D93" s="59">
        <v>52</v>
      </c>
      <c r="E93" s="60" t="str">
        <v>Bare Metal</v>
      </c>
      <c r="F93" s="60" t="str">
        <v>Bare Metal</v>
      </c>
      <c r="G93" s="60" t="str">
        <v>Live</v>
      </c>
      <c r="H93" s="61">
        <v>13</v>
      </c>
      <c r="I93" s="40">
        <v>2.9279999999999999</v>
      </c>
      <c r="J93" s="40">
        <v>6</v>
      </c>
      <c r="K93" s="67"/>
      <c r="M93" s="59">
        <v>64</v>
      </c>
      <c r="N93" s="60" t="str">
        <v>Bare Metal</v>
      </c>
      <c r="O93" s="60" t="str">
        <v>Bare Metal</v>
      </c>
      <c r="P93" s="60" t="str">
        <v>Live</v>
      </c>
      <c r="Q93" s="61">
        <v>16</v>
      </c>
      <c r="R93" s="40">
        <v>4.6319999999999997</v>
      </c>
      <c r="S93" s="40">
        <v>6</v>
      </c>
      <c r="T93" s="67"/>
    </row>
    <row r="94" spans="4:20" ht="15" customHeight="1" x14ac:dyDescent="0.25">
      <c r="D94" s="59">
        <v>53</v>
      </c>
      <c r="E94" s="60" t="str">
        <v>Bare Metal</v>
      </c>
      <c r="F94" s="60" t="str">
        <v>Bare Metal</v>
      </c>
      <c r="G94" s="60" t="str">
        <v>Live</v>
      </c>
      <c r="H94" s="61">
        <v>13</v>
      </c>
      <c r="I94" s="40">
        <v>3.1019999999999999</v>
      </c>
      <c r="J94" s="40">
        <v>6</v>
      </c>
      <c r="K94" s="67"/>
      <c r="M94" s="59">
        <v>65</v>
      </c>
      <c r="N94" s="60" t="str">
        <v>Bare Metal</v>
      </c>
      <c r="O94" s="60" t="str">
        <v>Bare Metal</v>
      </c>
      <c r="P94" s="60" t="str">
        <v>Live</v>
      </c>
      <c r="Q94" s="61">
        <v>15</v>
      </c>
      <c r="R94" s="40">
        <v>3.0779999999999998</v>
      </c>
      <c r="S94" s="40">
        <v>6</v>
      </c>
      <c r="T94" s="67"/>
    </row>
    <row r="95" spans="4:20" ht="15" customHeight="1" x14ac:dyDescent="0.25">
      <c r="D95" s="59">
        <v>54</v>
      </c>
      <c r="E95" s="60" t="str">
        <v>Bare Metal</v>
      </c>
      <c r="F95" s="60" t="str">
        <v>Bare Metal</v>
      </c>
      <c r="G95" s="60" t="str">
        <v>Live</v>
      </c>
      <c r="H95" s="61">
        <v>14</v>
      </c>
      <c r="I95" s="40">
        <v>3.6269999999999998</v>
      </c>
      <c r="J95" s="40">
        <v>6</v>
      </c>
      <c r="K95" s="67"/>
      <c r="M95" s="59">
        <v>66</v>
      </c>
      <c r="N95" s="60" t="str">
        <v>Bare Metal</v>
      </c>
      <c r="O95" s="60" t="str">
        <v>Bare Metal</v>
      </c>
      <c r="P95" s="60" t="str">
        <v>Live</v>
      </c>
      <c r="Q95" s="61">
        <v>29</v>
      </c>
      <c r="R95" s="40">
        <v>7.4390000000000001</v>
      </c>
      <c r="S95" s="40">
        <v>6</v>
      </c>
      <c r="T95" s="67"/>
    </row>
    <row r="96" spans="4:20" ht="15" customHeight="1" x14ac:dyDescent="0.25">
      <c r="D96" s="59">
        <v>55</v>
      </c>
      <c r="E96" s="60" t="str">
        <v>Bare Metal</v>
      </c>
      <c r="F96" s="60" t="str">
        <v>Bare Metal</v>
      </c>
      <c r="G96" s="60" t="str">
        <v>Live</v>
      </c>
      <c r="H96" s="61">
        <v>15</v>
      </c>
      <c r="I96" s="40">
        <v>3.286</v>
      </c>
      <c r="J96" s="40">
        <v>6</v>
      </c>
      <c r="K96" s="67"/>
      <c r="M96" s="59">
        <v>67</v>
      </c>
      <c r="N96" s="60" t="str">
        <v>Bare Metal</v>
      </c>
      <c r="O96" s="60" t="str">
        <v>Bare Metal</v>
      </c>
      <c r="P96" s="60" t="str">
        <v>Live</v>
      </c>
      <c r="Q96" s="61">
        <v>13</v>
      </c>
      <c r="R96" s="40">
        <v>3.3969999999999998</v>
      </c>
      <c r="S96" s="40">
        <v>6</v>
      </c>
      <c r="T96" s="67"/>
    </row>
    <row r="97" spans="4:20" ht="15" customHeight="1" x14ac:dyDescent="0.25">
      <c r="D97" s="59">
        <v>56</v>
      </c>
      <c r="E97" s="60" t="str">
        <v>Bare Metal</v>
      </c>
      <c r="F97" s="60" t="str">
        <v>Bare Metal</v>
      </c>
      <c r="G97" s="60" t="str">
        <v>Live</v>
      </c>
      <c r="H97" s="61">
        <v>15</v>
      </c>
      <c r="I97" s="40">
        <v>4.6379999999999999</v>
      </c>
      <c r="J97" s="40">
        <v>6</v>
      </c>
      <c r="K97" s="67"/>
      <c r="M97" s="59">
        <v>68</v>
      </c>
      <c r="N97" s="60" t="str">
        <v>Bare Metal</v>
      </c>
      <c r="O97" s="60" t="str">
        <v>Bare Metal</v>
      </c>
      <c r="P97" s="60" t="str">
        <v>Live</v>
      </c>
      <c r="Q97" s="61">
        <v>25</v>
      </c>
      <c r="R97" s="40">
        <v>6.1189999999999998</v>
      </c>
      <c r="S97" s="40">
        <v>6</v>
      </c>
      <c r="T97" s="67"/>
    </row>
    <row r="98" spans="4:20" ht="15" customHeight="1" x14ac:dyDescent="0.25">
      <c r="D98" s="59">
        <v>57</v>
      </c>
      <c r="E98" s="60" t="str">
        <v>Bare Metal</v>
      </c>
      <c r="F98" s="60" t="str">
        <v>Bare Metal</v>
      </c>
      <c r="G98" s="60" t="str">
        <v>Live</v>
      </c>
      <c r="H98" s="61">
        <v>14</v>
      </c>
      <c r="I98" s="40">
        <v>4.3239999999999998</v>
      </c>
      <c r="J98" s="40">
        <v>6</v>
      </c>
      <c r="K98" s="67"/>
      <c r="M98" s="59">
        <v>69</v>
      </c>
      <c r="N98" s="60" t="str">
        <v>Bare Metal</v>
      </c>
      <c r="O98" s="60" t="str">
        <v>Bare Metal</v>
      </c>
      <c r="P98" s="60" t="str">
        <v>Live</v>
      </c>
      <c r="Q98" s="61">
        <v>30</v>
      </c>
      <c r="R98" s="40">
        <v>7.9870000000000001</v>
      </c>
      <c r="S98" s="40">
        <v>6</v>
      </c>
      <c r="T98" s="67"/>
    </row>
    <row r="99" spans="4:20" ht="15" customHeight="1" x14ac:dyDescent="0.25">
      <c r="D99" s="59">
        <v>58</v>
      </c>
      <c r="E99" s="60" t="str">
        <v>Bare Metal</v>
      </c>
      <c r="F99" s="60" t="str">
        <v>Bare Metal</v>
      </c>
      <c r="G99" s="60" t="str">
        <v>Live</v>
      </c>
      <c r="H99" s="61">
        <v>12</v>
      </c>
      <c r="I99" s="40">
        <v>4.3529999999999998</v>
      </c>
      <c r="J99" s="40">
        <v>6</v>
      </c>
      <c r="K99" s="67"/>
      <c r="M99" s="59">
        <v>70</v>
      </c>
      <c r="N99" s="60" t="str">
        <v>Bare Metal</v>
      </c>
      <c r="O99" s="60" t="str">
        <v>Bare Metal</v>
      </c>
      <c r="P99" s="60" t="str">
        <v>Live</v>
      </c>
      <c r="Q99" s="61">
        <v>22</v>
      </c>
      <c r="R99" s="40">
        <v>7.0140000000000002</v>
      </c>
      <c r="S99" s="40">
        <v>6</v>
      </c>
      <c r="T99" s="67"/>
    </row>
    <row r="100" spans="4:20" ht="15" customHeight="1" x14ac:dyDescent="0.25">
      <c r="D100" s="59">
        <v>59</v>
      </c>
      <c r="E100" s="60" t="str">
        <v>Bare Metal</v>
      </c>
      <c r="F100" s="60" t="str">
        <v>Bare Metal</v>
      </c>
      <c r="G100" s="60" t="str">
        <v>Live</v>
      </c>
      <c r="H100" s="61">
        <v>22</v>
      </c>
      <c r="I100" s="40">
        <v>6.1840000000000002</v>
      </c>
      <c r="J100" s="40">
        <v>6</v>
      </c>
      <c r="K100" s="67"/>
      <c r="M100" s="59">
        <v>71</v>
      </c>
      <c r="N100" s="60" t="str">
        <v>Bare Metal</v>
      </c>
      <c r="O100" s="60" t="str">
        <v>Bare Metal</v>
      </c>
      <c r="P100" s="60" t="str">
        <v>Live</v>
      </c>
      <c r="Q100" s="61">
        <v>17</v>
      </c>
      <c r="R100" s="40">
        <v>3.6419999999999999</v>
      </c>
      <c r="S100" s="40">
        <v>6</v>
      </c>
      <c r="T100" s="67"/>
    </row>
    <row r="101" spans="4:20" ht="15" customHeight="1" x14ac:dyDescent="0.25">
      <c r="D101" s="59">
        <v>60</v>
      </c>
      <c r="E101" s="60" t="str">
        <v>Bare Metal</v>
      </c>
      <c r="F101" s="60" t="str">
        <v>Bare Metal</v>
      </c>
      <c r="G101" s="60" t="str">
        <v>Live</v>
      </c>
      <c r="H101" s="61">
        <v>21</v>
      </c>
      <c r="I101" s="40">
        <v>4.9640000000000004</v>
      </c>
      <c r="J101" s="40">
        <v>6</v>
      </c>
      <c r="K101" s="67"/>
      <c r="M101" s="59">
        <v>72</v>
      </c>
      <c r="N101" s="60" t="str">
        <v>Network</v>
      </c>
      <c r="O101" s="60" t="str">
        <v>Aggregate</v>
      </c>
      <c r="P101" s="60" t="str">
        <v>Live</v>
      </c>
      <c r="Q101" s="61">
        <v>0</v>
      </c>
      <c r="R101" s="40">
        <v>0</v>
      </c>
      <c r="S101" s="40">
        <v>5</v>
      </c>
      <c r="T101" s="67"/>
    </row>
    <row r="102" spans="4:20" ht="15" customHeight="1" thickBot="1" x14ac:dyDescent="0.3">
      <c r="D102" s="62" t="s">
        <v>54</v>
      </c>
      <c r="E102" s="63"/>
      <c r="F102" s="63"/>
      <c r="G102" s="63"/>
      <c r="H102" s="64">
        <f>SUM(_xlfn.ANCHORARRAY(H90))</f>
        <v>162</v>
      </c>
      <c r="I102" s="64">
        <f>SUM(_xlfn.ANCHORARRAY(I90))</f>
        <v>44.030999999999999</v>
      </c>
      <c r="J102" s="64">
        <f>SUM(_xlfn.ANCHORARRAY(J90))</f>
        <v>71</v>
      </c>
      <c r="K102" s="68">
        <f ca="1">SUMIFS(_xlfn.ANCHORARRAY(J90),OFFSET(_xlfn.ANCHORARRAY(J90),,1),"")+SUM(OFFSET(_xlfn.ANCHORARRAY(J90),,1))</f>
        <v>71</v>
      </c>
      <c r="M102" s="62" t="s">
        <v>54</v>
      </c>
      <c r="N102" s="63"/>
      <c r="O102" s="63"/>
      <c r="P102" s="63"/>
      <c r="Q102" s="64">
        <f>SUM(_xlfn.ANCHORARRAY(Q90))</f>
        <v>195</v>
      </c>
      <c r="R102" s="64">
        <f>SUM(_xlfn.ANCHORARRAY(R90))</f>
        <v>51.346000000000004</v>
      </c>
      <c r="S102" s="64">
        <f>SUM(_xlfn.ANCHORARRAY(S90))</f>
        <v>70</v>
      </c>
      <c r="T102" s="68">
        <f ca="1">SUMIFS(_xlfn.ANCHORARRAY(S90),OFFSET(_xlfn.ANCHORARRAY(S90),,1),"")+SUM(OFFSET(_xlfn.ANCHORARRAY(S90),,1))</f>
        <v>70</v>
      </c>
    </row>
    <row r="107" spans="4:20" ht="15" customHeight="1" thickBot="1" x14ac:dyDescent="0.3"/>
    <row r="108" spans="4:20" ht="15" customHeight="1" x14ac:dyDescent="0.25">
      <c r="D108" s="43" t="s">
        <v>159</v>
      </c>
      <c r="E108" s="81" t="s">
        <v>158</v>
      </c>
      <c r="F108" s="44" t="s">
        <v>1</v>
      </c>
      <c r="G108" s="81" t="s">
        <v>133</v>
      </c>
      <c r="H108" s="65" t="s">
        <v>7</v>
      </c>
      <c r="I108" s="81" t="s">
        <v>133</v>
      </c>
      <c r="J108" s="65" t="s">
        <v>132</v>
      </c>
      <c r="K108" s="45" t="s">
        <v>133</v>
      </c>
    </row>
    <row r="109" spans="4:20" ht="15" customHeight="1" thickBot="1" x14ac:dyDescent="0.3">
      <c r="D109" s="84" t="s">
        <v>163</v>
      </c>
      <c r="E109" s="82"/>
      <c r="F109" s="29">
        <f>I132+R132</f>
        <v>81.828000000000003</v>
      </c>
      <c r="G109" s="47">
        <f>E109-F109</f>
        <v>-81.828000000000003</v>
      </c>
      <c r="H109" s="48">
        <f>J132+S132</f>
        <v>143</v>
      </c>
      <c r="I109" s="47">
        <f>E109-H109</f>
        <v>-143</v>
      </c>
      <c r="J109" s="48">
        <f ca="1">K132+T132</f>
        <v>143</v>
      </c>
      <c r="K109" s="26">
        <f ca="1">E109-J109</f>
        <v>-143</v>
      </c>
    </row>
    <row r="111" spans="4:20" ht="15" customHeight="1" thickBot="1" x14ac:dyDescent="0.3"/>
    <row r="112" spans="4:20" ht="15" customHeight="1" x14ac:dyDescent="0.25">
      <c r="D112" s="50" t="s">
        <v>103</v>
      </c>
      <c r="E112" s="51"/>
      <c r="F112" s="51"/>
      <c r="G112" s="51"/>
      <c r="H112" s="51"/>
      <c r="I112" s="51"/>
      <c r="J112" s="51"/>
      <c r="K112" s="49"/>
      <c r="M112" s="50" t="s">
        <v>103</v>
      </c>
      <c r="N112" s="51"/>
      <c r="O112" s="51"/>
      <c r="P112" s="51"/>
      <c r="Q112" s="51"/>
      <c r="R112" s="51"/>
      <c r="S112" s="51"/>
      <c r="T112" s="49"/>
    </row>
    <row r="113" spans="4:20" ht="15" customHeight="1" x14ac:dyDescent="0.25">
      <c r="D113" s="70"/>
      <c r="H113"/>
      <c r="K113" s="18"/>
      <c r="M113" s="25"/>
      <c r="T113" s="18"/>
    </row>
    <row r="114" spans="4:20" ht="15" customHeight="1" x14ac:dyDescent="0.25">
      <c r="D114" s="25"/>
      <c r="H114"/>
      <c r="K114" s="18"/>
      <c r="M114" s="25"/>
      <c r="T114" s="18"/>
    </row>
    <row r="115" spans="4:20" ht="15" customHeight="1" thickBot="1" x14ac:dyDescent="0.3">
      <c r="D115" s="27"/>
      <c r="E115" s="22"/>
      <c r="F115" s="22"/>
      <c r="G115" s="22"/>
      <c r="H115" s="22"/>
      <c r="I115" s="22"/>
      <c r="J115" s="22"/>
      <c r="K115" s="21"/>
      <c r="M115" s="27"/>
      <c r="N115" s="22"/>
      <c r="O115" s="22"/>
      <c r="P115" s="22"/>
      <c r="Q115" s="22"/>
      <c r="R115" s="22"/>
      <c r="S115" s="22"/>
      <c r="T115" s="21"/>
    </row>
    <row r="116" spans="4:20" ht="15" customHeight="1" thickBot="1" x14ac:dyDescent="0.3">
      <c r="Q116" s="20"/>
    </row>
    <row r="117" spans="4:20" ht="15" customHeight="1" thickBot="1" x14ac:dyDescent="0.3">
      <c r="D117" s="52" t="s">
        <v>140</v>
      </c>
      <c r="E117" s="53" cm="1">
        <f t="array" ref="E117">INDEX(_xlfn.ANCHORARRAY(M90),COUNTA(_xlfn.ANCHORARRAY(M90)))+1</f>
        <v>73</v>
      </c>
      <c r="F117" s="54" t="s">
        <v>139</v>
      </c>
      <c r="G117" s="55">
        <v>12</v>
      </c>
      <c r="M117" s="52" t="s">
        <v>140</v>
      </c>
      <c r="N117" s="53" cm="1">
        <f t="array" ref="N117">INDEX(_xlfn.ANCHORARRAY(D120),COUNTA(_xlfn.ANCHORARRAY(D120)))+1</f>
        <v>85</v>
      </c>
      <c r="O117" s="54" t="s">
        <v>139</v>
      </c>
      <c r="P117" s="55">
        <v>12</v>
      </c>
      <c r="Q117" s="20"/>
    </row>
    <row r="118" spans="4:20" ht="15" customHeight="1" thickBot="1" x14ac:dyDescent="0.3">
      <c r="E118" s="36"/>
      <c r="F118" s="37"/>
      <c r="G118" s="37"/>
      <c r="H118" s="38"/>
      <c r="I118" s="37"/>
      <c r="J118" s="37"/>
      <c r="K118" s="37"/>
      <c r="L118" s="37"/>
      <c r="N118" s="36"/>
      <c r="O118" s="37"/>
      <c r="P118" s="37"/>
      <c r="Q118" s="38"/>
      <c r="R118" s="37"/>
      <c r="S118" s="37"/>
      <c r="T118" s="37"/>
    </row>
    <row r="119" spans="4:20" ht="15" customHeight="1" x14ac:dyDescent="0.25">
      <c r="D119" s="56" t="s">
        <v>0</v>
      </c>
      <c r="E119" s="57" t="s">
        <v>3</v>
      </c>
      <c r="F119" s="57" t="s">
        <v>4</v>
      </c>
      <c r="G119" s="57" t="s">
        <v>5</v>
      </c>
      <c r="H119" s="58" t="s">
        <v>6</v>
      </c>
      <c r="I119" s="58" t="s">
        <v>1</v>
      </c>
      <c r="J119" s="58" t="s">
        <v>7</v>
      </c>
      <c r="K119" s="69" t="s">
        <v>132</v>
      </c>
      <c r="M119" s="56" t="s">
        <v>0</v>
      </c>
      <c r="N119" s="57" t="s">
        <v>3</v>
      </c>
      <c r="O119" s="57" t="s">
        <v>4</v>
      </c>
      <c r="P119" s="57" t="s">
        <v>5</v>
      </c>
      <c r="Q119" s="58" t="s">
        <v>6</v>
      </c>
      <c r="R119" s="58" t="s">
        <v>1</v>
      </c>
      <c r="S119" s="58" t="s">
        <v>7</v>
      </c>
      <c r="T119" s="69" t="s">
        <v>132</v>
      </c>
    </row>
    <row r="120" spans="4:20" ht="15" customHeight="1" x14ac:dyDescent="0.25">
      <c r="D120" s="59" cm="1">
        <f t="array" ref="D120:D131">_xlfn.SEQUENCE(G117,,E117,1)</f>
        <v>73</v>
      </c>
      <c r="E120" s="60" t="str" cm="1">
        <f t="array" ref="E120:E131">_xlfn._xlws.FILTER(rack_breakdown[Type],(rack_breakdown[Server Room]=$E$5)*(ISNUMBER(_xlfn.XMATCH(rack_breakdown[Rack],_xlfn.ANCHORARRAY(D120),0))))</f>
        <v>Bare Metal</v>
      </c>
      <c r="F120" s="60" t="str" cm="1">
        <f t="array" ref="F120:F131">_xlfn._xlws.FILTER(rack_breakdown[Sub-Type],(rack_breakdown[Server Room]=$E$5)*(ISNUMBER(_xlfn.XMATCH(rack_breakdown[Rack],_xlfn.ANCHORARRAY(D120),0))))</f>
        <v>Bare Metal</v>
      </c>
      <c r="G120" s="60" t="str" cm="1">
        <f t="array" ref="G120:G131">_xlfn._xlws.FILTER(rack_breakdown[Status],(rack_breakdown[Server Room]=$E$5)*(ISNUMBER(_xlfn.XMATCH(rack_breakdown[Rack],_xlfn.ANCHORARRAY(D120),0))))</f>
        <v>Live</v>
      </c>
      <c r="H120" s="61" cm="1">
        <f t="array" ref="H120:H131">_xlfn.BYROW(_xlfn.ANCHORARRAY(D120),_xlfn.LAMBDA(_xlpm.rack,
IF(OR(ISNUMBER(SEARCH("Bare",_xlfn.ANCHORARRAY(E120))),ISNUMBER(SEARCH("Compute",_xlfn.ANCHORARRAY(E120)))),
SUMIFS(rack_breakdown[Active Servers],rack_breakdown[Server Room],$E$5,rack_breakdown[Rack],_xlpm.rack),
SUMIFS(rack_breakdown[Active Hardware],rack_breakdown[Server Room],$E$5,rack_breakdown[Rack],_xlpm.rack))))</f>
        <v>18</v>
      </c>
      <c r="I120" s="40" cm="1">
        <f t="array" ref="I120:I131">_xlfn.BYROW(_xlfn.ANCHORARRAY(D120),_xlfn.LAMBDA(_xlpm.rk,IFERROR(MAX(SUMIFS(power_data[Rack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3.7559999999999998</v>
      </c>
      <c r="J120" s="40" cm="1">
        <f t="array" ref="J120:J131">_xlfn._xlws.FILTER(rack_breakdown[kW/Rack],(rack_breakdown[Server Room]=$E$5)*(ISNUMBER(_xlfn.XMATCH(rack_breakdown[Rack],_xlfn.ANCHORARRAY(D120),0))))</f>
        <v>6</v>
      </c>
      <c r="K120" s="66"/>
      <c r="M120" s="59" cm="1">
        <f t="array" ref="M120:M131">_xlfn.SEQUENCE(P117,,N117,1)</f>
        <v>85</v>
      </c>
      <c r="N120" s="60" t="str" cm="1">
        <f t="array" ref="N120:N131">_xlfn._xlws.FILTER(rack_breakdown[Type],(rack_breakdown[Server Room]=$E$5)*(ISNUMBER(_xlfn.XMATCH(rack_breakdown[Rack],_xlfn.ANCHORARRAY(M120),0))))</f>
        <v>Bare Metal</v>
      </c>
      <c r="O120" s="60" t="str" cm="1">
        <f t="array" ref="O120:O131">_xlfn._xlws.FILTER(rack_breakdown[Sub-Type],(rack_breakdown[Server Room]=$E$5)*(ISNUMBER(_xlfn.XMATCH(rack_breakdown[Rack],_xlfn.ANCHORARRAY(M120),0))))</f>
        <v>Bare Metal</v>
      </c>
      <c r="P120" s="60" t="str" cm="1">
        <f t="array" ref="P120:P131">_xlfn._xlws.FILTER(rack_breakdown[Status],(rack_breakdown[Server Room]=$E$5)*(ISNUMBER(_xlfn.XMATCH(rack_breakdown[Rack],_xlfn.ANCHORARRAY(M120),0))))</f>
        <v>Live</v>
      </c>
      <c r="Q120" s="61" cm="1">
        <f t="array" ref="Q120:Q131">_xlfn.BYROW(_xlfn.ANCHORARRAY(M120),_xlfn.LAMBDA(_xlpm.rack,
IF(OR(ISNUMBER(SEARCH("Bare",_xlfn.ANCHORARRAY(N120))),ISNUMBER(SEARCH("Compute",_xlfn.ANCHORARRAY(N120)))),
SUMIFS(rack_breakdown[Active Servers],rack_breakdown[Server Room],$E$5,rack_breakdown[Rack],_xlpm.rack),
SUMIFS(rack_breakdown[Active Hardware],rack_breakdown[Server Room],$E$5,rack_breakdown[Rack],_xlpm.rack))))</f>
        <v>22</v>
      </c>
      <c r="R120" s="40" cm="1">
        <f t="array" ref="R120:R131">_xlfn.BYROW(_xlfn.ANCHORARRAY(M120),_xlfn.LAMBDA(_xlpm.rk,IFERROR(MAX(SUMIFS(power_data[Rack Reading],power_data[Rack Path],$E$4&amp;".sr0"&amp;$E$5&amp;".rk"&amp;TEXT(_xlpm.rk,"00")), _xlfn.XLOOKUP($E$4&amp;".sr0"&amp;$E$5&amp;".rk"&amp;TEXT(_xlpm.rk,"00"),rack_breakdown[Rack Path],rack_breakdown[Total])),0)))</f>
        <v>6.2069999999999999</v>
      </c>
      <c r="S120" s="40" cm="1">
        <f t="array" ref="S120:S131">_xlfn._xlws.FILTER(rack_breakdown[kW/Rack],(rack_breakdown[Server Room]=$E$5)*(ISNUMBER(_xlfn.XMATCH(rack_breakdown[Rack],_xlfn.ANCHORARRAY(M120),0))))</f>
        <v>6</v>
      </c>
      <c r="T120" s="66"/>
    </row>
    <row r="121" spans="4:20" ht="15" customHeight="1" x14ac:dyDescent="0.25">
      <c r="D121" s="59">
        <v>74</v>
      </c>
      <c r="E121" s="60" t="str">
        <v>Bare Metal</v>
      </c>
      <c r="F121" s="60" t="str">
        <v>Bare Metal</v>
      </c>
      <c r="G121" s="60" t="str">
        <v>Live</v>
      </c>
      <c r="H121" s="61">
        <v>23</v>
      </c>
      <c r="I121" s="40">
        <v>4.5679999999999996</v>
      </c>
      <c r="J121" s="40">
        <v>6</v>
      </c>
      <c r="K121" s="67"/>
      <c r="M121" s="59">
        <v>86</v>
      </c>
      <c r="N121" s="60" t="str">
        <v>Bare Metal</v>
      </c>
      <c r="O121" s="60" t="str">
        <v>Bare Metal</v>
      </c>
      <c r="P121" s="60" t="str">
        <v>Live</v>
      </c>
      <c r="Q121" s="61">
        <v>32</v>
      </c>
      <c r="R121" s="40">
        <v>8.9649999999999999</v>
      </c>
      <c r="S121" s="40">
        <v>6</v>
      </c>
      <c r="T121" s="67"/>
    </row>
    <row r="122" spans="4:20" ht="15" customHeight="1" x14ac:dyDescent="0.25">
      <c r="D122" s="59">
        <v>75</v>
      </c>
      <c r="E122" s="60" t="str">
        <v>Bare Metal</v>
      </c>
      <c r="F122" s="60" t="str">
        <v>Bare Metal</v>
      </c>
      <c r="G122" s="60" t="str">
        <v>Live</v>
      </c>
      <c r="H122" s="61">
        <v>21</v>
      </c>
      <c r="I122" s="40">
        <v>4.7480000000000002</v>
      </c>
      <c r="J122" s="40">
        <v>6</v>
      </c>
      <c r="K122" s="67"/>
      <c r="M122" s="59">
        <v>87</v>
      </c>
      <c r="N122" s="60" t="str">
        <v>Bare Metal</v>
      </c>
      <c r="O122" s="60" t="str">
        <v>Bare Metal</v>
      </c>
      <c r="P122" s="60" t="str">
        <v>Live</v>
      </c>
      <c r="Q122" s="61">
        <v>17</v>
      </c>
      <c r="R122" s="40">
        <v>5.4669999999999996</v>
      </c>
      <c r="S122" s="40">
        <v>6</v>
      </c>
      <c r="T122" s="67"/>
    </row>
    <row r="123" spans="4:20" ht="15" customHeight="1" x14ac:dyDescent="0.25">
      <c r="D123" s="59">
        <v>76</v>
      </c>
      <c r="E123" s="60" t="str">
        <v>Bare Metal</v>
      </c>
      <c r="F123" s="60" t="str">
        <v>Bare Metal</v>
      </c>
      <c r="G123" s="60" t="str">
        <v>Live</v>
      </c>
      <c r="H123" s="61">
        <v>31</v>
      </c>
      <c r="I123" s="40">
        <v>6.3029999999999999</v>
      </c>
      <c r="J123" s="40">
        <v>6</v>
      </c>
      <c r="K123" s="67"/>
      <c r="M123" s="59">
        <v>88</v>
      </c>
      <c r="N123" s="60" t="str">
        <v>Bare Metal</v>
      </c>
      <c r="O123" s="60" t="str">
        <v>Bare Metal</v>
      </c>
      <c r="P123" s="60" t="str">
        <v>Live</v>
      </c>
      <c r="Q123" s="61">
        <v>34</v>
      </c>
      <c r="R123" s="40">
        <v>7.8520000000000003</v>
      </c>
      <c r="S123" s="40">
        <v>6</v>
      </c>
      <c r="T123" s="67"/>
    </row>
    <row r="124" spans="4:20" ht="15" customHeight="1" x14ac:dyDescent="0.25">
      <c r="D124" s="59">
        <v>77</v>
      </c>
      <c r="E124" s="60" t="str">
        <v>Bare Metal</v>
      </c>
      <c r="F124" s="60" t="str">
        <v>Bare Metal</v>
      </c>
      <c r="G124" s="60" t="str">
        <v>Live</v>
      </c>
      <c r="H124" s="61">
        <v>31</v>
      </c>
      <c r="I124" s="40">
        <v>8.3279999999999994</v>
      </c>
      <c r="J124" s="40">
        <v>6</v>
      </c>
      <c r="K124" s="67"/>
      <c r="M124" s="59">
        <v>89</v>
      </c>
      <c r="N124" s="60" t="str">
        <v>Storage</v>
      </c>
      <c r="O124" s="60" t="str">
        <v>File/Block</v>
      </c>
      <c r="P124" s="60" t="str">
        <v>Live</v>
      </c>
      <c r="Q124" s="61">
        <v>0</v>
      </c>
      <c r="R124" s="40">
        <v>0</v>
      </c>
      <c r="S124" s="40">
        <v>6</v>
      </c>
      <c r="T124" s="67"/>
    </row>
    <row r="125" spans="4:20" ht="15" customHeight="1" x14ac:dyDescent="0.25">
      <c r="D125" s="59">
        <v>78</v>
      </c>
      <c r="E125" s="60" t="str">
        <v>Bare Metal</v>
      </c>
      <c r="F125" s="60" t="str">
        <v>Bare Metal</v>
      </c>
      <c r="G125" s="60" t="str">
        <v>Live</v>
      </c>
      <c r="H125" s="61">
        <v>18</v>
      </c>
      <c r="I125" s="40">
        <v>4.45</v>
      </c>
      <c r="J125" s="40">
        <v>6</v>
      </c>
      <c r="K125" s="67"/>
      <c r="M125" s="59">
        <v>90</v>
      </c>
      <c r="N125" s="60" t="str">
        <v>Storage</v>
      </c>
      <c r="O125" s="60" t="str">
        <v>File/Block</v>
      </c>
      <c r="P125" s="60" t="str">
        <v>Live</v>
      </c>
      <c r="Q125" s="61">
        <v>0</v>
      </c>
      <c r="R125" s="40">
        <v>0</v>
      </c>
      <c r="S125" s="40">
        <v>6</v>
      </c>
      <c r="T125" s="67"/>
    </row>
    <row r="126" spans="4:20" ht="15" customHeight="1" x14ac:dyDescent="0.25">
      <c r="D126" s="59">
        <v>79</v>
      </c>
      <c r="E126" s="60" t="str">
        <v>Bare Metal</v>
      </c>
      <c r="F126" s="60" t="str">
        <v>Bare Metal</v>
      </c>
      <c r="G126" s="60" t="str">
        <v>Live</v>
      </c>
      <c r="H126" s="61">
        <v>18</v>
      </c>
      <c r="I126" s="40">
        <v>4.8559999999999999</v>
      </c>
      <c r="J126" s="40">
        <v>6</v>
      </c>
      <c r="K126" s="67"/>
      <c r="M126" s="59">
        <v>91</v>
      </c>
      <c r="N126" s="60" t="str">
        <v>Storage</v>
      </c>
      <c r="O126" s="60" t="str">
        <v>File/Block</v>
      </c>
      <c r="P126" s="60" t="str">
        <v>Live</v>
      </c>
      <c r="Q126" s="61">
        <v>0</v>
      </c>
      <c r="R126" s="40">
        <v>0</v>
      </c>
      <c r="S126" s="40">
        <v>6</v>
      </c>
      <c r="T126" s="67"/>
    </row>
    <row r="127" spans="4:20" ht="15" customHeight="1" x14ac:dyDescent="0.25">
      <c r="D127" s="59">
        <v>80</v>
      </c>
      <c r="E127" s="60" t="str">
        <v>Bare Metal</v>
      </c>
      <c r="F127" s="60" t="str">
        <v>Bare Metal</v>
      </c>
      <c r="G127" s="60" t="str">
        <v>Live</v>
      </c>
      <c r="H127" s="61">
        <v>16</v>
      </c>
      <c r="I127" s="40">
        <v>3.7789999999999999</v>
      </c>
      <c r="J127" s="40">
        <v>6</v>
      </c>
      <c r="K127" s="67"/>
      <c r="M127" s="59">
        <v>92</v>
      </c>
      <c r="N127" s="60" t="str">
        <v>Storage</v>
      </c>
      <c r="O127" s="60" t="str">
        <v>File/Block</v>
      </c>
      <c r="P127" s="60" t="str">
        <v>Live</v>
      </c>
      <c r="Q127" s="61">
        <v>0</v>
      </c>
      <c r="R127" s="40">
        <v>0</v>
      </c>
      <c r="S127" s="40">
        <v>6</v>
      </c>
      <c r="T127" s="67"/>
    </row>
    <row r="128" spans="4:20" ht="15" customHeight="1" x14ac:dyDescent="0.25">
      <c r="D128" s="59">
        <v>81</v>
      </c>
      <c r="E128" s="60" t="str">
        <v>Bare Metal</v>
      </c>
      <c r="F128" s="60" t="str">
        <v>Bare Metal</v>
      </c>
      <c r="G128" s="60" t="str">
        <v>Live</v>
      </c>
      <c r="H128" s="61">
        <v>20</v>
      </c>
      <c r="I128" s="40">
        <v>3.8719999999999999</v>
      </c>
      <c r="J128" s="40">
        <v>6</v>
      </c>
      <c r="K128" s="67"/>
      <c r="M128" s="59">
        <v>93</v>
      </c>
      <c r="N128" s="60" t="str">
        <v>Storage</v>
      </c>
      <c r="O128" s="60" t="str">
        <v>File/Block</v>
      </c>
      <c r="P128" s="60" t="str">
        <v>Live</v>
      </c>
      <c r="Q128" s="61">
        <v>0</v>
      </c>
      <c r="R128" s="40">
        <v>0</v>
      </c>
      <c r="S128" s="40">
        <v>6</v>
      </c>
      <c r="T128" s="67"/>
    </row>
    <row r="129" spans="4:20" ht="15" customHeight="1" x14ac:dyDescent="0.25">
      <c r="D129" s="59">
        <v>82</v>
      </c>
      <c r="E129" s="60" t="str">
        <v>Bare Metal</v>
      </c>
      <c r="F129" s="60" t="str">
        <v>Bare Metal</v>
      </c>
      <c r="G129" s="60" t="str">
        <v>Live</v>
      </c>
      <c r="H129" s="61">
        <v>19</v>
      </c>
      <c r="I129" s="40">
        <v>3.468</v>
      </c>
      <c r="J129" s="40">
        <v>6</v>
      </c>
      <c r="K129" s="67"/>
      <c r="M129" s="59">
        <v>94</v>
      </c>
      <c r="N129" s="60" t="str">
        <v>Storage</v>
      </c>
      <c r="O129" s="60" t="str">
        <v>File/Block</v>
      </c>
      <c r="P129" s="60" t="str">
        <v>Live</v>
      </c>
      <c r="Q129" s="61">
        <v>0</v>
      </c>
      <c r="R129" s="40">
        <v>0</v>
      </c>
      <c r="S129" s="40">
        <v>6</v>
      </c>
      <c r="T129" s="67"/>
    </row>
    <row r="130" spans="4:20" ht="15" customHeight="1" x14ac:dyDescent="0.25">
      <c r="D130" s="59">
        <v>83</v>
      </c>
      <c r="E130" s="60" t="str">
        <v>Network</v>
      </c>
      <c r="F130" s="60" t="str">
        <v>Aggregate</v>
      </c>
      <c r="G130" s="60" t="str">
        <v>Live</v>
      </c>
      <c r="H130" s="61">
        <v>0</v>
      </c>
      <c r="I130" s="40">
        <v>0</v>
      </c>
      <c r="J130" s="40">
        <v>5</v>
      </c>
      <c r="K130" s="67"/>
      <c r="M130" s="59">
        <v>95</v>
      </c>
      <c r="N130" s="60" t="str">
        <v>Storage</v>
      </c>
      <c r="O130" s="60" t="str">
        <v>File/Block</v>
      </c>
      <c r="P130" s="60" t="str">
        <v>Live</v>
      </c>
      <c r="Q130" s="61">
        <v>0</v>
      </c>
      <c r="R130" s="40">
        <v>0</v>
      </c>
      <c r="S130" s="40">
        <v>6</v>
      </c>
      <c r="T130" s="67"/>
    </row>
    <row r="131" spans="4:20" ht="15" customHeight="1" x14ac:dyDescent="0.25">
      <c r="D131" s="59">
        <v>84</v>
      </c>
      <c r="E131" s="60" t="str">
        <v>Bare Metal</v>
      </c>
      <c r="F131" s="60" t="str">
        <v>Bare Metal</v>
      </c>
      <c r="G131" s="60" t="str">
        <v>Live</v>
      </c>
      <c r="H131" s="61">
        <v>21</v>
      </c>
      <c r="I131" s="40">
        <v>5.2089999999999996</v>
      </c>
      <c r="J131" s="40">
        <v>6</v>
      </c>
      <c r="K131" s="67"/>
      <c r="M131" s="59">
        <v>96</v>
      </c>
      <c r="N131" s="60" t="str">
        <v>Storage</v>
      </c>
      <c r="O131" s="60" t="str">
        <v>File/Block</v>
      </c>
      <c r="P131" s="60" t="str">
        <v>Live</v>
      </c>
      <c r="Q131" s="61">
        <v>0</v>
      </c>
      <c r="R131" s="40">
        <v>0</v>
      </c>
      <c r="S131" s="40">
        <v>6</v>
      </c>
      <c r="T131" s="67"/>
    </row>
    <row r="132" spans="4:20" ht="15" customHeight="1" thickBot="1" x14ac:dyDescent="0.3">
      <c r="D132" s="62" t="s">
        <v>54</v>
      </c>
      <c r="E132" s="63"/>
      <c r="F132" s="63"/>
      <c r="G132" s="63"/>
      <c r="H132" s="64">
        <f>SUM(_xlfn.ANCHORARRAY(H120))</f>
        <v>236</v>
      </c>
      <c r="I132" s="64">
        <f>SUM(_xlfn.ANCHORARRAY(I120))</f>
        <v>53.337000000000003</v>
      </c>
      <c r="J132" s="64">
        <f>SUM(_xlfn.ANCHORARRAY(J120))</f>
        <v>71</v>
      </c>
      <c r="K132" s="68">
        <f ca="1">SUMIFS(_xlfn.ANCHORARRAY(J120),OFFSET(_xlfn.ANCHORARRAY(J120),,1),"")+SUM(OFFSET(_xlfn.ANCHORARRAY(J120),,1))</f>
        <v>71</v>
      </c>
      <c r="M132" s="62" t="s">
        <v>54</v>
      </c>
      <c r="N132" s="63"/>
      <c r="O132" s="63"/>
      <c r="P132" s="63"/>
      <c r="Q132" s="64">
        <f>SUM(_xlfn.ANCHORARRAY(Q120))</f>
        <v>105</v>
      </c>
      <c r="R132" s="64">
        <f>SUM(_xlfn.ANCHORARRAY(R120))</f>
        <v>28.491</v>
      </c>
      <c r="S132" s="64">
        <f>SUM(_xlfn.ANCHORARRAY(S120))</f>
        <v>72</v>
      </c>
      <c r="T132" s="68">
        <f ca="1">SUMIFS(_xlfn.ANCHORARRAY(S120),OFFSET(_xlfn.ANCHORARRAY(S120),,1),"")+SUM(OFFSET(_xlfn.ANCHORARRAY(S120),,1))</f>
        <v>72</v>
      </c>
    </row>
  </sheetData>
  <conditionalFormatting sqref="G19">
    <cfRule type="cellIs" dxfId="47" priority="33" operator="greaterThanOrEqual">
      <formula>0</formula>
    </cfRule>
    <cfRule type="cellIs" dxfId="46" priority="34" operator="lessThan">
      <formula>0</formula>
    </cfRule>
  </conditionalFormatting>
  <conditionalFormatting sqref="G49">
    <cfRule type="cellIs" dxfId="45" priority="17" operator="greaterThanOrEqual">
      <formula>0</formula>
    </cfRule>
    <cfRule type="cellIs" dxfId="44" priority="18" operator="lessThan">
      <formula>0</formula>
    </cfRule>
  </conditionalFormatting>
  <conditionalFormatting sqref="G79">
    <cfRule type="cellIs" dxfId="43" priority="13" operator="greaterThanOrEqual">
      <formula>0</formula>
    </cfRule>
    <cfRule type="cellIs" dxfId="42" priority="14" operator="lessThan">
      <formula>0</formula>
    </cfRule>
  </conditionalFormatting>
  <conditionalFormatting sqref="G109">
    <cfRule type="cellIs" dxfId="41" priority="9" operator="greaterThanOrEqual">
      <formula>0</formula>
    </cfRule>
    <cfRule type="cellIs" dxfId="40" priority="10" operator="lessThan">
      <formula>0</formula>
    </cfRule>
  </conditionalFormatting>
  <conditionalFormatting sqref="I19 K19">
    <cfRule type="cellIs" dxfId="39" priority="35" operator="greaterThanOrEqual">
      <formula>0</formula>
    </cfRule>
    <cfRule type="cellIs" dxfId="38" priority="36" operator="lessThan">
      <formula>0</formula>
    </cfRule>
  </conditionalFormatting>
  <conditionalFormatting sqref="I49 K49">
    <cfRule type="cellIs" dxfId="37" priority="19" operator="greaterThanOrEqual">
      <formula>0</formula>
    </cfRule>
    <cfRule type="cellIs" dxfId="36" priority="20" operator="lessThan">
      <formula>0</formula>
    </cfRule>
  </conditionalFormatting>
  <conditionalFormatting sqref="I79 K79">
    <cfRule type="cellIs" dxfId="35" priority="15" operator="greaterThanOrEqual">
      <formula>0</formula>
    </cfRule>
    <cfRule type="cellIs" dxfId="34" priority="16" operator="lessThan">
      <formula>0</formula>
    </cfRule>
  </conditionalFormatting>
  <conditionalFormatting sqref="I109 K109">
    <cfRule type="cellIs" dxfId="33" priority="11" operator="greaterThanOrEqual">
      <formula>0</formula>
    </cfRule>
    <cfRule type="cellIs" dxfId="32" priority="12" operator="lessThan">
      <formula>0</formula>
    </cfRule>
  </conditionalFormatting>
  <conditionalFormatting sqref="J5:J8">
    <cfRule type="cellIs" dxfId="31" priority="61" operator="greaterThanOrEqual">
      <formula>0</formula>
    </cfRule>
    <cfRule type="cellIs" dxfId="30" priority="62" operator="lessThan">
      <formula>0</formula>
    </cfRule>
  </conditionalFormatting>
  <conditionalFormatting sqref="L5:L8 N5:N8">
    <cfRule type="cellIs" dxfId="29" priority="63" operator="greaterThanOrEqual">
      <formula>0</formula>
    </cfRule>
    <cfRule type="cellIs" dxfId="28" priority="64" operator="lessThan">
      <formula>0</formula>
    </cfRule>
  </conditionalFormatting>
  <conditionalFormatting sqref="E27">
    <cfRule type="expression" dxfId="27" priority="8">
      <formula>_xlfn.ISFORMULA(E27)</formula>
    </cfRule>
  </conditionalFormatting>
  <conditionalFormatting sqref="N27">
    <cfRule type="expression" dxfId="6" priority="7">
      <formula>_xlfn.ISFORMULA(N27)</formula>
    </cfRule>
  </conditionalFormatting>
  <conditionalFormatting sqref="N57">
    <cfRule type="expression" dxfId="5" priority="6">
      <formula>_xlfn.ISFORMULA(N57)</formula>
    </cfRule>
  </conditionalFormatting>
  <conditionalFormatting sqref="E57">
    <cfRule type="expression" dxfId="4" priority="5">
      <formula>_xlfn.ISFORMULA(E57)</formula>
    </cfRule>
  </conditionalFormatting>
  <conditionalFormatting sqref="E87">
    <cfRule type="expression" dxfId="3" priority="4">
      <formula>_xlfn.ISFORMULA(E87)</formula>
    </cfRule>
  </conditionalFormatting>
  <conditionalFormatting sqref="N87">
    <cfRule type="expression" dxfId="2" priority="3">
      <formula>_xlfn.ISFORMULA(N87)</formula>
    </cfRule>
  </conditionalFormatting>
  <conditionalFormatting sqref="N117">
    <cfRule type="expression" dxfId="1" priority="2">
      <formula>_xlfn.ISFORMULA(N117)</formula>
    </cfRule>
  </conditionalFormatting>
  <conditionalFormatting sqref="E117">
    <cfRule type="expression" dxfId="0" priority="1">
      <formula>_xlfn.ISFORMULA(E117)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5064-BF27-4599-A383-5D5854E7A27B}">
  <sheetPr codeName="Sheet8">
    <tabColor theme="9" tint="0.59999389629810485"/>
  </sheetPr>
  <dimension ref="A1:BF1140"/>
  <sheetViews>
    <sheetView zoomScale="85" zoomScaleNormal="85" workbookViewId="0"/>
  </sheetViews>
  <sheetFormatPr defaultRowHeight="15" x14ac:dyDescent="0.25"/>
  <cols>
    <col min="1" max="1" width="15.7109375" bestFit="1" customWidth="1"/>
    <col min="2" max="2" width="13.7109375" bestFit="1" customWidth="1"/>
    <col min="3" max="3" width="14.5703125" bestFit="1" customWidth="1"/>
    <col min="4" max="4" width="7.85546875" bestFit="1" customWidth="1"/>
    <col min="5" max="6" width="9.7109375" bestFit="1" customWidth="1"/>
    <col min="7" max="7" width="10" bestFit="1" customWidth="1"/>
    <col min="8" max="8" width="11.42578125" bestFit="1" customWidth="1"/>
    <col min="9" max="9" width="12.42578125" bestFit="1" customWidth="1"/>
    <col min="10" max="10" width="15.5703125" bestFit="1" customWidth="1"/>
    <col min="11" max="11" width="11.7109375" bestFit="1" customWidth="1"/>
    <col min="12" max="12" width="12.140625" bestFit="1" customWidth="1"/>
    <col min="13" max="13" width="10.28515625" bestFit="1" customWidth="1"/>
    <col min="14" max="14" width="11.5703125" bestFit="1" customWidth="1"/>
    <col min="15" max="15" width="17.85546875" bestFit="1" customWidth="1"/>
    <col min="16" max="16" width="17.28515625" bestFit="1" customWidth="1"/>
    <col min="17" max="17" width="14.140625" bestFit="1" customWidth="1"/>
    <col min="18" max="18" width="14.85546875" bestFit="1" customWidth="1"/>
    <col min="19" max="19" width="81.140625" bestFit="1" customWidth="1"/>
    <col min="20" max="20" width="11.140625" bestFit="1" customWidth="1"/>
    <col min="21" max="21" width="16" bestFit="1" customWidth="1"/>
    <col min="22" max="22" width="18" bestFit="1" customWidth="1"/>
    <col min="23" max="23" width="19.140625" bestFit="1" customWidth="1"/>
    <col min="24" max="24" width="20.140625" bestFit="1" customWidth="1"/>
    <col min="25" max="25" width="20.5703125" bestFit="1" customWidth="1"/>
    <col min="26" max="26" width="15.7109375" bestFit="1" customWidth="1"/>
    <col min="27" max="27" width="14.7109375" bestFit="1" customWidth="1"/>
    <col min="28" max="28" width="17" bestFit="1" customWidth="1"/>
    <col min="29" max="29" width="15.42578125" bestFit="1" customWidth="1"/>
    <col min="30" max="30" width="13.5703125" bestFit="1" customWidth="1"/>
    <col min="31" max="31" width="16.7109375" bestFit="1" customWidth="1"/>
    <col min="32" max="32" width="13.140625" bestFit="1" customWidth="1"/>
    <col min="33" max="33" width="12.5703125" bestFit="1" customWidth="1"/>
    <col min="34" max="34" width="17.5703125" bestFit="1" customWidth="1"/>
    <col min="35" max="35" width="14.140625" bestFit="1" customWidth="1"/>
    <col min="36" max="36" width="14.85546875" bestFit="1" customWidth="1"/>
    <col min="37" max="37" width="20.85546875" bestFit="1" customWidth="1"/>
    <col min="38" max="38" width="22" bestFit="1" customWidth="1"/>
    <col min="39" max="39" width="16.5703125" bestFit="1" customWidth="1"/>
    <col min="40" max="40" width="18" bestFit="1" customWidth="1"/>
    <col min="41" max="41" width="17.85546875" bestFit="1" customWidth="1"/>
    <col min="42" max="42" width="19" bestFit="1" customWidth="1"/>
    <col min="43" max="43" width="25.140625" bestFit="1" customWidth="1"/>
    <col min="44" max="44" width="13.28515625" bestFit="1" customWidth="1"/>
    <col min="45" max="45" width="18.140625" bestFit="1" customWidth="1"/>
    <col min="46" max="47" width="5.140625" bestFit="1" customWidth="1"/>
    <col min="48" max="48" width="4.5703125" bestFit="1" customWidth="1"/>
    <col min="49" max="49" width="5" bestFit="1" customWidth="1"/>
    <col min="50" max="50" width="8" bestFit="1" customWidth="1"/>
    <col min="51" max="51" width="19.85546875" bestFit="1" customWidth="1"/>
    <col min="52" max="52" width="19.5703125" bestFit="1" customWidth="1"/>
    <col min="53" max="54" width="19.28515625" bestFit="1" customWidth="1"/>
    <col min="55" max="55" width="21.28515625" bestFit="1" customWidth="1"/>
    <col min="56" max="56" width="18.85546875" bestFit="1" customWidth="1"/>
    <col min="57" max="57" width="19.140625" bestFit="1" customWidth="1"/>
    <col min="58" max="58" width="32.5703125" bestFit="1" customWidth="1"/>
    <col min="59" max="59" width="35.140625" bestFit="1" customWidth="1"/>
  </cols>
  <sheetData>
    <row r="1" spans="1:58" x14ac:dyDescent="0.25">
      <c r="A1" t="s">
        <v>12</v>
      </c>
      <c r="B1" t="s">
        <v>13</v>
      </c>
      <c r="C1" t="s">
        <v>14</v>
      </c>
      <c r="D1" t="s">
        <v>0</v>
      </c>
      <c r="E1" t="s">
        <v>15</v>
      </c>
      <c r="F1" t="s">
        <v>16</v>
      </c>
      <c r="G1" t="s">
        <v>17</v>
      </c>
      <c r="H1" t="s">
        <v>18</v>
      </c>
      <c r="I1" t="s">
        <v>3</v>
      </c>
      <c r="J1" t="s">
        <v>4</v>
      </c>
      <c r="K1" t="s">
        <v>5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118</v>
      </c>
      <c r="S1" t="s">
        <v>25</v>
      </c>
      <c r="T1" t="s">
        <v>138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119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</row>
    <row r="2" spans="1:58" x14ac:dyDescent="0.25">
      <c r="A2" t="s">
        <v>249</v>
      </c>
      <c r="B2" t="s">
        <v>248</v>
      </c>
      <c r="C2">
        <v>1</v>
      </c>
      <c r="D2">
        <v>1</v>
      </c>
      <c r="E2">
        <v>1</v>
      </c>
      <c r="F2" t="s">
        <v>63</v>
      </c>
      <c r="G2" t="s">
        <v>64</v>
      </c>
      <c r="H2" t="s">
        <v>65</v>
      </c>
      <c r="I2" t="s">
        <v>75</v>
      </c>
      <c r="J2" t="s">
        <v>76</v>
      </c>
      <c r="K2" t="s">
        <v>1</v>
      </c>
      <c r="L2">
        <v>50</v>
      </c>
      <c r="M2">
        <v>1108409</v>
      </c>
      <c r="N2">
        <v>10</v>
      </c>
      <c r="O2">
        <v>1</v>
      </c>
      <c r="P2" t="s">
        <v>142</v>
      </c>
      <c r="Q2" t="s">
        <v>250</v>
      </c>
      <c r="R2">
        <v>1</v>
      </c>
      <c r="S2" t="s">
        <v>251</v>
      </c>
      <c r="U2">
        <v>32</v>
      </c>
      <c r="V2">
        <v>37</v>
      </c>
      <c r="W2">
        <v>2</v>
      </c>
      <c r="X2">
        <v>0</v>
      </c>
      <c r="Y2">
        <v>2</v>
      </c>
      <c r="Z2">
        <v>2</v>
      </c>
      <c r="AA2">
        <v>36</v>
      </c>
      <c r="AB2">
        <v>41</v>
      </c>
      <c r="AC2">
        <v>50</v>
      </c>
      <c r="AD2">
        <v>37</v>
      </c>
      <c r="AE2">
        <v>2</v>
      </c>
      <c r="AF2">
        <v>2</v>
      </c>
      <c r="AG2">
        <v>41</v>
      </c>
      <c r="AH2">
        <v>0</v>
      </c>
      <c r="AI2">
        <v>13</v>
      </c>
      <c r="AJ2">
        <v>9</v>
      </c>
      <c r="AK2">
        <v>11</v>
      </c>
      <c r="AL2">
        <v>13</v>
      </c>
      <c r="AM2">
        <v>0</v>
      </c>
      <c r="AN2">
        <v>0.2</v>
      </c>
      <c r="AO2">
        <v>1</v>
      </c>
      <c r="AP2">
        <v>0</v>
      </c>
      <c r="AQ2" t="s">
        <v>144</v>
      </c>
      <c r="AR2" t="s">
        <v>108</v>
      </c>
      <c r="AS2" t="s">
        <v>252</v>
      </c>
      <c r="AT2">
        <v>5463</v>
      </c>
      <c r="AU2">
        <v>2818</v>
      </c>
      <c r="AV2">
        <v>0</v>
      </c>
      <c r="AW2">
        <v>0</v>
      </c>
      <c r="AX2">
        <v>8.2810000000000006</v>
      </c>
      <c r="AY2">
        <v>0.22381081081081083</v>
      </c>
      <c r="AZ2">
        <v>9.1762432432432437</v>
      </c>
      <c r="BA2" t="s">
        <v>109</v>
      </c>
      <c r="BB2">
        <v>0.8237567567567563</v>
      </c>
      <c r="BC2">
        <v>3.6805941311435793</v>
      </c>
      <c r="BD2" t="s">
        <v>110</v>
      </c>
      <c r="BE2">
        <v>0</v>
      </c>
      <c r="BF2" t="s">
        <v>111</v>
      </c>
    </row>
    <row r="3" spans="1:58" x14ac:dyDescent="0.25">
      <c r="A3" t="s">
        <v>253</v>
      </c>
      <c r="B3" t="s">
        <v>248</v>
      </c>
      <c r="C3">
        <v>1</v>
      </c>
      <c r="D3">
        <v>2</v>
      </c>
      <c r="E3">
        <v>1</v>
      </c>
      <c r="F3" t="s">
        <v>63</v>
      </c>
      <c r="G3" t="s">
        <v>64</v>
      </c>
      <c r="H3" t="s">
        <v>65</v>
      </c>
      <c r="I3" t="s">
        <v>75</v>
      </c>
      <c r="J3" t="s">
        <v>76</v>
      </c>
      <c r="K3" t="s">
        <v>1</v>
      </c>
      <c r="L3">
        <v>50</v>
      </c>
      <c r="M3">
        <v>1108411</v>
      </c>
      <c r="N3">
        <v>10</v>
      </c>
      <c r="O3">
        <v>1</v>
      </c>
      <c r="P3" t="s">
        <v>142</v>
      </c>
      <c r="Q3" t="s">
        <v>250</v>
      </c>
      <c r="R3">
        <v>1</v>
      </c>
      <c r="U3">
        <v>34</v>
      </c>
      <c r="V3">
        <v>39</v>
      </c>
      <c r="W3">
        <v>1</v>
      </c>
      <c r="X3">
        <v>0</v>
      </c>
      <c r="Y3">
        <v>1</v>
      </c>
      <c r="Z3">
        <v>0</v>
      </c>
      <c r="AA3">
        <v>35</v>
      </c>
      <c r="AB3">
        <v>40</v>
      </c>
      <c r="AC3">
        <v>50</v>
      </c>
      <c r="AD3">
        <v>39</v>
      </c>
      <c r="AE3">
        <v>1</v>
      </c>
      <c r="AF3">
        <v>0</v>
      </c>
      <c r="AG3">
        <v>40</v>
      </c>
      <c r="AH3">
        <v>0</v>
      </c>
      <c r="AI3">
        <v>11</v>
      </c>
      <c r="AJ3">
        <v>10</v>
      </c>
      <c r="AK3">
        <v>11</v>
      </c>
      <c r="AL3">
        <v>11</v>
      </c>
      <c r="AM3">
        <v>0</v>
      </c>
      <c r="AN3">
        <v>0.2</v>
      </c>
      <c r="AO3">
        <v>1</v>
      </c>
      <c r="AP3">
        <v>0</v>
      </c>
      <c r="AQ3" t="s">
        <v>144</v>
      </c>
      <c r="AR3" t="s">
        <v>108</v>
      </c>
      <c r="AS3" t="s">
        <v>252</v>
      </c>
      <c r="AT3">
        <v>5365</v>
      </c>
      <c r="AU3">
        <v>3829</v>
      </c>
      <c r="AV3">
        <v>0</v>
      </c>
      <c r="AW3">
        <v>0</v>
      </c>
      <c r="AX3">
        <v>9.1940000000000008</v>
      </c>
      <c r="AY3">
        <v>0.23574358974358978</v>
      </c>
      <c r="AZ3">
        <v>9.4297435897435911</v>
      </c>
      <c r="BA3" t="s">
        <v>109</v>
      </c>
      <c r="BB3">
        <v>0.57025641025640894</v>
      </c>
      <c r="BC3">
        <v>2.4189688927561392</v>
      </c>
      <c r="BD3" t="s">
        <v>111</v>
      </c>
      <c r="BE3">
        <v>0</v>
      </c>
      <c r="BF3" t="s">
        <v>111</v>
      </c>
    </row>
    <row r="4" spans="1:58" x14ac:dyDescent="0.25">
      <c r="A4" t="s">
        <v>254</v>
      </c>
      <c r="B4" t="s">
        <v>248</v>
      </c>
      <c r="C4">
        <v>1</v>
      </c>
      <c r="D4">
        <v>3</v>
      </c>
      <c r="E4">
        <v>1</v>
      </c>
      <c r="F4" t="s">
        <v>63</v>
      </c>
      <c r="G4" t="s">
        <v>64</v>
      </c>
      <c r="H4" t="s">
        <v>65</v>
      </c>
      <c r="I4" t="s">
        <v>75</v>
      </c>
      <c r="J4" t="s">
        <v>76</v>
      </c>
      <c r="K4" t="s">
        <v>1</v>
      </c>
      <c r="L4">
        <v>50</v>
      </c>
      <c r="M4">
        <v>1108413</v>
      </c>
      <c r="N4">
        <v>10</v>
      </c>
      <c r="O4">
        <v>1</v>
      </c>
      <c r="P4" t="s">
        <v>142</v>
      </c>
      <c r="Q4" t="s">
        <v>250</v>
      </c>
      <c r="R4">
        <v>1</v>
      </c>
      <c r="U4">
        <v>27</v>
      </c>
      <c r="V4">
        <v>32</v>
      </c>
      <c r="W4">
        <v>1</v>
      </c>
      <c r="X4">
        <v>0</v>
      </c>
      <c r="Y4">
        <v>1</v>
      </c>
      <c r="Z4">
        <v>1</v>
      </c>
      <c r="AA4">
        <v>29</v>
      </c>
      <c r="AB4">
        <v>34</v>
      </c>
      <c r="AC4">
        <v>50</v>
      </c>
      <c r="AD4">
        <v>32</v>
      </c>
      <c r="AE4">
        <v>1</v>
      </c>
      <c r="AF4">
        <v>1</v>
      </c>
      <c r="AG4">
        <v>34</v>
      </c>
      <c r="AH4">
        <v>0</v>
      </c>
      <c r="AI4">
        <v>18</v>
      </c>
      <c r="AJ4">
        <v>16</v>
      </c>
      <c r="AK4">
        <v>17</v>
      </c>
      <c r="AL4">
        <v>18</v>
      </c>
      <c r="AM4">
        <v>0</v>
      </c>
      <c r="AN4">
        <v>0.2</v>
      </c>
      <c r="AO4">
        <v>1.5454545454545454</v>
      </c>
      <c r="AP4">
        <v>0</v>
      </c>
      <c r="AQ4" t="s">
        <v>144</v>
      </c>
      <c r="AR4" t="s">
        <v>108</v>
      </c>
      <c r="AS4" t="s">
        <v>252</v>
      </c>
      <c r="AT4">
        <v>2527</v>
      </c>
      <c r="AU4">
        <v>5021</v>
      </c>
      <c r="AV4">
        <v>0</v>
      </c>
      <c r="AW4">
        <v>0</v>
      </c>
      <c r="AX4">
        <v>7.548</v>
      </c>
      <c r="AY4">
        <v>0.235875</v>
      </c>
      <c r="AZ4">
        <v>8.0197500000000002</v>
      </c>
      <c r="BA4" t="s">
        <v>109</v>
      </c>
      <c r="BB4">
        <v>1.9802499999999998</v>
      </c>
      <c r="BC4">
        <v>8.3953365129835706</v>
      </c>
      <c r="BD4" t="s">
        <v>111</v>
      </c>
      <c r="BE4">
        <v>0</v>
      </c>
      <c r="BF4" t="s">
        <v>111</v>
      </c>
    </row>
    <row r="5" spans="1:58" x14ac:dyDescent="0.25">
      <c r="A5" t="s">
        <v>255</v>
      </c>
      <c r="B5" t="s">
        <v>248</v>
      </c>
      <c r="C5">
        <v>1</v>
      </c>
      <c r="D5">
        <v>4</v>
      </c>
      <c r="E5">
        <v>1</v>
      </c>
      <c r="F5" t="s">
        <v>63</v>
      </c>
      <c r="G5" t="s">
        <v>64</v>
      </c>
      <c r="H5" t="s">
        <v>65</v>
      </c>
      <c r="I5" t="s">
        <v>75</v>
      </c>
      <c r="J5" t="s">
        <v>76</v>
      </c>
      <c r="K5" t="s">
        <v>1</v>
      </c>
      <c r="L5">
        <v>50</v>
      </c>
      <c r="M5">
        <v>1108415</v>
      </c>
      <c r="N5">
        <v>10</v>
      </c>
      <c r="O5">
        <v>1</v>
      </c>
      <c r="P5" t="s">
        <v>142</v>
      </c>
      <c r="Q5" t="s">
        <v>250</v>
      </c>
      <c r="R5">
        <v>1</v>
      </c>
      <c r="U5">
        <v>32</v>
      </c>
      <c r="V5">
        <v>37</v>
      </c>
      <c r="W5">
        <v>1</v>
      </c>
      <c r="X5">
        <v>0</v>
      </c>
      <c r="Y5">
        <v>1</v>
      </c>
      <c r="Z5">
        <v>0</v>
      </c>
      <c r="AA5">
        <v>33</v>
      </c>
      <c r="AB5">
        <v>38</v>
      </c>
      <c r="AC5">
        <v>50</v>
      </c>
      <c r="AD5">
        <v>37</v>
      </c>
      <c r="AE5">
        <v>1</v>
      </c>
      <c r="AF5">
        <v>0</v>
      </c>
      <c r="AG5">
        <v>38</v>
      </c>
      <c r="AH5">
        <v>0</v>
      </c>
      <c r="AI5">
        <v>13</v>
      </c>
      <c r="AJ5">
        <v>12</v>
      </c>
      <c r="AK5">
        <v>13</v>
      </c>
      <c r="AL5">
        <v>13</v>
      </c>
      <c r="AM5">
        <v>0</v>
      </c>
      <c r="AN5">
        <v>0.2</v>
      </c>
      <c r="AO5">
        <v>1.1818181818181819</v>
      </c>
      <c r="AP5">
        <v>0</v>
      </c>
      <c r="AQ5" t="s">
        <v>144</v>
      </c>
      <c r="AR5" t="s">
        <v>108</v>
      </c>
      <c r="AS5" t="s">
        <v>252</v>
      </c>
      <c r="AT5">
        <v>3392</v>
      </c>
      <c r="AU5">
        <v>5566</v>
      </c>
      <c r="AV5">
        <v>0</v>
      </c>
      <c r="AW5">
        <v>0</v>
      </c>
      <c r="AX5">
        <v>8.9580000000000002</v>
      </c>
      <c r="AY5">
        <v>0.24210810810810812</v>
      </c>
      <c r="AZ5">
        <v>9.2001081081081093</v>
      </c>
      <c r="BA5" t="s">
        <v>109</v>
      </c>
      <c r="BB5">
        <v>0.79989189189189069</v>
      </c>
      <c r="BC5">
        <v>3.303862469301178</v>
      </c>
      <c r="BD5" t="s">
        <v>111</v>
      </c>
      <c r="BE5">
        <v>0</v>
      </c>
      <c r="BF5" t="s">
        <v>111</v>
      </c>
    </row>
    <row r="6" spans="1:58" x14ac:dyDescent="0.25">
      <c r="A6" t="s">
        <v>256</v>
      </c>
      <c r="B6" t="s">
        <v>248</v>
      </c>
      <c r="C6">
        <v>1</v>
      </c>
      <c r="D6">
        <v>5</v>
      </c>
      <c r="E6">
        <v>1</v>
      </c>
      <c r="F6" t="s">
        <v>63</v>
      </c>
      <c r="G6" t="s">
        <v>64</v>
      </c>
      <c r="H6" t="s">
        <v>65</v>
      </c>
      <c r="I6" t="s">
        <v>75</v>
      </c>
      <c r="J6" t="s">
        <v>76</v>
      </c>
      <c r="K6" t="s">
        <v>1</v>
      </c>
      <c r="L6">
        <v>50</v>
      </c>
      <c r="M6">
        <v>1108417</v>
      </c>
      <c r="N6">
        <v>10</v>
      </c>
      <c r="O6">
        <v>1</v>
      </c>
      <c r="P6" t="s">
        <v>142</v>
      </c>
      <c r="Q6" t="s">
        <v>250</v>
      </c>
      <c r="R6">
        <v>1</v>
      </c>
      <c r="U6">
        <v>28</v>
      </c>
      <c r="V6">
        <v>33</v>
      </c>
      <c r="W6">
        <v>6</v>
      </c>
      <c r="X6">
        <v>0</v>
      </c>
      <c r="Y6">
        <v>6</v>
      </c>
      <c r="Z6">
        <v>1</v>
      </c>
      <c r="AA6">
        <v>35</v>
      </c>
      <c r="AB6">
        <v>40</v>
      </c>
      <c r="AC6">
        <v>50</v>
      </c>
      <c r="AD6">
        <v>33</v>
      </c>
      <c r="AE6">
        <v>6</v>
      </c>
      <c r="AF6">
        <v>1</v>
      </c>
      <c r="AG6">
        <v>40</v>
      </c>
      <c r="AH6">
        <v>0</v>
      </c>
      <c r="AI6">
        <v>17</v>
      </c>
      <c r="AJ6">
        <v>10</v>
      </c>
      <c r="AK6">
        <v>16</v>
      </c>
      <c r="AL6">
        <v>17</v>
      </c>
      <c r="AM6">
        <v>0</v>
      </c>
      <c r="AN6">
        <v>0.2</v>
      </c>
      <c r="AO6">
        <v>1.4545454545454546</v>
      </c>
      <c r="AP6">
        <v>0</v>
      </c>
      <c r="AQ6" t="s">
        <v>144</v>
      </c>
      <c r="AR6" t="s">
        <v>108</v>
      </c>
      <c r="AS6" t="s">
        <v>252</v>
      </c>
      <c r="AT6">
        <v>4724</v>
      </c>
      <c r="AU6">
        <v>4190</v>
      </c>
      <c r="AV6">
        <v>0</v>
      </c>
      <c r="AW6">
        <v>0</v>
      </c>
      <c r="AX6">
        <v>8.9139999999999997</v>
      </c>
      <c r="AY6">
        <v>0.2701212121212121</v>
      </c>
      <c r="AZ6">
        <v>10.804848484848485</v>
      </c>
      <c r="BA6" t="s">
        <v>109</v>
      </c>
      <c r="BB6">
        <v>-0.8048484848484847</v>
      </c>
      <c r="BC6">
        <v>-2.979582678932017</v>
      </c>
      <c r="BD6" t="s">
        <v>111</v>
      </c>
      <c r="BE6">
        <v>0</v>
      </c>
      <c r="BF6" t="s">
        <v>111</v>
      </c>
    </row>
    <row r="7" spans="1:58" x14ac:dyDescent="0.25">
      <c r="A7" t="s">
        <v>257</v>
      </c>
      <c r="B7" t="s">
        <v>248</v>
      </c>
      <c r="C7">
        <v>1</v>
      </c>
      <c r="D7">
        <v>6</v>
      </c>
      <c r="E7">
        <v>1</v>
      </c>
      <c r="F7" t="s">
        <v>63</v>
      </c>
      <c r="G7" t="s">
        <v>64</v>
      </c>
      <c r="H7" t="s">
        <v>67</v>
      </c>
      <c r="I7" t="s">
        <v>68</v>
      </c>
      <c r="J7" t="s">
        <v>69</v>
      </c>
      <c r="K7" t="s">
        <v>1</v>
      </c>
      <c r="L7">
        <v>50</v>
      </c>
      <c r="M7">
        <v>1108419</v>
      </c>
      <c r="N7">
        <v>5</v>
      </c>
      <c r="O7">
        <v>1</v>
      </c>
      <c r="P7" t="s">
        <v>142</v>
      </c>
      <c r="Q7" t="s">
        <v>250</v>
      </c>
      <c r="R7">
        <v>1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50</v>
      </c>
      <c r="AD7">
        <v>4</v>
      </c>
      <c r="AE7">
        <v>0</v>
      </c>
      <c r="AF7">
        <v>0</v>
      </c>
      <c r="AG7">
        <v>4</v>
      </c>
      <c r="AH7">
        <v>0</v>
      </c>
      <c r="AI7">
        <v>46</v>
      </c>
      <c r="AJ7">
        <v>46</v>
      </c>
      <c r="AK7">
        <v>46</v>
      </c>
      <c r="AL7">
        <v>46</v>
      </c>
      <c r="AM7">
        <v>0</v>
      </c>
      <c r="AN7">
        <v>0.1</v>
      </c>
      <c r="AO7">
        <v>4.1818181818181817</v>
      </c>
      <c r="AP7">
        <v>0</v>
      </c>
      <c r="AQ7" t="s">
        <v>112</v>
      </c>
      <c r="AR7" t="s">
        <v>108</v>
      </c>
      <c r="AS7" t="s">
        <v>252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113</v>
      </c>
      <c r="BB7">
        <v>5</v>
      </c>
      <c r="BC7">
        <v>0</v>
      </c>
      <c r="BD7" t="s">
        <v>111</v>
      </c>
      <c r="BE7">
        <v>0</v>
      </c>
      <c r="BF7" t="s">
        <v>111</v>
      </c>
    </row>
    <row r="8" spans="1:58" x14ac:dyDescent="0.25">
      <c r="A8" t="s">
        <v>258</v>
      </c>
      <c r="B8" t="s">
        <v>248</v>
      </c>
      <c r="C8">
        <v>1</v>
      </c>
      <c r="D8">
        <v>7</v>
      </c>
      <c r="E8">
        <v>1</v>
      </c>
      <c r="F8" t="s">
        <v>63</v>
      </c>
      <c r="G8" t="s">
        <v>64</v>
      </c>
      <c r="H8" t="s">
        <v>65</v>
      </c>
      <c r="I8" t="s">
        <v>75</v>
      </c>
      <c r="J8" t="s">
        <v>76</v>
      </c>
      <c r="K8" t="s">
        <v>1</v>
      </c>
      <c r="L8">
        <v>50</v>
      </c>
      <c r="M8">
        <v>1108421</v>
      </c>
      <c r="N8">
        <v>10</v>
      </c>
      <c r="O8">
        <v>1</v>
      </c>
      <c r="P8" t="s">
        <v>142</v>
      </c>
      <c r="Q8" t="s">
        <v>250</v>
      </c>
      <c r="R8">
        <v>1</v>
      </c>
      <c r="U8">
        <v>27</v>
      </c>
      <c r="V8">
        <v>32</v>
      </c>
      <c r="W8">
        <v>1</v>
      </c>
      <c r="X8">
        <v>0</v>
      </c>
      <c r="Y8">
        <v>1</v>
      </c>
      <c r="Z8">
        <v>1</v>
      </c>
      <c r="AA8">
        <v>29</v>
      </c>
      <c r="AB8">
        <v>34</v>
      </c>
      <c r="AC8">
        <v>50</v>
      </c>
      <c r="AD8">
        <v>32</v>
      </c>
      <c r="AE8">
        <v>1</v>
      </c>
      <c r="AF8">
        <v>1</v>
      </c>
      <c r="AG8">
        <v>34</v>
      </c>
      <c r="AH8">
        <v>0</v>
      </c>
      <c r="AI8">
        <v>18</v>
      </c>
      <c r="AJ8">
        <v>16</v>
      </c>
      <c r="AK8">
        <v>17</v>
      </c>
      <c r="AL8">
        <v>18</v>
      </c>
      <c r="AM8">
        <v>0</v>
      </c>
      <c r="AN8">
        <v>0.2</v>
      </c>
      <c r="AO8">
        <v>1.5454545454545454</v>
      </c>
      <c r="AP8">
        <v>0</v>
      </c>
      <c r="AQ8" t="s">
        <v>144</v>
      </c>
      <c r="AR8" t="s">
        <v>108</v>
      </c>
      <c r="AS8" t="s">
        <v>252</v>
      </c>
      <c r="AT8">
        <v>3552</v>
      </c>
      <c r="AU8">
        <v>4453</v>
      </c>
      <c r="AV8">
        <v>0</v>
      </c>
      <c r="AW8">
        <v>0</v>
      </c>
      <c r="AX8">
        <v>8.0050000000000008</v>
      </c>
      <c r="AY8">
        <v>0.25015625000000002</v>
      </c>
      <c r="AZ8">
        <v>8.5053125000000005</v>
      </c>
      <c r="BA8" t="s">
        <v>109</v>
      </c>
      <c r="BB8">
        <v>1.4946874999999995</v>
      </c>
      <c r="BC8">
        <v>5.9750156152404719</v>
      </c>
      <c r="BD8" t="s">
        <v>111</v>
      </c>
      <c r="BE8">
        <v>0</v>
      </c>
      <c r="BF8" t="s">
        <v>111</v>
      </c>
    </row>
    <row r="9" spans="1:58" x14ac:dyDescent="0.25">
      <c r="A9" t="s">
        <v>259</v>
      </c>
      <c r="B9" t="s">
        <v>248</v>
      </c>
      <c r="C9">
        <v>1</v>
      </c>
      <c r="D9">
        <v>8</v>
      </c>
      <c r="E9">
        <v>1</v>
      </c>
      <c r="F9" t="s">
        <v>63</v>
      </c>
      <c r="G9" t="s">
        <v>64</v>
      </c>
      <c r="H9" t="s">
        <v>65</v>
      </c>
      <c r="I9" t="s">
        <v>75</v>
      </c>
      <c r="J9" t="s">
        <v>76</v>
      </c>
      <c r="K9" t="s">
        <v>1</v>
      </c>
      <c r="L9">
        <v>50</v>
      </c>
      <c r="M9">
        <v>1108423</v>
      </c>
      <c r="N9">
        <v>10</v>
      </c>
      <c r="O9">
        <v>1</v>
      </c>
      <c r="P9" t="s">
        <v>142</v>
      </c>
      <c r="Q9" t="s">
        <v>250</v>
      </c>
      <c r="R9">
        <v>1</v>
      </c>
      <c r="U9">
        <v>34</v>
      </c>
      <c r="V9">
        <v>39</v>
      </c>
      <c r="W9">
        <v>0</v>
      </c>
      <c r="X9">
        <v>0</v>
      </c>
      <c r="Y9">
        <v>0</v>
      </c>
      <c r="Z9">
        <v>1</v>
      </c>
      <c r="AA9">
        <v>35</v>
      </c>
      <c r="AB9">
        <v>40</v>
      </c>
      <c r="AC9">
        <v>50</v>
      </c>
      <c r="AD9">
        <v>39</v>
      </c>
      <c r="AE9">
        <v>0</v>
      </c>
      <c r="AF9">
        <v>1</v>
      </c>
      <c r="AG9">
        <v>40</v>
      </c>
      <c r="AH9">
        <v>0</v>
      </c>
      <c r="AI9">
        <v>11</v>
      </c>
      <c r="AJ9">
        <v>10</v>
      </c>
      <c r="AK9">
        <v>10</v>
      </c>
      <c r="AL9">
        <v>11</v>
      </c>
      <c r="AM9">
        <v>0</v>
      </c>
      <c r="AN9">
        <v>0.2</v>
      </c>
      <c r="AO9">
        <v>0.90909090909090917</v>
      </c>
      <c r="AP9">
        <v>0</v>
      </c>
      <c r="AQ9" t="s">
        <v>144</v>
      </c>
      <c r="AR9" t="s">
        <v>108</v>
      </c>
      <c r="AS9" t="s">
        <v>252</v>
      </c>
      <c r="AT9">
        <v>3645</v>
      </c>
      <c r="AU9">
        <v>5348</v>
      </c>
      <c r="AV9">
        <v>0</v>
      </c>
      <c r="AW9">
        <v>0</v>
      </c>
      <c r="AX9">
        <v>8.9930000000000003</v>
      </c>
      <c r="AY9">
        <v>0.2305897435897436</v>
      </c>
      <c r="AZ9">
        <v>9.2235897435897449</v>
      </c>
      <c r="BA9" t="s">
        <v>109</v>
      </c>
      <c r="BB9">
        <v>0.77641025641025507</v>
      </c>
      <c r="BC9">
        <v>3.3670632714333313</v>
      </c>
      <c r="BD9" t="s">
        <v>111</v>
      </c>
      <c r="BE9">
        <v>0</v>
      </c>
      <c r="BF9" t="s">
        <v>111</v>
      </c>
    </row>
    <row r="10" spans="1:58" x14ac:dyDescent="0.25">
      <c r="A10" t="s">
        <v>260</v>
      </c>
      <c r="B10" t="s">
        <v>248</v>
      </c>
      <c r="C10">
        <v>1</v>
      </c>
      <c r="D10">
        <v>9</v>
      </c>
      <c r="E10">
        <v>1</v>
      </c>
      <c r="F10" t="s">
        <v>63</v>
      </c>
      <c r="G10" t="s">
        <v>64</v>
      </c>
      <c r="H10" t="s">
        <v>65</v>
      </c>
      <c r="I10" t="s">
        <v>75</v>
      </c>
      <c r="J10" t="s">
        <v>76</v>
      </c>
      <c r="K10" t="s">
        <v>1</v>
      </c>
      <c r="L10">
        <v>50</v>
      </c>
      <c r="M10">
        <v>1108425</v>
      </c>
      <c r="N10">
        <v>10</v>
      </c>
      <c r="O10">
        <v>1</v>
      </c>
      <c r="P10" t="s">
        <v>142</v>
      </c>
      <c r="Q10" t="s">
        <v>250</v>
      </c>
      <c r="R10">
        <v>1</v>
      </c>
      <c r="U10">
        <v>34</v>
      </c>
      <c r="V10">
        <v>39</v>
      </c>
      <c r="W10">
        <v>0</v>
      </c>
      <c r="X10">
        <v>0</v>
      </c>
      <c r="Y10">
        <v>0</v>
      </c>
      <c r="Z10">
        <v>2</v>
      </c>
      <c r="AA10">
        <v>36</v>
      </c>
      <c r="AB10">
        <v>41</v>
      </c>
      <c r="AC10">
        <v>50</v>
      </c>
      <c r="AD10">
        <v>39</v>
      </c>
      <c r="AE10">
        <v>0</v>
      </c>
      <c r="AF10">
        <v>2</v>
      </c>
      <c r="AG10">
        <v>41</v>
      </c>
      <c r="AH10">
        <v>0</v>
      </c>
      <c r="AI10">
        <v>11</v>
      </c>
      <c r="AJ10">
        <v>9</v>
      </c>
      <c r="AK10">
        <v>9</v>
      </c>
      <c r="AL10">
        <v>11</v>
      </c>
      <c r="AM10">
        <v>0</v>
      </c>
      <c r="AN10">
        <v>0.2</v>
      </c>
      <c r="AO10">
        <v>0.81818181818181823</v>
      </c>
      <c r="AP10">
        <v>0</v>
      </c>
      <c r="AQ10" t="s">
        <v>144</v>
      </c>
      <c r="AR10" t="s">
        <v>108</v>
      </c>
      <c r="AS10" t="s">
        <v>252</v>
      </c>
      <c r="AT10">
        <v>4709</v>
      </c>
      <c r="AU10">
        <v>4506</v>
      </c>
      <c r="AV10">
        <v>0</v>
      </c>
      <c r="AW10">
        <v>0</v>
      </c>
      <c r="AX10">
        <v>9.2149999999999999</v>
      </c>
      <c r="AY10">
        <v>0.23628205128205129</v>
      </c>
      <c r="AZ10">
        <v>9.6875641025641031</v>
      </c>
      <c r="BA10" t="s">
        <v>109</v>
      </c>
      <c r="BB10">
        <v>0.31243589743589695</v>
      </c>
      <c r="BC10">
        <v>1.3223005968529551</v>
      </c>
      <c r="BD10" t="s">
        <v>111</v>
      </c>
      <c r="BE10">
        <v>0</v>
      </c>
      <c r="BF10" t="s">
        <v>111</v>
      </c>
    </row>
    <row r="11" spans="1:58" x14ac:dyDescent="0.25">
      <c r="A11" t="s">
        <v>261</v>
      </c>
      <c r="B11" t="s">
        <v>248</v>
      </c>
      <c r="C11">
        <v>1</v>
      </c>
      <c r="D11">
        <v>10</v>
      </c>
      <c r="E11">
        <v>1</v>
      </c>
      <c r="F11" t="s">
        <v>63</v>
      </c>
      <c r="G11" t="s">
        <v>64</v>
      </c>
      <c r="H11" t="s">
        <v>65</v>
      </c>
      <c r="I11" t="s">
        <v>75</v>
      </c>
      <c r="J11" t="s">
        <v>76</v>
      </c>
      <c r="K11" t="s">
        <v>1</v>
      </c>
      <c r="L11">
        <v>50</v>
      </c>
      <c r="M11">
        <v>1108427</v>
      </c>
      <c r="N11">
        <v>10</v>
      </c>
      <c r="O11">
        <v>1</v>
      </c>
      <c r="P11" t="s">
        <v>142</v>
      </c>
      <c r="Q11" t="s">
        <v>250</v>
      </c>
      <c r="R11">
        <v>1</v>
      </c>
      <c r="U11">
        <v>37</v>
      </c>
      <c r="V11">
        <v>42</v>
      </c>
      <c r="W11">
        <v>3</v>
      </c>
      <c r="X11">
        <v>0</v>
      </c>
      <c r="Y11">
        <v>3</v>
      </c>
      <c r="Z11">
        <v>1</v>
      </c>
      <c r="AA11">
        <v>41</v>
      </c>
      <c r="AB11">
        <v>46</v>
      </c>
      <c r="AC11">
        <v>50</v>
      </c>
      <c r="AD11">
        <v>42</v>
      </c>
      <c r="AE11">
        <v>3</v>
      </c>
      <c r="AF11">
        <v>1</v>
      </c>
      <c r="AG11">
        <v>46</v>
      </c>
      <c r="AH11">
        <v>0</v>
      </c>
      <c r="AI11">
        <v>8</v>
      </c>
      <c r="AJ11">
        <v>4</v>
      </c>
      <c r="AK11">
        <v>7</v>
      </c>
      <c r="AL11">
        <v>8</v>
      </c>
      <c r="AM11">
        <v>0</v>
      </c>
      <c r="AN11">
        <v>0.2</v>
      </c>
      <c r="AO11">
        <v>0.63636363636363635</v>
      </c>
      <c r="AP11">
        <v>0</v>
      </c>
      <c r="AQ11" t="s">
        <v>144</v>
      </c>
      <c r="AR11" t="s">
        <v>108</v>
      </c>
      <c r="AS11" t="s">
        <v>252</v>
      </c>
      <c r="AT11">
        <v>5305</v>
      </c>
      <c r="AU11">
        <v>4754</v>
      </c>
      <c r="AV11">
        <v>0</v>
      </c>
      <c r="AW11">
        <v>0</v>
      </c>
      <c r="AX11">
        <v>10.058999999999999</v>
      </c>
      <c r="AY11">
        <v>0.23949999999999999</v>
      </c>
      <c r="AZ11">
        <v>11.016999999999999</v>
      </c>
      <c r="BA11" t="s">
        <v>109</v>
      </c>
      <c r="BB11">
        <v>-1.0169999999999995</v>
      </c>
      <c r="BC11">
        <v>-4.2463465553235888</v>
      </c>
      <c r="BD11" t="s">
        <v>111</v>
      </c>
      <c r="BE11">
        <v>0</v>
      </c>
      <c r="BF11" t="s">
        <v>111</v>
      </c>
    </row>
    <row r="12" spans="1:58" x14ac:dyDescent="0.25">
      <c r="A12" t="s">
        <v>262</v>
      </c>
      <c r="B12" t="s">
        <v>248</v>
      </c>
      <c r="C12">
        <v>1</v>
      </c>
      <c r="D12">
        <v>11</v>
      </c>
      <c r="E12">
        <v>1</v>
      </c>
      <c r="F12" t="s">
        <v>63</v>
      </c>
      <c r="G12" t="s">
        <v>64</v>
      </c>
      <c r="H12" t="s">
        <v>65</v>
      </c>
      <c r="I12" t="s">
        <v>75</v>
      </c>
      <c r="J12" t="s">
        <v>76</v>
      </c>
      <c r="K12" t="s">
        <v>1</v>
      </c>
      <c r="L12">
        <v>50</v>
      </c>
      <c r="M12">
        <v>1108429</v>
      </c>
      <c r="N12">
        <v>10</v>
      </c>
      <c r="O12">
        <v>1</v>
      </c>
      <c r="P12" t="s">
        <v>142</v>
      </c>
      <c r="Q12" t="s">
        <v>250</v>
      </c>
      <c r="R12">
        <v>1</v>
      </c>
      <c r="U12">
        <v>34</v>
      </c>
      <c r="V12">
        <v>39</v>
      </c>
      <c r="W12">
        <v>2</v>
      </c>
      <c r="X12">
        <v>0</v>
      </c>
      <c r="Y12">
        <v>2</v>
      </c>
      <c r="Z12">
        <v>1</v>
      </c>
      <c r="AA12">
        <v>37</v>
      </c>
      <c r="AB12">
        <v>42</v>
      </c>
      <c r="AC12">
        <v>50</v>
      </c>
      <c r="AD12">
        <v>39</v>
      </c>
      <c r="AE12">
        <v>2</v>
      </c>
      <c r="AF12">
        <v>1</v>
      </c>
      <c r="AG12">
        <v>42</v>
      </c>
      <c r="AH12">
        <v>0</v>
      </c>
      <c r="AI12">
        <v>11</v>
      </c>
      <c r="AJ12">
        <v>8</v>
      </c>
      <c r="AK12">
        <v>10</v>
      </c>
      <c r="AL12">
        <v>11</v>
      </c>
      <c r="AM12">
        <v>0</v>
      </c>
      <c r="AN12">
        <v>0.2</v>
      </c>
      <c r="AO12">
        <v>0.90909090909090917</v>
      </c>
      <c r="AP12">
        <v>0</v>
      </c>
      <c r="AQ12" t="s">
        <v>144</v>
      </c>
      <c r="AR12" t="s">
        <v>108</v>
      </c>
      <c r="AS12" t="s">
        <v>252</v>
      </c>
      <c r="AT12">
        <v>3349</v>
      </c>
      <c r="AU12">
        <v>5813</v>
      </c>
      <c r="AV12">
        <v>0</v>
      </c>
      <c r="AW12">
        <v>0</v>
      </c>
      <c r="AX12">
        <v>9.1620000000000008</v>
      </c>
      <c r="AY12">
        <v>0.23492307692307696</v>
      </c>
      <c r="AZ12">
        <v>9.8667692307692327</v>
      </c>
      <c r="BA12" t="s">
        <v>109</v>
      </c>
      <c r="BB12">
        <v>0.13323076923076727</v>
      </c>
      <c r="BC12">
        <v>0.56712508185984745</v>
      </c>
      <c r="BD12" t="s">
        <v>114</v>
      </c>
      <c r="BE12">
        <v>0</v>
      </c>
      <c r="BF12" t="s">
        <v>111</v>
      </c>
    </row>
    <row r="13" spans="1:58" x14ac:dyDescent="0.25">
      <c r="A13" t="s">
        <v>263</v>
      </c>
      <c r="B13" t="s">
        <v>248</v>
      </c>
      <c r="C13">
        <v>1</v>
      </c>
      <c r="D13">
        <v>12</v>
      </c>
      <c r="E13">
        <v>1</v>
      </c>
      <c r="F13" t="s">
        <v>63</v>
      </c>
      <c r="G13" t="s">
        <v>64</v>
      </c>
      <c r="H13" t="s">
        <v>65</v>
      </c>
      <c r="I13" t="s">
        <v>66</v>
      </c>
      <c r="J13" t="s">
        <v>66</v>
      </c>
      <c r="K13" t="s">
        <v>1</v>
      </c>
      <c r="L13">
        <v>50</v>
      </c>
      <c r="M13">
        <v>1108431</v>
      </c>
      <c r="N13">
        <v>6</v>
      </c>
      <c r="O13">
        <v>1</v>
      </c>
      <c r="P13" t="s">
        <v>142</v>
      </c>
      <c r="Q13" t="s">
        <v>250</v>
      </c>
      <c r="R13">
        <v>2</v>
      </c>
      <c r="U13">
        <v>20</v>
      </c>
      <c r="V13">
        <v>25</v>
      </c>
      <c r="W13">
        <v>1</v>
      </c>
      <c r="X13">
        <v>0</v>
      </c>
      <c r="Y13">
        <v>1</v>
      </c>
      <c r="Z13">
        <v>1</v>
      </c>
      <c r="AA13">
        <v>22</v>
      </c>
      <c r="AB13">
        <v>27</v>
      </c>
      <c r="AC13">
        <v>50</v>
      </c>
      <c r="AD13">
        <v>25</v>
      </c>
      <c r="AE13">
        <v>1</v>
      </c>
      <c r="AF13">
        <v>1</v>
      </c>
      <c r="AG13">
        <v>27</v>
      </c>
      <c r="AH13">
        <v>0</v>
      </c>
      <c r="AI13">
        <v>25</v>
      </c>
      <c r="AJ13">
        <v>23</v>
      </c>
      <c r="AK13">
        <v>24</v>
      </c>
      <c r="AL13">
        <v>25</v>
      </c>
      <c r="AM13">
        <v>0</v>
      </c>
      <c r="AN13">
        <v>0.12</v>
      </c>
      <c r="AO13">
        <v>2.1818181818181817</v>
      </c>
      <c r="AP13">
        <v>0</v>
      </c>
      <c r="AQ13" t="s">
        <v>115</v>
      </c>
      <c r="AR13" t="s">
        <v>108</v>
      </c>
      <c r="AS13" t="s">
        <v>252</v>
      </c>
      <c r="AT13">
        <v>1908</v>
      </c>
      <c r="AU13">
        <v>2052</v>
      </c>
      <c r="AV13">
        <v>0</v>
      </c>
      <c r="AW13">
        <v>0</v>
      </c>
      <c r="AX13">
        <v>3.96</v>
      </c>
      <c r="AY13">
        <v>0.15839999999999999</v>
      </c>
      <c r="AZ13">
        <v>4.2767999999999997</v>
      </c>
      <c r="BA13" t="s">
        <v>109</v>
      </c>
      <c r="BB13">
        <v>1.7232000000000003</v>
      </c>
      <c r="BC13">
        <v>10.878787878787882</v>
      </c>
      <c r="BD13" t="s">
        <v>110</v>
      </c>
      <c r="BE13">
        <v>0</v>
      </c>
      <c r="BF13" t="s">
        <v>111</v>
      </c>
    </row>
    <row r="14" spans="1:58" x14ac:dyDescent="0.25">
      <c r="A14" t="s">
        <v>264</v>
      </c>
      <c r="B14" t="s">
        <v>248</v>
      </c>
      <c r="C14">
        <v>1</v>
      </c>
      <c r="D14">
        <v>13</v>
      </c>
      <c r="E14">
        <v>1</v>
      </c>
      <c r="F14" t="s">
        <v>63</v>
      </c>
      <c r="G14" t="s">
        <v>64</v>
      </c>
      <c r="H14" t="s">
        <v>65</v>
      </c>
      <c r="I14" t="s">
        <v>66</v>
      </c>
      <c r="J14" t="s">
        <v>66</v>
      </c>
      <c r="K14" t="s">
        <v>1</v>
      </c>
      <c r="L14">
        <v>50</v>
      </c>
      <c r="M14">
        <v>1108433</v>
      </c>
      <c r="N14">
        <v>6</v>
      </c>
      <c r="O14">
        <v>1</v>
      </c>
      <c r="P14" t="s">
        <v>142</v>
      </c>
      <c r="Q14" t="s">
        <v>250</v>
      </c>
      <c r="R14">
        <v>2</v>
      </c>
      <c r="U14">
        <v>29</v>
      </c>
      <c r="V14">
        <v>34</v>
      </c>
      <c r="W14">
        <v>1</v>
      </c>
      <c r="X14">
        <v>0</v>
      </c>
      <c r="Y14">
        <v>1</v>
      </c>
      <c r="Z14">
        <v>1</v>
      </c>
      <c r="AA14">
        <v>31</v>
      </c>
      <c r="AB14">
        <v>36</v>
      </c>
      <c r="AC14">
        <v>50</v>
      </c>
      <c r="AD14">
        <v>35</v>
      </c>
      <c r="AE14">
        <v>1</v>
      </c>
      <c r="AF14">
        <v>1</v>
      </c>
      <c r="AG14">
        <v>37</v>
      </c>
      <c r="AH14">
        <v>0</v>
      </c>
      <c r="AI14">
        <v>15</v>
      </c>
      <c r="AJ14">
        <v>13</v>
      </c>
      <c r="AK14">
        <v>14</v>
      </c>
      <c r="AL14">
        <v>15</v>
      </c>
      <c r="AM14">
        <v>0</v>
      </c>
      <c r="AN14">
        <v>0.12</v>
      </c>
      <c r="AO14">
        <v>1.2727272727272727</v>
      </c>
      <c r="AP14">
        <v>0</v>
      </c>
      <c r="AQ14" t="s">
        <v>115</v>
      </c>
      <c r="AR14" t="s">
        <v>108</v>
      </c>
      <c r="AS14" t="s">
        <v>252</v>
      </c>
      <c r="AT14">
        <v>2894</v>
      </c>
      <c r="AU14">
        <v>2777</v>
      </c>
      <c r="AV14">
        <v>0</v>
      </c>
      <c r="AW14">
        <v>0</v>
      </c>
      <c r="AX14">
        <v>5.6710000000000003</v>
      </c>
      <c r="AY14">
        <v>0.16202857142857144</v>
      </c>
      <c r="AZ14">
        <v>5.9950571428571431</v>
      </c>
      <c r="BA14" t="s">
        <v>109</v>
      </c>
      <c r="BB14">
        <v>4.9428571428569157E-3</v>
      </c>
      <c r="BC14">
        <v>3.05060835831409E-2</v>
      </c>
      <c r="BD14" t="s">
        <v>111</v>
      </c>
      <c r="BE14">
        <v>0</v>
      </c>
      <c r="BF14" t="s">
        <v>111</v>
      </c>
    </row>
    <row r="15" spans="1:58" x14ac:dyDescent="0.25">
      <c r="A15" t="s">
        <v>265</v>
      </c>
      <c r="B15" t="s">
        <v>248</v>
      </c>
      <c r="C15">
        <v>1</v>
      </c>
      <c r="D15">
        <v>14</v>
      </c>
      <c r="E15">
        <v>1</v>
      </c>
      <c r="F15" t="s">
        <v>63</v>
      </c>
      <c r="G15" t="s">
        <v>64</v>
      </c>
      <c r="H15" t="s">
        <v>65</v>
      </c>
      <c r="I15" t="s">
        <v>66</v>
      </c>
      <c r="J15" t="s">
        <v>66</v>
      </c>
      <c r="K15" t="s">
        <v>1</v>
      </c>
      <c r="L15">
        <v>50</v>
      </c>
      <c r="M15">
        <v>1108435</v>
      </c>
      <c r="N15">
        <v>6</v>
      </c>
      <c r="O15">
        <v>1</v>
      </c>
      <c r="P15" t="s">
        <v>142</v>
      </c>
      <c r="Q15" t="s">
        <v>250</v>
      </c>
      <c r="R15">
        <v>2</v>
      </c>
      <c r="U15">
        <v>22</v>
      </c>
      <c r="V15">
        <v>27</v>
      </c>
      <c r="W15">
        <v>0</v>
      </c>
      <c r="X15">
        <v>0</v>
      </c>
      <c r="Y15">
        <v>0</v>
      </c>
      <c r="Z15">
        <v>0</v>
      </c>
      <c r="AA15">
        <v>22</v>
      </c>
      <c r="AB15">
        <v>27</v>
      </c>
      <c r="AC15">
        <v>50</v>
      </c>
      <c r="AD15">
        <v>31</v>
      </c>
      <c r="AE15">
        <v>0</v>
      </c>
      <c r="AF15">
        <v>0</v>
      </c>
      <c r="AG15">
        <v>31</v>
      </c>
      <c r="AH15">
        <v>0</v>
      </c>
      <c r="AI15">
        <v>19</v>
      </c>
      <c r="AJ15">
        <v>19</v>
      </c>
      <c r="AK15">
        <v>19</v>
      </c>
      <c r="AL15">
        <v>19</v>
      </c>
      <c r="AM15">
        <v>0</v>
      </c>
      <c r="AN15">
        <v>0.12</v>
      </c>
      <c r="AO15">
        <v>1.7272727272727273</v>
      </c>
      <c r="AP15">
        <v>0</v>
      </c>
      <c r="AQ15" t="s">
        <v>115</v>
      </c>
      <c r="AR15" t="s">
        <v>108</v>
      </c>
      <c r="AS15" t="s">
        <v>252</v>
      </c>
      <c r="AT15">
        <v>2542</v>
      </c>
      <c r="AU15">
        <v>1679</v>
      </c>
      <c r="AV15">
        <v>0</v>
      </c>
      <c r="AW15">
        <v>0</v>
      </c>
      <c r="AX15">
        <v>4.2210000000000001</v>
      </c>
      <c r="AY15">
        <v>0.13616129032258065</v>
      </c>
      <c r="AZ15">
        <v>4.2210000000000001</v>
      </c>
      <c r="BA15" t="s">
        <v>109</v>
      </c>
      <c r="BB15">
        <v>1.7789999999999999</v>
      </c>
      <c r="BC15">
        <v>13.065387348969438</v>
      </c>
      <c r="BD15" t="s">
        <v>111</v>
      </c>
      <c r="BE15">
        <v>0</v>
      </c>
      <c r="BF15" t="s">
        <v>111</v>
      </c>
    </row>
    <row r="16" spans="1:58" x14ac:dyDescent="0.25">
      <c r="A16" t="s">
        <v>266</v>
      </c>
      <c r="B16" t="s">
        <v>248</v>
      </c>
      <c r="C16">
        <v>1</v>
      </c>
      <c r="D16">
        <v>15</v>
      </c>
      <c r="E16">
        <v>1</v>
      </c>
      <c r="F16" t="s">
        <v>63</v>
      </c>
      <c r="G16" t="s">
        <v>64</v>
      </c>
      <c r="H16" t="s">
        <v>65</v>
      </c>
      <c r="I16" t="s">
        <v>66</v>
      </c>
      <c r="J16" t="s">
        <v>66</v>
      </c>
      <c r="K16" t="s">
        <v>1</v>
      </c>
      <c r="L16">
        <v>50</v>
      </c>
      <c r="M16">
        <v>1108437</v>
      </c>
      <c r="N16">
        <v>6</v>
      </c>
      <c r="O16">
        <v>1</v>
      </c>
      <c r="P16" t="s">
        <v>142</v>
      </c>
      <c r="Q16" t="s">
        <v>250</v>
      </c>
      <c r="R16">
        <v>2</v>
      </c>
      <c r="U16">
        <v>21</v>
      </c>
      <c r="V16">
        <v>26</v>
      </c>
      <c r="W16">
        <v>1</v>
      </c>
      <c r="X16">
        <v>0</v>
      </c>
      <c r="Y16">
        <v>1</v>
      </c>
      <c r="Z16">
        <v>2</v>
      </c>
      <c r="AA16">
        <v>24</v>
      </c>
      <c r="AB16">
        <v>29</v>
      </c>
      <c r="AC16">
        <v>50</v>
      </c>
      <c r="AD16">
        <v>29</v>
      </c>
      <c r="AE16">
        <v>1</v>
      </c>
      <c r="AF16">
        <v>2</v>
      </c>
      <c r="AG16">
        <v>32</v>
      </c>
      <c r="AH16">
        <v>0</v>
      </c>
      <c r="AI16">
        <v>21</v>
      </c>
      <c r="AJ16">
        <v>18</v>
      </c>
      <c r="AK16">
        <v>19</v>
      </c>
      <c r="AL16">
        <v>21</v>
      </c>
      <c r="AM16">
        <v>0</v>
      </c>
      <c r="AN16">
        <v>0.12</v>
      </c>
      <c r="AO16">
        <v>1.7272727272727273</v>
      </c>
      <c r="AP16">
        <v>0</v>
      </c>
      <c r="AQ16" t="s">
        <v>115</v>
      </c>
      <c r="AR16" t="s">
        <v>108</v>
      </c>
      <c r="AS16" t="s">
        <v>252</v>
      </c>
      <c r="AT16">
        <v>2814</v>
      </c>
      <c r="AU16">
        <v>2512</v>
      </c>
      <c r="AV16">
        <v>0</v>
      </c>
      <c r="AW16">
        <v>0</v>
      </c>
      <c r="AX16">
        <v>5.3259999999999996</v>
      </c>
      <c r="AY16">
        <v>0.18365517241379309</v>
      </c>
      <c r="AZ16">
        <v>5.8769655172413788</v>
      </c>
      <c r="BA16" t="s">
        <v>109</v>
      </c>
      <c r="BB16">
        <v>0.12303448275862117</v>
      </c>
      <c r="BC16">
        <v>0.66992114156966098</v>
      </c>
      <c r="BD16" t="s">
        <v>111</v>
      </c>
      <c r="BE16">
        <v>0</v>
      </c>
      <c r="BF16" t="s">
        <v>111</v>
      </c>
    </row>
    <row r="17" spans="1:58" x14ac:dyDescent="0.25">
      <c r="A17" t="s">
        <v>267</v>
      </c>
      <c r="B17" t="s">
        <v>248</v>
      </c>
      <c r="C17">
        <v>1</v>
      </c>
      <c r="D17">
        <v>16</v>
      </c>
      <c r="E17">
        <v>1</v>
      </c>
      <c r="F17" t="s">
        <v>63</v>
      </c>
      <c r="G17" t="s">
        <v>64</v>
      </c>
      <c r="H17" t="s">
        <v>65</v>
      </c>
      <c r="I17" t="s">
        <v>66</v>
      </c>
      <c r="J17" t="s">
        <v>66</v>
      </c>
      <c r="K17" t="s">
        <v>1</v>
      </c>
      <c r="L17">
        <v>50</v>
      </c>
      <c r="M17">
        <v>1108439</v>
      </c>
      <c r="N17">
        <v>6</v>
      </c>
      <c r="O17">
        <v>1</v>
      </c>
      <c r="P17" t="s">
        <v>142</v>
      </c>
      <c r="Q17" t="s">
        <v>250</v>
      </c>
      <c r="R17">
        <v>2</v>
      </c>
      <c r="U17">
        <v>25</v>
      </c>
      <c r="V17">
        <v>30</v>
      </c>
      <c r="W17">
        <v>0</v>
      </c>
      <c r="X17">
        <v>0</v>
      </c>
      <c r="Y17">
        <v>0</v>
      </c>
      <c r="Z17">
        <v>1</v>
      </c>
      <c r="AA17">
        <v>26</v>
      </c>
      <c r="AB17">
        <v>31</v>
      </c>
      <c r="AC17">
        <v>50</v>
      </c>
      <c r="AD17">
        <v>34</v>
      </c>
      <c r="AE17">
        <v>0</v>
      </c>
      <c r="AF17">
        <v>1</v>
      </c>
      <c r="AG17">
        <v>35</v>
      </c>
      <c r="AH17">
        <v>0</v>
      </c>
      <c r="AI17">
        <v>16</v>
      </c>
      <c r="AJ17">
        <v>15</v>
      </c>
      <c r="AK17">
        <v>15</v>
      </c>
      <c r="AL17">
        <v>16</v>
      </c>
      <c r="AM17">
        <v>0</v>
      </c>
      <c r="AN17">
        <v>0.12</v>
      </c>
      <c r="AO17">
        <v>1.3636363636363638</v>
      </c>
      <c r="AP17">
        <v>0</v>
      </c>
      <c r="AQ17" t="s">
        <v>115</v>
      </c>
      <c r="AR17" t="s">
        <v>108</v>
      </c>
      <c r="AS17" t="s">
        <v>252</v>
      </c>
      <c r="AT17">
        <v>2815</v>
      </c>
      <c r="AU17">
        <v>2554</v>
      </c>
      <c r="AV17">
        <v>0</v>
      </c>
      <c r="AW17">
        <v>0</v>
      </c>
      <c r="AX17">
        <v>5.3689999999999998</v>
      </c>
      <c r="AY17">
        <v>0.15791176470588233</v>
      </c>
      <c r="AZ17">
        <v>5.5269117647058819</v>
      </c>
      <c r="BA17" t="s">
        <v>109</v>
      </c>
      <c r="BB17">
        <v>0.47308823529411814</v>
      </c>
      <c r="BC17">
        <v>2.9959024026820673</v>
      </c>
      <c r="BD17" t="s">
        <v>111</v>
      </c>
      <c r="BE17">
        <v>0</v>
      </c>
      <c r="BF17" t="s">
        <v>111</v>
      </c>
    </row>
    <row r="18" spans="1:58" x14ac:dyDescent="0.25">
      <c r="A18" t="s">
        <v>268</v>
      </c>
      <c r="B18" t="s">
        <v>248</v>
      </c>
      <c r="C18">
        <v>1</v>
      </c>
      <c r="D18">
        <v>17</v>
      </c>
      <c r="E18">
        <v>1</v>
      </c>
      <c r="F18" t="s">
        <v>63</v>
      </c>
      <c r="G18" t="s">
        <v>64</v>
      </c>
      <c r="H18" t="s">
        <v>67</v>
      </c>
      <c r="I18" t="s">
        <v>68</v>
      </c>
      <c r="J18" t="s">
        <v>69</v>
      </c>
      <c r="K18" t="s">
        <v>1</v>
      </c>
      <c r="L18">
        <v>50</v>
      </c>
      <c r="M18">
        <v>1108441</v>
      </c>
      <c r="N18">
        <v>5</v>
      </c>
      <c r="O18">
        <v>1</v>
      </c>
      <c r="P18" t="s">
        <v>142</v>
      </c>
      <c r="Q18" t="s">
        <v>250</v>
      </c>
      <c r="R18">
        <v>2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4</v>
      </c>
      <c r="AC18">
        <v>50</v>
      </c>
      <c r="AD18">
        <v>4</v>
      </c>
      <c r="AE18">
        <v>0</v>
      </c>
      <c r="AF18">
        <v>0</v>
      </c>
      <c r="AG18">
        <v>4</v>
      </c>
      <c r="AH18">
        <v>0</v>
      </c>
      <c r="AI18">
        <v>46</v>
      </c>
      <c r="AJ18">
        <v>46</v>
      </c>
      <c r="AK18">
        <v>46</v>
      </c>
      <c r="AL18">
        <v>46</v>
      </c>
      <c r="AM18">
        <v>0</v>
      </c>
      <c r="AN18">
        <v>0.1</v>
      </c>
      <c r="AO18">
        <v>4.1818181818181817</v>
      </c>
      <c r="AP18">
        <v>0</v>
      </c>
      <c r="AQ18" t="s">
        <v>112</v>
      </c>
      <c r="AR18" t="s">
        <v>108</v>
      </c>
      <c r="AS18" t="s">
        <v>252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113</v>
      </c>
      <c r="BB18">
        <v>5</v>
      </c>
      <c r="BC18">
        <v>0</v>
      </c>
      <c r="BD18" t="s">
        <v>111</v>
      </c>
      <c r="BE18">
        <v>0</v>
      </c>
      <c r="BF18" t="s">
        <v>111</v>
      </c>
    </row>
    <row r="19" spans="1:58" x14ac:dyDescent="0.25">
      <c r="A19" t="s">
        <v>269</v>
      </c>
      <c r="B19" t="s">
        <v>248</v>
      </c>
      <c r="C19">
        <v>1</v>
      </c>
      <c r="D19">
        <v>18</v>
      </c>
      <c r="E19">
        <v>1</v>
      </c>
      <c r="F19" t="s">
        <v>63</v>
      </c>
      <c r="G19" t="s">
        <v>64</v>
      </c>
      <c r="H19" t="s">
        <v>65</v>
      </c>
      <c r="I19" t="s">
        <v>66</v>
      </c>
      <c r="J19" t="s">
        <v>66</v>
      </c>
      <c r="K19" t="s">
        <v>1</v>
      </c>
      <c r="L19">
        <v>50</v>
      </c>
      <c r="M19">
        <v>1108443</v>
      </c>
      <c r="N19">
        <v>6</v>
      </c>
      <c r="O19">
        <v>1</v>
      </c>
      <c r="P19" t="s">
        <v>142</v>
      </c>
      <c r="Q19" t="s">
        <v>250</v>
      </c>
      <c r="R19">
        <v>2</v>
      </c>
      <c r="U19">
        <v>28</v>
      </c>
      <c r="V19">
        <v>33</v>
      </c>
      <c r="W19">
        <v>2</v>
      </c>
      <c r="X19">
        <v>0</v>
      </c>
      <c r="Y19">
        <v>2</v>
      </c>
      <c r="Z19">
        <v>0</v>
      </c>
      <c r="AA19">
        <v>30</v>
      </c>
      <c r="AB19">
        <v>35</v>
      </c>
      <c r="AC19">
        <v>50</v>
      </c>
      <c r="AD19">
        <v>38</v>
      </c>
      <c r="AE19">
        <v>3</v>
      </c>
      <c r="AF19">
        <v>0</v>
      </c>
      <c r="AG19">
        <v>41</v>
      </c>
      <c r="AH19">
        <v>0</v>
      </c>
      <c r="AI19">
        <v>12</v>
      </c>
      <c r="AJ19">
        <v>9</v>
      </c>
      <c r="AK19">
        <v>12</v>
      </c>
      <c r="AL19">
        <v>12</v>
      </c>
      <c r="AM19">
        <v>0</v>
      </c>
      <c r="AN19">
        <v>0.12</v>
      </c>
      <c r="AO19">
        <v>1.0909090909090908</v>
      </c>
      <c r="AP19">
        <v>0</v>
      </c>
      <c r="AQ19" t="s">
        <v>115</v>
      </c>
      <c r="AR19" t="s">
        <v>108</v>
      </c>
      <c r="AS19" t="s">
        <v>252</v>
      </c>
      <c r="AT19">
        <v>3285</v>
      </c>
      <c r="AU19">
        <v>2788</v>
      </c>
      <c r="AV19">
        <v>0</v>
      </c>
      <c r="AW19">
        <v>0</v>
      </c>
      <c r="AX19">
        <v>6.0730000000000004</v>
      </c>
      <c r="AY19">
        <v>0.15981578947368422</v>
      </c>
      <c r="AZ19">
        <v>6.5524473684210527</v>
      </c>
      <c r="BA19" t="s">
        <v>109</v>
      </c>
      <c r="BB19">
        <v>-0.55244736842105269</v>
      </c>
      <c r="BC19">
        <v>-3.4567758932982056</v>
      </c>
      <c r="BD19" t="s">
        <v>111</v>
      </c>
      <c r="BE19">
        <v>0</v>
      </c>
      <c r="BF19" t="s">
        <v>111</v>
      </c>
    </row>
    <row r="20" spans="1:58" x14ac:dyDescent="0.25">
      <c r="A20" t="s">
        <v>270</v>
      </c>
      <c r="B20" t="s">
        <v>248</v>
      </c>
      <c r="C20">
        <v>1</v>
      </c>
      <c r="D20">
        <v>19</v>
      </c>
      <c r="E20">
        <v>1</v>
      </c>
      <c r="F20" t="s">
        <v>63</v>
      </c>
      <c r="G20" t="s">
        <v>64</v>
      </c>
      <c r="H20" t="s">
        <v>65</v>
      </c>
      <c r="I20" t="s">
        <v>66</v>
      </c>
      <c r="J20" t="s">
        <v>66</v>
      </c>
      <c r="K20" t="s">
        <v>1</v>
      </c>
      <c r="L20">
        <v>50</v>
      </c>
      <c r="M20">
        <v>1108445</v>
      </c>
      <c r="N20">
        <v>6</v>
      </c>
      <c r="O20">
        <v>1</v>
      </c>
      <c r="P20" t="s">
        <v>142</v>
      </c>
      <c r="Q20" t="s">
        <v>250</v>
      </c>
      <c r="R20">
        <v>2</v>
      </c>
      <c r="U20">
        <v>14</v>
      </c>
      <c r="V20">
        <v>19</v>
      </c>
      <c r="W20">
        <v>3</v>
      </c>
      <c r="X20">
        <v>0</v>
      </c>
      <c r="Y20">
        <v>3</v>
      </c>
      <c r="Z20">
        <v>0</v>
      </c>
      <c r="AA20">
        <v>17</v>
      </c>
      <c r="AB20">
        <v>22</v>
      </c>
      <c r="AC20">
        <v>50</v>
      </c>
      <c r="AD20">
        <v>28</v>
      </c>
      <c r="AE20">
        <v>5</v>
      </c>
      <c r="AF20">
        <v>0</v>
      </c>
      <c r="AG20">
        <v>33</v>
      </c>
      <c r="AH20">
        <v>0</v>
      </c>
      <c r="AI20">
        <v>22</v>
      </c>
      <c r="AJ20">
        <v>17</v>
      </c>
      <c r="AK20">
        <v>22</v>
      </c>
      <c r="AL20">
        <v>22</v>
      </c>
      <c r="AM20">
        <v>0</v>
      </c>
      <c r="AN20">
        <v>0.12</v>
      </c>
      <c r="AO20">
        <v>2</v>
      </c>
      <c r="AP20">
        <v>0</v>
      </c>
      <c r="AQ20" t="s">
        <v>115</v>
      </c>
      <c r="AR20" t="s">
        <v>108</v>
      </c>
      <c r="AS20" t="s">
        <v>252</v>
      </c>
      <c r="AT20">
        <v>1371</v>
      </c>
      <c r="AU20">
        <v>1817</v>
      </c>
      <c r="AV20">
        <v>0</v>
      </c>
      <c r="AW20">
        <v>0</v>
      </c>
      <c r="AX20">
        <v>3.1880000000000002</v>
      </c>
      <c r="AY20">
        <v>0.11385714285714287</v>
      </c>
      <c r="AZ20">
        <v>3.7572857142857146</v>
      </c>
      <c r="BA20" t="s">
        <v>109</v>
      </c>
      <c r="BB20">
        <v>2.2427142857142854</v>
      </c>
      <c r="BC20">
        <v>19.697616060225844</v>
      </c>
      <c r="BD20" t="s">
        <v>111</v>
      </c>
      <c r="BE20">
        <v>0</v>
      </c>
      <c r="BF20" t="s">
        <v>111</v>
      </c>
    </row>
    <row r="21" spans="1:58" x14ac:dyDescent="0.25">
      <c r="A21" t="s">
        <v>271</v>
      </c>
      <c r="B21" t="s">
        <v>248</v>
      </c>
      <c r="C21">
        <v>1</v>
      </c>
      <c r="D21">
        <v>20</v>
      </c>
      <c r="E21">
        <v>1</v>
      </c>
      <c r="F21" t="s">
        <v>63</v>
      </c>
      <c r="G21" t="s">
        <v>64</v>
      </c>
      <c r="H21" t="s">
        <v>65</v>
      </c>
      <c r="I21" t="s">
        <v>66</v>
      </c>
      <c r="J21" t="s">
        <v>66</v>
      </c>
      <c r="K21" t="s">
        <v>1</v>
      </c>
      <c r="L21">
        <v>50</v>
      </c>
      <c r="M21">
        <v>1108447</v>
      </c>
      <c r="N21">
        <v>6</v>
      </c>
      <c r="O21">
        <v>1</v>
      </c>
      <c r="P21" t="s">
        <v>142</v>
      </c>
      <c r="Q21" t="s">
        <v>250</v>
      </c>
      <c r="R21">
        <v>2</v>
      </c>
      <c r="U21">
        <v>16</v>
      </c>
      <c r="V21">
        <v>21</v>
      </c>
      <c r="W21">
        <v>7</v>
      </c>
      <c r="X21">
        <v>0</v>
      </c>
      <c r="Y21">
        <v>7</v>
      </c>
      <c r="Z21">
        <v>0</v>
      </c>
      <c r="AA21">
        <v>23</v>
      </c>
      <c r="AB21">
        <v>28</v>
      </c>
      <c r="AC21">
        <v>50</v>
      </c>
      <c r="AD21">
        <v>26</v>
      </c>
      <c r="AE21">
        <v>14</v>
      </c>
      <c r="AF21">
        <v>0</v>
      </c>
      <c r="AG21">
        <v>40</v>
      </c>
      <c r="AH21">
        <v>0</v>
      </c>
      <c r="AI21">
        <v>24</v>
      </c>
      <c r="AJ21">
        <v>10</v>
      </c>
      <c r="AK21">
        <v>24</v>
      </c>
      <c r="AL21">
        <v>24</v>
      </c>
      <c r="AM21">
        <v>0</v>
      </c>
      <c r="AN21">
        <v>0.12</v>
      </c>
      <c r="AO21">
        <v>2.1818181818181817</v>
      </c>
      <c r="AP21">
        <v>0</v>
      </c>
      <c r="AQ21" t="s">
        <v>115</v>
      </c>
      <c r="AR21" t="s">
        <v>108</v>
      </c>
      <c r="AS21" t="s">
        <v>252</v>
      </c>
      <c r="AT21">
        <v>1870</v>
      </c>
      <c r="AU21">
        <v>2451</v>
      </c>
      <c r="AV21">
        <v>0</v>
      </c>
      <c r="AW21">
        <v>0</v>
      </c>
      <c r="AX21">
        <v>4.3209999999999997</v>
      </c>
      <c r="AY21">
        <v>0.16619230769230769</v>
      </c>
      <c r="AZ21">
        <v>6.6476923076923082</v>
      </c>
      <c r="BA21" t="s">
        <v>109</v>
      </c>
      <c r="BB21">
        <v>-0.64769230769230823</v>
      </c>
      <c r="BC21">
        <v>-3.897246007868552</v>
      </c>
      <c r="BD21" t="s">
        <v>111</v>
      </c>
      <c r="BE21">
        <v>0</v>
      </c>
      <c r="BF21" t="s">
        <v>111</v>
      </c>
    </row>
    <row r="22" spans="1:58" x14ac:dyDescent="0.25">
      <c r="A22" t="s">
        <v>272</v>
      </c>
      <c r="B22" t="s">
        <v>248</v>
      </c>
      <c r="C22">
        <v>1</v>
      </c>
      <c r="D22">
        <v>21</v>
      </c>
      <c r="E22">
        <v>1</v>
      </c>
      <c r="F22" t="s">
        <v>63</v>
      </c>
      <c r="G22" t="s">
        <v>64</v>
      </c>
      <c r="H22" t="s">
        <v>65</v>
      </c>
      <c r="I22" t="s">
        <v>66</v>
      </c>
      <c r="J22" t="s">
        <v>66</v>
      </c>
      <c r="K22" t="s">
        <v>1</v>
      </c>
      <c r="L22">
        <v>50</v>
      </c>
      <c r="M22">
        <v>1108449</v>
      </c>
      <c r="N22">
        <v>6</v>
      </c>
      <c r="O22">
        <v>1</v>
      </c>
      <c r="P22" t="s">
        <v>142</v>
      </c>
      <c r="Q22" t="s">
        <v>250</v>
      </c>
      <c r="R22">
        <v>2</v>
      </c>
      <c r="U22">
        <v>15</v>
      </c>
      <c r="V22">
        <v>20</v>
      </c>
      <c r="W22">
        <v>6</v>
      </c>
      <c r="X22">
        <v>0</v>
      </c>
      <c r="Y22">
        <v>6</v>
      </c>
      <c r="Z22">
        <v>0</v>
      </c>
      <c r="AA22">
        <v>21</v>
      </c>
      <c r="AB22">
        <v>26</v>
      </c>
      <c r="AC22">
        <v>50</v>
      </c>
      <c r="AD22">
        <v>26</v>
      </c>
      <c r="AE22">
        <v>10</v>
      </c>
      <c r="AF22">
        <v>0</v>
      </c>
      <c r="AG22">
        <v>36</v>
      </c>
      <c r="AH22">
        <v>0</v>
      </c>
      <c r="AI22">
        <v>24</v>
      </c>
      <c r="AJ22">
        <v>14</v>
      </c>
      <c r="AK22">
        <v>24</v>
      </c>
      <c r="AL22">
        <v>24</v>
      </c>
      <c r="AM22">
        <v>0</v>
      </c>
      <c r="AN22">
        <v>0.12</v>
      </c>
      <c r="AO22">
        <v>2.1818181818181817</v>
      </c>
      <c r="AP22">
        <v>0</v>
      </c>
      <c r="AQ22" t="s">
        <v>115</v>
      </c>
      <c r="AR22" t="s">
        <v>108</v>
      </c>
      <c r="AS22" t="s">
        <v>252</v>
      </c>
      <c r="AT22">
        <v>1948</v>
      </c>
      <c r="AU22">
        <v>1927</v>
      </c>
      <c r="AV22">
        <v>0</v>
      </c>
      <c r="AW22">
        <v>0</v>
      </c>
      <c r="AX22">
        <v>3.875</v>
      </c>
      <c r="AY22">
        <v>0.14903846153846154</v>
      </c>
      <c r="AZ22">
        <v>5.365384615384615</v>
      </c>
      <c r="BA22" t="s">
        <v>109</v>
      </c>
      <c r="BB22">
        <v>0.63461538461538503</v>
      </c>
      <c r="BC22">
        <v>4.2580645161290347</v>
      </c>
      <c r="BD22" t="s">
        <v>111</v>
      </c>
      <c r="BE22">
        <v>0</v>
      </c>
      <c r="BF22" t="s">
        <v>111</v>
      </c>
    </row>
    <row r="23" spans="1:58" x14ac:dyDescent="0.25">
      <c r="A23" t="s">
        <v>273</v>
      </c>
      <c r="B23" t="s">
        <v>248</v>
      </c>
      <c r="C23">
        <v>1</v>
      </c>
      <c r="D23">
        <v>22</v>
      </c>
      <c r="E23">
        <v>1</v>
      </c>
      <c r="F23" t="s">
        <v>63</v>
      </c>
      <c r="G23" t="s">
        <v>64</v>
      </c>
      <c r="H23" t="s">
        <v>65</v>
      </c>
      <c r="I23" t="s">
        <v>66</v>
      </c>
      <c r="J23" t="s">
        <v>77</v>
      </c>
      <c r="K23" t="s">
        <v>1</v>
      </c>
      <c r="L23">
        <v>50</v>
      </c>
      <c r="M23">
        <v>1108451</v>
      </c>
      <c r="N23">
        <v>6</v>
      </c>
      <c r="O23">
        <v>1</v>
      </c>
      <c r="P23" t="s">
        <v>142</v>
      </c>
      <c r="Q23" t="s">
        <v>250</v>
      </c>
      <c r="R23">
        <v>2</v>
      </c>
      <c r="U23">
        <v>1</v>
      </c>
      <c r="V23">
        <v>11</v>
      </c>
      <c r="W23">
        <v>1</v>
      </c>
      <c r="X23">
        <v>0</v>
      </c>
      <c r="Y23">
        <v>1</v>
      </c>
      <c r="Z23">
        <v>2</v>
      </c>
      <c r="AA23">
        <v>1</v>
      </c>
      <c r="AB23">
        <v>14</v>
      </c>
      <c r="AC23">
        <v>50</v>
      </c>
      <c r="AD23">
        <v>14</v>
      </c>
      <c r="AE23">
        <v>1</v>
      </c>
      <c r="AF23">
        <v>3</v>
      </c>
      <c r="AG23">
        <v>18</v>
      </c>
      <c r="AH23">
        <v>0</v>
      </c>
      <c r="AI23">
        <v>36</v>
      </c>
      <c r="AJ23">
        <v>32</v>
      </c>
      <c r="AK23">
        <v>33</v>
      </c>
      <c r="AL23">
        <v>36</v>
      </c>
      <c r="AM23">
        <v>0</v>
      </c>
      <c r="AN23">
        <v>0.12</v>
      </c>
      <c r="AO23">
        <v>3</v>
      </c>
      <c r="AP23">
        <v>0</v>
      </c>
      <c r="AQ23" t="s">
        <v>115</v>
      </c>
      <c r="AR23" t="s">
        <v>108</v>
      </c>
      <c r="AS23" t="s">
        <v>252</v>
      </c>
      <c r="AT23">
        <v>709</v>
      </c>
      <c r="AU23">
        <v>728</v>
      </c>
      <c r="AV23">
        <v>0</v>
      </c>
      <c r="AW23">
        <v>0</v>
      </c>
      <c r="AX23">
        <v>1.4370000000000001</v>
      </c>
      <c r="AY23">
        <v>0.10264285714285715</v>
      </c>
      <c r="AZ23">
        <v>1.8475714285714286</v>
      </c>
      <c r="BA23" t="s">
        <v>109</v>
      </c>
      <c r="BB23">
        <v>4.1524285714285716</v>
      </c>
      <c r="BC23">
        <v>40.455114822546975</v>
      </c>
      <c r="BD23" t="s">
        <v>114</v>
      </c>
      <c r="BE23">
        <v>0</v>
      </c>
      <c r="BF23" t="s">
        <v>111</v>
      </c>
    </row>
    <row r="24" spans="1:58" x14ac:dyDescent="0.25">
      <c r="A24" t="s">
        <v>274</v>
      </c>
      <c r="B24" t="s">
        <v>248</v>
      </c>
      <c r="C24">
        <v>1</v>
      </c>
      <c r="D24">
        <v>23</v>
      </c>
      <c r="E24">
        <v>2</v>
      </c>
      <c r="F24" t="s">
        <v>63</v>
      </c>
      <c r="G24" t="s">
        <v>64</v>
      </c>
      <c r="H24" t="s">
        <v>65</v>
      </c>
      <c r="I24" t="s">
        <v>66</v>
      </c>
      <c r="J24" t="s">
        <v>66</v>
      </c>
      <c r="K24" t="s">
        <v>1</v>
      </c>
      <c r="L24">
        <v>50</v>
      </c>
      <c r="M24">
        <v>1108453</v>
      </c>
      <c r="N24">
        <v>6</v>
      </c>
      <c r="O24">
        <v>1</v>
      </c>
      <c r="P24" t="s">
        <v>142</v>
      </c>
      <c r="Q24" t="s">
        <v>250</v>
      </c>
      <c r="R24">
        <v>3</v>
      </c>
      <c r="U24">
        <v>19</v>
      </c>
      <c r="V24">
        <v>24</v>
      </c>
      <c r="W24">
        <v>5</v>
      </c>
      <c r="X24">
        <v>0</v>
      </c>
      <c r="Y24">
        <v>5</v>
      </c>
      <c r="Z24">
        <v>0</v>
      </c>
      <c r="AA24">
        <v>24</v>
      </c>
      <c r="AB24">
        <v>29</v>
      </c>
      <c r="AC24">
        <v>50</v>
      </c>
      <c r="AD24">
        <v>30</v>
      </c>
      <c r="AE24">
        <v>9</v>
      </c>
      <c r="AF24">
        <v>0</v>
      </c>
      <c r="AG24">
        <v>39</v>
      </c>
      <c r="AH24">
        <v>0</v>
      </c>
      <c r="AI24">
        <v>20</v>
      </c>
      <c r="AJ24">
        <v>11</v>
      </c>
      <c r="AK24">
        <v>20</v>
      </c>
      <c r="AL24">
        <v>20</v>
      </c>
      <c r="AM24">
        <v>0</v>
      </c>
      <c r="AN24">
        <v>0.12</v>
      </c>
      <c r="AO24">
        <v>1.8181818181818183</v>
      </c>
      <c r="AP24">
        <v>0</v>
      </c>
      <c r="AQ24" t="s">
        <v>115</v>
      </c>
      <c r="AR24" t="s">
        <v>108</v>
      </c>
      <c r="AS24" t="s">
        <v>275</v>
      </c>
      <c r="AT24">
        <v>2653</v>
      </c>
      <c r="AU24">
        <v>2587</v>
      </c>
      <c r="AV24">
        <v>0</v>
      </c>
      <c r="AW24">
        <v>0</v>
      </c>
      <c r="AX24">
        <v>5.24</v>
      </c>
      <c r="AY24">
        <v>0.17466666666666666</v>
      </c>
      <c r="AZ24">
        <v>6.8120000000000003</v>
      </c>
      <c r="BA24" t="s">
        <v>109</v>
      </c>
      <c r="BB24">
        <v>-0.81200000000000028</v>
      </c>
      <c r="BC24">
        <v>-4.6488549618320629</v>
      </c>
      <c r="BD24" t="s">
        <v>110</v>
      </c>
      <c r="BE24">
        <v>0</v>
      </c>
      <c r="BF24" t="s">
        <v>111</v>
      </c>
    </row>
    <row r="25" spans="1:58" x14ac:dyDescent="0.25">
      <c r="A25" t="s">
        <v>276</v>
      </c>
      <c r="B25" t="s">
        <v>248</v>
      </c>
      <c r="C25">
        <v>1</v>
      </c>
      <c r="D25">
        <v>24</v>
      </c>
      <c r="E25">
        <v>2</v>
      </c>
      <c r="F25" t="s">
        <v>63</v>
      </c>
      <c r="G25" t="s">
        <v>64</v>
      </c>
      <c r="H25" t="s">
        <v>65</v>
      </c>
      <c r="I25" t="s">
        <v>66</v>
      </c>
      <c r="J25" t="s">
        <v>66</v>
      </c>
      <c r="K25" t="s">
        <v>1</v>
      </c>
      <c r="L25">
        <v>50</v>
      </c>
      <c r="M25">
        <v>1108455</v>
      </c>
      <c r="N25">
        <v>6</v>
      </c>
      <c r="O25">
        <v>1</v>
      </c>
      <c r="P25" t="s">
        <v>142</v>
      </c>
      <c r="Q25" t="s">
        <v>250</v>
      </c>
      <c r="R25">
        <v>3</v>
      </c>
      <c r="U25">
        <v>23</v>
      </c>
      <c r="V25">
        <v>28</v>
      </c>
      <c r="W25">
        <v>3</v>
      </c>
      <c r="X25">
        <v>0</v>
      </c>
      <c r="Y25">
        <v>3</v>
      </c>
      <c r="Z25">
        <v>0</v>
      </c>
      <c r="AA25">
        <v>26</v>
      </c>
      <c r="AB25">
        <v>31</v>
      </c>
      <c r="AC25">
        <v>50</v>
      </c>
      <c r="AD25">
        <v>34</v>
      </c>
      <c r="AE25">
        <v>4</v>
      </c>
      <c r="AF25">
        <v>0</v>
      </c>
      <c r="AG25">
        <v>38</v>
      </c>
      <c r="AH25">
        <v>0</v>
      </c>
      <c r="AI25">
        <v>16</v>
      </c>
      <c r="AJ25">
        <v>12</v>
      </c>
      <c r="AK25">
        <v>16</v>
      </c>
      <c r="AL25">
        <v>16</v>
      </c>
      <c r="AM25">
        <v>0</v>
      </c>
      <c r="AN25">
        <v>0.12</v>
      </c>
      <c r="AO25">
        <v>1.4545454545454546</v>
      </c>
      <c r="AP25">
        <v>0</v>
      </c>
      <c r="AQ25" t="s">
        <v>115</v>
      </c>
      <c r="AR25" t="s">
        <v>108</v>
      </c>
      <c r="AS25" t="s">
        <v>275</v>
      </c>
      <c r="AT25">
        <v>3195</v>
      </c>
      <c r="AU25">
        <v>3156</v>
      </c>
      <c r="AV25">
        <v>0</v>
      </c>
      <c r="AW25">
        <v>0</v>
      </c>
      <c r="AX25">
        <v>6.351</v>
      </c>
      <c r="AY25">
        <v>0.18679411764705883</v>
      </c>
      <c r="AZ25">
        <v>7.0981764705882355</v>
      </c>
      <c r="BA25" t="s">
        <v>109</v>
      </c>
      <c r="BB25">
        <v>-1.0981764705882355</v>
      </c>
      <c r="BC25">
        <v>-5.8790741615493634</v>
      </c>
      <c r="BD25" t="s">
        <v>111</v>
      </c>
      <c r="BE25">
        <v>0</v>
      </c>
      <c r="BF25" t="s">
        <v>111</v>
      </c>
    </row>
    <row r="26" spans="1:58" x14ac:dyDescent="0.25">
      <c r="A26" t="s">
        <v>277</v>
      </c>
      <c r="B26" t="s">
        <v>248</v>
      </c>
      <c r="C26">
        <v>1</v>
      </c>
      <c r="D26">
        <v>25</v>
      </c>
      <c r="E26">
        <v>2</v>
      </c>
      <c r="F26" t="s">
        <v>63</v>
      </c>
      <c r="G26" t="s">
        <v>64</v>
      </c>
      <c r="H26" t="s">
        <v>65</v>
      </c>
      <c r="I26" t="s">
        <v>66</v>
      </c>
      <c r="J26" t="s">
        <v>66</v>
      </c>
      <c r="K26" t="s">
        <v>1</v>
      </c>
      <c r="L26">
        <v>50</v>
      </c>
      <c r="M26">
        <v>1108457</v>
      </c>
      <c r="N26">
        <v>6</v>
      </c>
      <c r="O26">
        <v>1</v>
      </c>
      <c r="P26" t="s">
        <v>142</v>
      </c>
      <c r="Q26" t="s">
        <v>250</v>
      </c>
      <c r="R26">
        <v>3</v>
      </c>
      <c r="U26">
        <v>24</v>
      </c>
      <c r="V26">
        <v>29</v>
      </c>
      <c r="W26">
        <v>4</v>
      </c>
      <c r="X26">
        <v>0</v>
      </c>
      <c r="Y26">
        <v>4</v>
      </c>
      <c r="Z26">
        <v>2</v>
      </c>
      <c r="AA26">
        <v>30</v>
      </c>
      <c r="AB26">
        <v>35</v>
      </c>
      <c r="AC26">
        <v>50</v>
      </c>
      <c r="AD26">
        <v>34</v>
      </c>
      <c r="AE26">
        <v>4</v>
      </c>
      <c r="AF26">
        <v>5</v>
      </c>
      <c r="AG26">
        <v>43</v>
      </c>
      <c r="AH26">
        <v>0</v>
      </c>
      <c r="AI26">
        <v>16</v>
      </c>
      <c r="AJ26">
        <v>7</v>
      </c>
      <c r="AK26">
        <v>11</v>
      </c>
      <c r="AL26">
        <v>16</v>
      </c>
      <c r="AM26">
        <v>0</v>
      </c>
      <c r="AN26">
        <v>0.12</v>
      </c>
      <c r="AO26">
        <v>1</v>
      </c>
      <c r="AP26">
        <v>0</v>
      </c>
      <c r="AQ26" t="s">
        <v>115</v>
      </c>
      <c r="AR26" t="s">
        <v>108</v>
      </c>
      <c r="AS26" t="s">
        <v>275</v>
      </c>
      <c r="AT26">
        <v>3371</v>
      </c>
      <c r="AU26">
        <v>3336</v>
      </c>
      <c r="AV26">
        <v>0</v>
      </c>
      <c r="AW26">
        <v>0</v>
      </c>
      <c r="AX26">
        <v>6.7069999999999999</v>
      </c>
      <c r="AY26">
        <v>0.19726470588235293</v>
      </c>
      <c r="AZ26">
        <v>8.4823823529411762</v>
      </c>
      <c r="BA26" t="s">
        <v>109</v>
      </c>
      <c r="BB26">
        <v>-2.4823823529411762</v>
      </c>
      <c r="BC26">
        <v>-12.584016698971224</v>
      </c>
      <c r="BD26" t="s">
        <v>111</v>
      </c>
      <c r="BE26">
        <v>0</v>
      </c>
      <c r="BF26" t="s">
        <v>111</v>
      </c>
    </row>
    <row r="27" spans="1:58" x14ac:dyDescent="0.25">
      <c r="A27" t="s">
        <v>278</v>
      </c>
      <c r="B27" t="s">
        <v>248</v>
      </c>
      <c r="C27">
        <v>1</v>
      </c>
      <c r="D27">
        <v>26</v>
      </c>
      <c r="E27">
        <v>2</v>
      </c>
      <c r="F27" t="s">
        <v>63</v>
      </c>
      <c r="G27" t="s">
        <v>64</v>
      </c>
      <c r="H27" t="s">
        <v>65</v>
      </c>
      <c r="I27" t="s">
        <v>66</v>
      </c>
      <c r="J27" t="s">
        <v>66</v>
      </c>
      <c r="K27" t="s">
        <v>1</v>
      </c>
      <c r="L27">
        <v>50</v>
      </c>
      <c r="M27">
        <v>1108459</v>
      </c>
      <c r="N27">
        <v>6</v>
      </c>
      <c r="O27">
        <v>1</v>
      </c>
      <c r="P27" t="s">
        <v>142</v>
      </c>
      <c r="Q27" t="s">
        <v>250</v>
      </c>
      <c r="R27">
        <v>3</v>
      </c>
      <c r="U27">
        <v>25</v>
      </c>
      <c r="V27">
        <v>30</v>
      </c>
      <c r="W27">
        <v>3</v>
      </c>
      <c r="X27">
        <v>0</v>
      </c>
      <c r="Y27">
        <v>3</v>
      </c>
      <c r="Z27">
        <v>2</v>
      </c>
      <c r="AA27">
        <v>30</v>
      </c>
      <c r="AB27">
        <v>35</v>
      </c>
      <c r="AC27">
        <v>50</v>
      </c>
      <c r="AD27">
        <v>34</v>
      </c>
      <c r="AE27">
        <v>5</v>
      </c>
      <c r="AF27">
        <v>3</v>
      </c>
      <c r="AG27">
        <v>42</v>
      </c>
      <c r="AH27">
        <v>0</v>
      </c>
      <c r="AI27">
        <v>16</v>
      </c>
      <c r="AJ27">
        <v>8</v>
      </c>
      <c r="AK27">
        <v>13</v>
      </c>
      <c r="AL27">
        <v>16</v>
      </c>
      <c r="AM27">
        <v>0</v>
      </c>
      <c r="AN27">
        <v>0.12</v>
      </c>
      <c r="AO27">
        <v>1.1818181818181819</v>
      </c>
      <c r="AP27">
        <v>0</v>
      </c>
      <c r="AQ27" t="s">
        <v>115</v>
      </c>
      <c r="AR27" t="s">
        <v>108</v>
      </c>
      <c r="AS27" t="s">
        <v>275</v>
      </c>
      <c r="AT27">
        <v>3035</v>
      </c>
      <c r="AU27">
        <v>3011</v>
      </c>
      <c r="AV27">
        <v>0</v>
      </c>
      <c r="AW27">
        <v>0</v>
      </c>
      <c r="AX27">
        <v>6.0460000000000003</v>
      </c>
      <c r="AY27">
        <v>0.17782352941176471</v>
      </c>
      <c r="AZ27">
        <v>7.468588235294118</v>
      </c>
      <c r="BA27" t="s">
        <v>109</v>
      </c>
      <c r="BB27">
        <v>-1.468588235294118</v>
      </c>
      <c r="BC27">
        <v>-8.2586834270592142</v>
      </c>
      <c r="BD27" t="s">
        <v>111</v>
      </c>
      <c r="BE27">
        <v>0</v>
      </c>
      <c r="BF27" t="s">
        <v>111</v>
      </c>
    </row>
    <row r="28" spans="1:58" x14ac:dyDescent="0.25">
      <c r="A28" t="s">
        <v>279</v>
      </c>
      <c r="B28" t="s">
        <v>248</v>
      </c>
      <c r="C28">
        <v>1</v>
      </c>
      <c r="D28">
        <v>27</v>
      </c>
      <c r="E28">
        <v>2</v>
      </c>
      <c r="F28" t="s">
        <v>63</v>
      </c>
      <c r="G28" t="s">
        <v>64</v>
      </c>
      <c r="H28" t="s">
        <v>65</v>
      </c>
      <c r="I28" t="s">
        <v>66</v>
      </c>
      <c r="J28" t="s">
        <v>66</v>
      </c>
      <c r="K28" t="s">
        <v>1</v>
      </c>
      <c r="L28">
        <v>50</v>
      </c>
      <c r="M28">
        <v>1108461</v>
      </c>
      <c r="N28">
        <v>6</v>
      </c>
      <c r="O28">
        <v>1</v>
      </c>
      <c r="P28" t="s">
        <v>142</v>
      </c>
      <c r="Q28" t="s">
        <v>250</v>
      </c>
      <c r="R28">
        <v>3</v>
      </c>
      <c r="U28">
        <v>26</v>
      </c>
      <c r="V28">
        <v>31</v>
      </c>
      <c r="W28">
        <v>1</v>
      </c>
      <c r="X28">
        <v>0</v>
      </c>
      <c r="Y28">
        <v>1</v>
      </c>
      <c r="Z28">
        <v>1</v>
      </c>
      <c r="AA28">
        <v>28</v>
      </c>
      <c r="AB28">
        <v>33</v>
      </c>
      <c r="AC28">
        <v>50</v>
      </c>
      <c r="AD28">
        <v>36</v>
      </c>
      <c r="AE28">
        <v>1</v>
      </c>
      <c r="AF28">
        <v>1</v>
      </c>
      <c r="AG28">
        <v>38</v>
      </c>
      <c r="AH28">
        <v>0</v>
      </c>
      <c r="AI28">
        <v>14</v>
      </c>
      <c r="AJ28">
        <v>12</v>
      </c>
      <c r="AK28">
        <v>13</v>
      </c>
      <c r="AL28">
        <v>14</v>
      </c>
      <c r="AM28">
        <v>0</v>
      </c>
      <c r="AN28">
        <v>0.12</v>
      </c>
      <c r="AO28">
        <v>1.1818181818181819</v>
      </c>
      <c r="AP28">
        <v>0</v>
      </c>
      <c r="AQ28" t="s">
        <v>115</v>
      </c>
      <c r="AR28" t="s">
        <v>108</v>
      </c>
      <c r="AS28" t="s">
        <v>275</v>
      </c>
      <c r="AT28">
        <v>3193</v>
      </c>
      <c r="AU28">
        <v>3157</v>
      </c>
      <c r="AV28">
        <v>0</v>
      </c>
      <c r="AW28">
        <v>0</v>
      </c>
      <c r="AX28">
        <v>6.35</v>
      </c>
      <c r="AY28">
        <v>0.17638888888888887</v>
      </c>
      <c r="AZ28">
        <v>6.7027777777777775</v>
      </c>
      <c r="BA28" t="s">
        <v>109</v>
      </c>
      <c r="BB28">
        <v>-0.7027777777777775</v>
      </c>
      <c r="BC28">
        <v>-3.9842519685039357</v>
      </c>
      <c r="BD28" t="s">
        <v>111</v>
      </c>
      <c r="BE28">
        <v>0</v>
      </c>
      <c r="BF28" t="s">
        <v>111</v>
      </c>
    </row>
    <row r="29" spans="1:58" x14ac:dyDescent="0.25">
      <c r="A29" t="s">
        <v>280</v>
      </c>
      <c r="B29" t="s">
        <v>248</v>
      </c>
      <c r="C29">
        <v>1</v>
      </c>
      <c r="D29">
        <v>28</v>
      </c>
      <c r="E29">
        <v>2</v>
      </c>
      <c r="F29" t="s">
        <v>63</v>
      </c>
      <c r="G29" t="s">
        <v>64</v>
      </c>
      <c r="H29" t="s">
        <v>67</v>
      </c>
      <c r="I29" t="s">
        <v>68</v>
      </c>
      <c r="J29" t="s">
        <v>69</v>
      </c>
      <c r="K29" t="s">
        <v>1</v>
      </c>
      <c r="L29">
        <v>50</v>
      </c>
      <c r="M29">
        <v>1108463</v>
      </c>
      <c r="N29">
        <v>5</v>
      </c>
      <c r="O29">
        <v>1</v>
      </c>
      <c r="P29" t="s">
        <v>142</v>
      </c>
      <c r="Q29" t="s">
        <v>250</v>
      </c>
      <c r="R29">
        <v>3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50</v>
      </c>
      <c r="AD29">
        <v>4</v>
      </c>
      <c r="AE29">
        <v>0</v>
      </c>
      <c r="AF29">
        <v>0</v>
      </c>
      <c r="AG29">
        <v>4</v>
      </c>
      <c r="AH29">
        <v>0</v>
      </c>
      <c r="AI29">
        <v>46</v>
      </c>
      <c r="AJ29">
        <v>46</v>
      </c>
      <c r="AK29">
        <v>46</v>
      </c>
      <c r="AL29">
        <v>46</v>
      </c>
      <c r="AM29">
        <v>0</v>
      </c>
      <c r="AN29">
        <v>0.1</v>
      </c>
      <c r="AO29">
        <v>4.1818181818181817</v>
      </c>
      <c r="AP29">
        <v>0</v>
      </c>
      <c r="AQ29" t="s">
        <v>112</v>
      </c>
      <c r="AR29" t="s">
        <v>108</v>
      </c>
      <c r="AS29" t="s">
        <v>275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113</v>
      </c>
      <c r="BB29">
        <v>5</v>
      </c>
      <c r="BC29">
        <v>0</v>
      </c>
      <c r="BD29" t="s">
        <v>111</v>
      </c>
      <c r="BE29">
        <v>0</v>
      </c>
      <c r="BF29" t="s">
        <v>111</v>
      </c>
    </row>
    <row r="30" spans="1:58" x14ac:dyDescent="0.25">
      <c r="A30" t="s">
        <v>281</v>
      </c>
      <c r="B30" t="s">
        <v>248</v>
      </c>
      <c r="C30">
        <v>1</v>
      </c>
      <c r="D30">
        <v>29</v>
      </c>
      <c r="E30">
        <v>2</v>
      </c>
      <c r="F30" t="s">
        <v>63</v>
      </c>
      <c r="G30" t="s">
        <v>64</v>
      </c>
      <c r="H30" t="s">
        <v>65</v>
      </c>
      <c r="I30" t="s">
        <v>66</v>
      </c>
      <c r="J30" t="s">
        <v>66</v>
      </c>
      <c r="K30" t="s">
        <v>1</v>
      </c>
      <c r="L30">
        <v>50</v>
      </c>
      <c r="M30">
        <v>1108465</v>
      </c>
      <c r="N30">
        <v>6</v>
      </c>
      <c r="O30">
        <v>1</v>
      </c>
      <c r="P30" t="s">
        <v>142</v>
      </c>
      <c r="Q30" t="s">
        <v>250</v>
      </c>
      <c r="R30">
        <v>3</v>
      </c>
      <c r="U30">
        <v>19</v>
      </c>
      <c r="V30">
        <v>24</v>
      </c>
      <c r="W30">
        <v>5</v>
      </c>
      <c r="X30">
        <v>0</v>
      </c>
      <c r="Y30">
        <v>5</v>
      </c>
      <c r="Z30">
        <v>0</v>
      </c>
      <c r="AA30">
        <v>24</v>
      </c>
      <c r="AB30">
        <v>29</v>
      </c>
      <c r="AC30">
        <v>50</v>
      </c>
      <c r="AD30">
        <v>31</v>
      </c>
      <c r="AE30">
        <v>8</v>
      </c>
      <c r="AF30">
        <v>0</v>
      </c>
      <c r="AG30">
        <v>39</v>
      </c>
      <c r="AH30">
        <v>0</v>
      </c>
      <c r="AI30">
        <v>19</v>
      </c>
      <c r="AJ30">
        <v>11</v>
      </c>
      <c r="AK30">
        <v>19</v>
      </c>
      <c r="AL30">
        <v>19</v>
      </c>
      <c r="AM30">
        <v>0</v>
      </c>
      <c r="AN30">
        <v>0.12</v>
      </c>
      <c r="AO30">
        <v>1.7272727272727273</v>
      </c>
      <c r="AP30">
        <v>0</v>
      </c>
      <c r="AQ30" t="s">
        <v>115</v>
      </c>
      <c r="AR30" t="s">
        <v>108</v>
      </c>
      <c r="AS30" t="s">
        <v>275</v>
      </c>
      <c r="AT30">
        <v>3074</v>
      </c>
      <c r="AU30">
        <v>2875</v>
      </c>
      <c r="AV30">
        <v>0</v>
      </c>
      <c r="AW30">
        <v>0</v>
      </c>
      <c r="AX30">
        <v>5.9489999999999998</v>
      </c>
      <c r="AY30">
        <v>0.19190322580645161</v>
      </c>
      <c r="AZ30">
        <v>7.4842258064516125</v>
      </c>
      <c r="BA30" t="s">
        <v>109</v>
      </c>
      <c r="BB30">
        <v>-1.4842258064516125</v>
      </c>
      <c r="BC30">
        <v>-7.7342410489157825</v>
      </c>
      <c r="BD30" t="s">
        <v>111</v>
      </c>
      <c r="BE30">
        <v>0</v>
      </c>
      <c r="BF30" t="s">
        <v>111</v>
      </c>
    </row>
    <row r="31" spans="1:58" x14ac:dyDescent="0.25">
      <c r="A31" t="s">
        <v>282</v>
      </c>
      <c r="B31" t="s">
        <v>248</v>
      </c>
      <c r="C31">
        <v>1</v>
      </c>
      <c r="D31">
        <v>30</v>
      </c>
      <c r="E31">
        <v>2</v>
      </c>
      <c r="F31" t="s">
        <v>63</v>
      </c>
      <c r="G31" t="s">
        <v>64</v>
      </c>
      <c r="H31" t="s">
        <v>65</v>
      </c>
      <c r="I31" t="s">
        <v>66</v>
      </c>
      <c r="J31" t="s">
        <v>66</v>
      </c>
      <c r="K31" t="s">
        <v>1</v>
      </c>
      <c r="L31">
        <v>50</v>
      </c>
      <c r="M31">
        <v>1108467</v>
      </c>
      <c r="N31">
        <v>6</v>
      </c>
      <c r="O31">
        <v>1</v>
      </c>
      <c r="P31" t="s">
        <v>142</v>
      </c>
      <c r="Q31" t="s">
        <v>250</v>
      </c>
      <c r="R31">
        <v>3</v>
      </c>
      <c r="U31">
        <v>29</v>
      </c>
      <c r="V31">
        <v>34</v>
      </c>
      <c r="W31">
        <v>3</v>
      </c>
      <c r="X31">
        <v>0</v>
      </c>
      <c r="Y31">
        <v>3</v>
      </c>
      <c r="Z31">
        <v>2</v>
      </c>
      <c r="AA31">
        <v>34</v>
      </c>
      <c r="AB31">
        <v>39</v>
      </c>
      <c r="AC31">
        <v>50</v>
      </c>
      <c r="AD31">
        <v>36</v>
      </c>
      <c r="AE31">
        <v>4</v>
      </c>
      <c r="AF31">
        <v>5</v>
      </c>
      <c r="AG31">
        <v>45</v>
      </c>
      <c r="AH31">
        <v>0</v>
      </c>
      <c r="AI31">
        <v>14</v>
      </c>
      <c r="AJ31">
        <v>5</v>
      </c>
      <c r="AK31">
        <v>9</v>
      </c>
      <c r="AL31">
        <v>14</v>
      </c>
      <c r="AM31">
        <v>0</v>
      </c>
      <c r="AN31">
        <v>0.12</v>
      </c>
      <c r="AO31">
        <v>0.81818181818181823</v>
      </c>
      <c r="AP31">
        <v>0</v>
      </c>
      <c r="AQ31" t="s">
        <v>115</v>
      </c>
      <c r="AR31" t="s">
        <v>108</v>
      </c>
      <c r="AS31" t="s">
        <v>275</v>
      </c>
      <c r="AT31">
        <v>3916</v>
      </c>
      <c r="AU31">
        <v>3873</v>
      </c>
      <c r="AV31">
        <v>0</v>
      </c>
      <c r="AW31">
        <v>0</v>
      </c>
      <c r="AX31">
        <v>7.7889999999999997</v>
      </c>
      <c r="AY31">
        <v>0.21636111111111112</v>
      </c>
      <c r="AZ31">
        <v>9.7362500000000001</v>
      </c>
      <c r="BA31" t="s">
        <v>109</v>
      </c>
      <c r="BB31">
        <v>-3.7362500000000001</v>
      </c>
      <c r="BC31">
        <v>-17.26858390037232</v>
      </c>
      <c r="BD31" t="s">
        <v>111</v>
      </c>
      <c r="BE31">
        <v>0</v>
      </c>
      <c r="BF31" t="s">
        <v>111</v>
      </c>
    </row>
    <row r="32" spans="1:58" x14ac:dyDescent="0.25">
      <c r="A32" t="s">
        <v>283</v>
      </c>
      <c r="B32" t="s">
        <v>248</v>
      </c>
      <c r="C32">
        <v>1</v>
      </c>
      <c r="D32">
        <v>31</v>
      </c>
      <c r="E32">
        <v>2</v>
      </c>
      <c r="F32" t="s">
        <v>63</v>
      </c>
      <c r="G32" t="s">
        <v>64</v>
      </c>
      <c r="H32" t="s">
        <v>65</v>
      </c>
      <c r="I32" t="s">
        <v>66</v>
      </c>
      <c r="J32" t="s">
        <v>66</v>
      </c>
      <c r="K32" t="s">
        <v>1</v>
      </c>
      <c r="L32">
        <v>50</v>
      </c>
      <c r="M32">
        <v>1108469</v>
      </c>
      <c r="N32">
        <v>6</v>
      </c>
      <c r="O32">
        <v>1</v>
      </c>
      <c r="P32" t="s">
        <v>142</v>
      </c>
      <c r="Q32" t="s">
        <v>250</v>
      </c>
      <c r="R32">
        <v>3</v>
      </c>
      <c r="U32">
        <v>26</v>
      </c>
      <c r="V32">
        <v>31</v>
      </c>
      <c r="W32">
        <v>2</v>
      </c>
      <c r="X32">
        <v>0</v>
      </c>
      <c r="Y32">
        <v>2</v>
      </c>
      <c r="Z32">
        <v>1</v>
      </c>
      <c r="AA32">
        <v>29</v>
      </c>
      <c r="AB32">
        <v>34</v>
      </c>
      <c r="AC32">
        <v>50</v>
      </c>
      <c r="AD32">
        <v>38</v>
      </c>
      <c r="AE32">
        <v>2</v>
      </c>
      <c r="AF32">
        <v>1</v>
      </c>
      <c r="AG32">
        <v>41</v>
      </c>
      <c r="AH32">
        <v>0</v>
      </c>
      <c r="AI32">
        <v>12</v>
      </c>
      <c r="AJ32">
        <v>9</v>
      </c>
      <c r="AK32">
        <v>11</v>
      </c>
      <c r="AL32">
        <v>12</v>
      </c>
      <c r="AM32">
        <v>0</v>
      </c>
      <c r="AN32">
        <v>0.12</v>
      </c>
      <c r="AO32">
        <v>1</v>
      </c>
      <c r="AP32">
        <v>0</v>
      </c>
      <c r="AQ32" t="s">
        <v>115</v>
      </c>
      <c r="AR32" t="s">
        <v>108</v>
      </c>
      <c r="AS32" t="s">
        <v>275</v>
      </c>
      <c r="AT32">
        <v>3898</v>
      </c>
      <c r="AU32">
        <v>3843</v>
      </c>
      <c r="AV32">
        <v>0</v>
      </c>
      <c r="AW32">
        <v>0</v>
      </c>
      <c r="AX32">
        <v>7.7409999999999997</v>
      </c>
      <c r="AY32">
        <v>0.20371052631578945</v>
      </c>
      <c r="AZ32">
        <v>8.3521315789473682</v>
      </c>
      <c r="BA32" t="s">
        <v>109</v>
      </c>
      <c r="BB32">
        <v>-2.3521315789473682</v>
      </c>
      <c r="BC32">
        <v>-11.54644102829092</v>
      </c>
      <c r="BD32" t="s">
        <v>111</v>
      </c>
      <c r="BE32">
        <v>0</v>
      </c>
      <c r="BF32" t="s">
        <v>111</v>
      </c>
    </row>
    <row r="33" spans="1:58" x14ac:dyDescent="0.25">
      <c r="A33" t="s">
        <v>284</v>
      </c>
      <c r="B33" t="s">
        <v>248</v>
      </c>
      <c r="C33">
        <v>1</v>
      </c>
      <c r="D33">
        <v>32</v>
      </c>
      <c r="E33">
        <v>2</v>
      </c>
      <c r="F33" t="s">
        <v>63</v>
      </c>
      <c r="G33" t="s">
        <v>64</v>
      </c>
      <c r="H33" t="s">
        <v>65</v>
      </c>
      <c r="I33" t="s">
        <v>66</v>
      </c>
      <c r="J33" t="s">
        <v>66</v>
      </c>
      <c r="K33" t="s">
        <v>1</v>
      </c>
      <c r="L33">
        <v>50</v>
      </c>
      <c r="M33">
        <v>1108471</v>
      </c>
      <c r="N33">
        <v>6</v>
      </c>
      <c r="O33">
        <v>1</v>
      </c>
      <c r="P33" t="s">
        <v>142</v>
      </c>
      <c r="Q33" t="s">
        <v>250</v>
      </c>
      <c r="R33">
        <v>3</v>
      </c>
      <c r="U33">
        <v>24</v>
      </c>
      <c r="V33">
        <v>29</v>
      </c>
      <c r="W33">
        <v>1</v>
      </c>
      <c r="X33">
        <v>0</v>
      </c>
      <c r="Y33">
        <v>1</v>
      </c>
      <c r="Z33">
        <v>2</v>
      </c>
      <c r="AA33">
        <v>27</v>
      </c>
      <c r="AB33">
        <v>32</v>
      </c>
      <c r="AC33">
        <v>50</v>
      </c>
      <c r="AD33">
        <v>32</v>
      </c>
      <c r="AE33">
        <v>2</v>
      </c>
      <c r="AF33">
        <v>9</v>
      </c>
      <c r="AG33">
        <v>43</v>
      </c>
      <c r="AH33">
        <v>0</v>
      </c>
      <c r="AI33">
        <v>18</v>
      </c>
      <c r="AJ33">
        <v>7</v>
      </c>
      <c r="AK33">
        <v>9</v>
      </c>
      <c r="AL33">
        <v>18</v>
      </c>
      <c r="AM33">
        <v>0</v>
      </c>
      <c r="AN33">
        <v>0.12</v>
      </c>
      <c r="AO33">
        <v>0.81818181818181823</v>
      </c>
      <c r="AP33">
        <v>0</v>
      </c>
      <c r="AQ33" t="s">
        <v>115</v>
      </c>
      <c r="AR33" t="s">
        <v>108</v>
      </c>
      <c r="AS33" t="s">
        <v>275</v>
      </c>
      <c r="AT33">
        <v>3853</v>
      </c>
      <c r="AU33">
        <v>3331</v>
      </c>
      <c r="AV33">
        <v>0</v>
      </c>
      <c r="AW33">
        <v>0</v>
      </c>
      <c r="AX33">
        <v>7.1840000000000002</v>
      </c>
      <c r="AY33">
        <v>0.22450000000000001</v>
      </c>
      <c r="AZ33">
        <v>9.6535000000000011</v>
      </c>
      <c r="BA33" t="s">
        <v>109</v>
      </c>
      <c r="BB33">
        <v>-3.6535000000000011</v>
      </c>
      <c r="BC33">
        <v>-16.273942093541208</v>
      </c>
      <c r="BD33" t="s">
        <v>111</v>
      </c>
      <c r="BE33">
        <v>0</v>
      </c>
      <c r="BF33" t="s">
        <v>111</v>
      </c>
    </row>
    <row r="34" spans="1:58" x14ac:dyDescent="0.25">
      <c r="A34" t="s">
        <v>285</v>
      </c>
      <c r="B34" t="s">
        <v>248</v>
      </c>
      <c r="C34">
        <v>1</v>
      </c>
      <c r="D34">
        <v>33</v>
      </c>
      <c r="E34">
        <v>2</v>
      </c>
      <c r="F34" t="s">
        <v>63</v>
      </c>
      <c r="G34" t="s">
        <v>64</v>
      </c>
      <c r="H34" t="s">
        <v>65</v>
      </c>
      <c r="I34" t="s">
        <v>66</v>
      </c>
      <c r="J34" t="s">
        <v>66</v>
      </c>
      <c r="K34" t="s">
        <v>1</v>
      </c>
      <c r="L34">
        <v>50</v>
      </c>
      <c r="M34">
        <v>1108473</v>
      </c>
      <c r="N34">
        <v>6</v>
      </c>
      <c r="O34">
        <v>1</v>
      </c>
      <c r="P34" t="s">
        <v>142</v>
      </c>
      <c r="Q34" t="s">
        <v>250</v>
      </c>
      <c r="R34">
        <v>3</v>
      </c>
      <c r="U34">
        <v>18</v>
      </c>
      <c r="V34">
        <v>23</v>
      </c>
      <c r="W34">
        <v>3</v>
      </c>
      <c r="X34">
        <v>0</v>
      </c>
      <c r="Y34">
        <v>3</v>
      </c>
      <c r="Z34">
        <v>1</v>
      </c>
      <c r="AA34">
        <v>22</v>
      </c>
      <c r="AB34">
        <v>27</v>
      </c>
      <c r="AC34">
        <v>50</v>
      </c>
      <c r="AD34">
        <v>26</v>
      </c>
      <c r="AE34">
        <v>7</v>
      </c>
      <c r="AF34">
        <v>2</v>
      </c>
      <c r="AG34">
        <v>35</v>
      </c>
      <c r="AH34">
        <v>0</v>
      </c>
      <c r="AI34">
        <v>24</v>
      </c>
      <c r="AJ34">
        <v>15</v>
      </c>
      <c r="AK34">
        <v>22</v>
      </c>
      <c r="AL34">
        <v>24</v>
      </c>
      <c r="AM34">
        <v>0</v>
      </c>
      <c r="AN34">
        <v>0.12</v>
      </c>
      <c r="AO34">
        <v>2</v>
      </c>
      <c r="AP34">
        <v>0</v>
      </c>
      <c r="AQ34" t="s">
        <v>115</v>
      </c>
      <c r="AR34" t="s">
        <v>108</v>
      </c>
      <c r="AS34" t="s">
        <v>275</v>
      </c>
      <c r="AT34">
        <v>3211</v>
      </c>
      <c r="AU34">
        <v>3222</v>
      </c>
      <c r="AV34">
        <v>0</v>
      </c>
      <c r="AW34">
        <v>0</v>
      </c>
      <c r="AX34">
        <v>6.4329999999999998</v>
      </c>
      <c r="AY34">
        <v>0.24742307692307691</v>
      </c>
      <c r="AZ34">
        <v>8.6598076923076928</v>
      </c>
      <c r="BA34" t="s">
        <v>109</v>
      </c>
      <c r="BB34">
        <v>-2.6598076923076928</v>
      </c>
      <c r="BC34">
        <v>-10.75003886211721</v>
      </c>
      <c r="BD34" t="s">
        <v>114</v>
      </c>
      <c r="BE34">
        <v>0</v>
      </c>
      <c r="BF34" t="s">
        <v>111</v>
      </c>
    </row>
    <row r="35" spans="1:58" x14ac:dyDescent="0.25">
      <c r="A35" t="s">
        <v>286</v>
      </c>
      <c r="B35" t="s">
        <v>248</v>
      </c>
      <c r="C35">
        <v>1</v>
      </c>
      <c r="D35">
        <v>34</v>
      </c>
      <c r="E35">
        <v>1</v>
      </c>
      <c r="F35" t="s">
        <v>63</v>
      </c>
      <c r="G35" t="s">
        <v>64</v>
      </c>
      <c r="H35" t="s">
        <v>65</v>
      </c>
      <c r="I35" t="s">
        <v>66</v>
      </c>
      <c r="J35" t="s">
        <v>66</v>
      </c>
      <c r="K35" t="s">
        <v>1</v>
      </c>
      <c r="L35">
        <v>50</v>
      </c>
      <c r="M35">
        <v>1108475</v>
      </c>
      <c r="N35">
        <v>6</v>
      </c>
      <c r="O35">
        <v>1</v>
      </c>
      <c r="P35" t="s">
        <v>142</v>
      </c>
      <c r="Q35" t="s">
        <v>250</v>
      </c>
      <c r="R35">
        <v>4</v>
      </c>
      <c r="U35">
        <v>21</v>
      </c>
      <c r="V35">
        <v>26</v>
      </c>
      <c r="W35">
        <v>0</v>
      </c>
      <c r="X35">
        <v>0</v>
      </c>
      <c r="Y35">
        <v>0</v>
      </c>
      <c r="Z35">
        <v>0</v>
      </c>
      <c r="AA35">
        <v>21</v>
      </c>
      <c r="AB35">
        <v>26</v>
      </c>
      <c r="AC35">
        <v>50</v>
      </c>
      <c r="AD35">
        <v>33</v>
      </c>
      <c r="AE35">
        <v>0</v>
      </c>
      <c r="AF35">
        <v>0</v>
      </c>
      <c r="AG35">
        <v>33</v>
      </c>
      <c r="AH35">
        <v>0</v>
      </c>
      <c r="AI35">
        <v>17</v>
      </c>
      <c r="AJ35">
        <v>17</v>
      </c>
      <c r="AK35">
        <v>17</v>
      </c>
      <c r="AL35">
        <v>17</v>
      </c>
      <c r="AM35">
        <v>0</v>
      </c>
      <c r="AN35">
        <v>0.12</v>
      </c>
      <c r="AO35">
        <v>1.5454545454545454</v>
      </c>
      <c r="AP35">
        <v>0</v>
      </c>
      <c r="AQ35" t="s">
        <v>115</v>
      </c>
      <c r="AR35" t="s">
        <v>108</v>
      </c>
      <c r="AS35" t="s">
        <v>252</v>
      </c>
      <c r="AT35">
        <v>2905</v>
      </c>
      <c r="AU35">
        <v>2305</v>
      </c>
      <c r="AV35">
        <v>0</v>
      </c>
      <c r="AW35">
        <v>0</v>
      </c>
      <c r="AX35">
        <v>5.21</v>
      </c>
      <c r="AY35">
        <v>0.15787878787878787</v>
      </c>
      <c r="AZ35">
        <v>5.21</v>
      </c>
      <c r="BA35" t="s">
        <v>109</v>
      </c>
      <c r="BB35">
        <v>0.79</v>
      </c>
      <c r="BC35">
        <v>5.0038387715930908</v>
      </c>
      <c r="BD35" t="s">
        <v>110</v>
      </c>
      <c r="BE35">
        <v>0</v>
      </c>
      <c r="BF35" t="s">
        <v>111</v>
      </c>
    </row>
    <row r="36" spans="1:58" x14ac:dyDescent="0.25">
      <c r="A36" t="s">
        <v>287</v>
      </c>
      <c r="B36" t="s">
        <v>248</v>
      </c>
      <c r="C36">
        <v>1</v>
      </c>
      <c r="D36">
        <v>35</v>
      </c>
      <c r="E36">
        <v>1</v>
      </c>
      <c r="F36" t="s">
        <v>63</v>
      </c>
      <c r="G36" t="s">
        <v>64</v>
      </c>
      <c r="H36" t="s">
        <v>65</v>
      </c>
      <c r="I36" t="s">
        <v>66</v>
      </c>
      <c r="J36" t="s">
        <v>66</v>
      </c>
      <c r="K36" t="s">
        <v>1</v>
      </c>
      <c r="L36">
        <v>50</v>
      </c>
      <c r="M36">
        <v>1108477</v>
      </c>
      <c r="N36">
        <v>6</v>
      </c>
      <c r="O36">
        <v>1</v>
      </c>
      <c r="P36" t="s">
        <v>142</v>
      </c>
      <c r="Q36" t="s">
        <v>250</v>
      </c>
      <c r="R36">
        <v>4</v>
      </c>
      <c r="U36">
        <v>20</v>
      </c>
      <c r="V36">
        <v>25</v>
      </c>
      <c r="W36">
        <v>2</v>
      </c>
      <c r="X36">
        <v>0</v>
      </c>
      <c r="Y36">
        <v>2</v>
      </c>
      <c r="Z36">
        <v>0</v>
      </c>
      <c r="AA36">
        <v>22</v>
      </c>
      <c r="AB36">
        <v>27</v>
      </c>
      <c r="AC36">
        <v>50</v>
      </c>
      <c r="AD36">
        <v>27</v>
      </c>
      <c r="AE36">
        <v>2</v>
      </c>
      <c r="AF36">
        <v>0</v>
      </c>
      <c r="AG36">
        <v>29</v>
      </c>
      <c r="AH36">
        <v>0</v>
      </c>
      <c r="AI36">
        <v>23</v>
      </c>
      <c r="AJ36">
        <v>21</v>
      </c>
      <c r="AK36">
        <v>23</v>
      </c>
      <c r="AL36">
        <v>23</v>
      </c>
      <c r="AM36">
        <v>0</v>
      </c>
      <c r="AN36">
        <v>0.12</v>
      </c>
      <c r="AO36">
        <v>2.0909090909090908</v>
      </c>
      <c r="AP36">
        <v>0</v>
      </c>
      <c r="AQ36" t="s">
        <v>115</v>
      </c>
      <c r="AR36" t="s">
        <v>108</v>
      </c>
      <c r="AS36" t="s">
        <v>252</v>
      </c>
      <c r="AT36">
        <v>2105</v>
      </c>
      <c r="AU36">
        <v>2244</v>
      </c>
      <c r="AV36">
        <v>0</v>
      </c>
      <c r="AW36">
        <v>0</v>
      </c>
      <c r="AX36">
        <v>4.3490000000000002</v>
      </c>
      <c r="AY36">
        <v>0.16107407407407409</v>
      </c>
      <c r="AZ36">
        <v>4.6711481481481485</v>
      </c>
      <c r="BA36" t="s">
        <v>109</v>
      </c>
      <c r="BB36">
        <v>1.3288518518518515</v>
      </c>
      <c r="BC36">
        <v>8.2499425155208055</v>
      </c>
      <c r="BD36" t="s">
        <v>111</v>
      </c>
      <c r="BE36">
        <v>0</v>
      </c>
      <c r="BF36" t="s">
        <v>111</v>
      </c>
    </row>
    <row r="37" spans="1:58" x14ac:dyDescent="0.25">
      <c r="A37" t="s">
        <v>288</v>
      </c>
      <c r="B37" t="s">
        <v>248</v>
      </c>
      <c r="C37">
        <v>1</v>
      </c>
      <c r="D37">
        <v>36</v>
      </c>
      <c r="E37">
        <v>1</v>
      </c>
      <c r="F37" t="s">
        <v>63</v>
      </c>
      <c r="G37" t="s">
        <v>64</v>
      </c>
      <c r="H37" t="s">
        <v>65</v>
      </c>
      <c r="I37" t="s">
        <v>66</v>
      </c>
      <c r="J37" t="s">
        <v>66</v>
      </c>
      <c r="K37" t="s">
        <v>1</v>
      </c>
      <c r="L37">
        <v>50</v>
      </c>
      <c r="M37">
        <v>1108479</v>
      </c>
      <c r="N37">
        <v>6</v>
      </c>
      <c r="O37">
        <v>1</v>
      </c>
      <c r="P37" t="s">
        <v>142</v>
      </c>
      <c r="Q37" t="s">
        <v>250</v>
      </c>
      <c r="R37">
        <v>4</v>
      </c>
      <c r="U37">
        <v>23</v>
      </c>
      <c r="V37">
        <v>28</v>
      </c>
      <c r="W37">
        <v>0</v>
      </c>
      <c r="X37">
        <v>0</v>
      </c>
      <c r="Y37">
        <v>0</v>
      </c>
      <c r="Z37">
        <v>0</v>
      </c>
      <c r="AA37">
        <v>23</v>
      </c>
      <c r="AB37">
        <v>28</v>
      </c>
      <c r="AC37">
        <v>50</v>
      </c>
      <c r="AD37">
        <v>33</v>
      </c>
      <c r="AE37">
        <v>0</v>
      </c>
      <c r="AF37">
        <v>0</v>
      </c>
      <c r="AG37">
        <v>33</v>
      </c>
      <c r="AH37">
        <v>0</v>
      </c>
      <c r="AI37">
        <v>17</v>
      </c>
      <c r="AJ37">
        <v>17</v>
      </c>
      <c r="AK37">
        <v>17</v>
      </c>
      <c r="AL37">
        <v>17</v>
      </c>
      <c r="AM37">
        <v>0</v>
      </c>
      <c r="AN37">
        <v>0.12</v>
      </c>
      <c r="AO37">
        <v>1.5454545454545454</v>
      </c>
      <c r="AP37">
        <v>0</v>
      </c>
      <c r="AQ37" t="s">
        <v>115</v>
      </c>
      <c r="AR37" t="s">
        <v>108</v>
      </c>
      <c r="AS37" t="s">
        <v>252</v>
      </c>
      <c r="AT37">
        <v>2623</v>
      </c>
      <c r="AU37">
        <v>2776</v>
      </c>
      <c r="AV37">
        <v>0</v>
      </c>
      <c r="AW37">
        <v>0</v>
      </c>
      <c r="AX37">
        <v>5.399</v>
      </c>
      <c r="AY37">
        <v>0.16360606060606062</v>
      </c>
      <c r="AZ37">
        <v>5.399</v>
      </c>
      <c r="BA37" t="s">
        <v>109</v>
      </c>
      <c r="BB37">
        <v>0.60099999999999998</v>
      </c>
      <c r="BC37">
        <v>3.6734580477866268</v>
      </c>
      <c r="BD37" t="s">
        <v>111</v>
      </c>
      <c r="BE37">
        <v>0</v>
      </c>
      <c r="BF37" t="s">
        <v>111</v>
      </c>
    </row>
    <row r="38" spans="1:58" x14ac:dyDescent="0.25">
      <c r="A38" t="s">
        <v>289</v>
      </c>
      <c r="B38" t="s">
        <v>248</v>
      </c>
      <c r="C38">
        <v>1</v>
      </c>
      <c r="D38">
        <v>37</v>
      </c>
      <c r="E38">
        <v>1</v>
      </c>
      <c r="F38" t="s">
        <v>63</v>
      </c>
      <c r="G38" t="s">
        <v>64</v>
      </c>
      <c r="H38" t="s">
        <v>65</v>
      </c>
      <c r="I38" t="s">
        <v>66</v>
      </c>
      <c r="J38" t="s">
        <v>66</v>
      </c>
      <c r="K38" t="s">
        <v>1</v>
      </c>
      <c r="L38">
        <v>50</v>
      </c>
      <c r="M38">
        <v>1108481</v>
      </c>
      <c r="N38">
        <v>6</v>
      </c>
      <c r="O38">
        <v>1</v>
      </c>
      <c r="P38" t="s">
        <v>142</v>
      </c>
      <c r="Q38" t="s">
        <v>250</v>
      </c>
      <c r="R38">
        <v>4</v>
      </c>
      <c r="U38">
        <v>22</v>
      </c>
      <c r="V38">
        <v>27</v>
      </c>
      <c r="W38">
        <v>1</v>
      </c>
      <c r="X38">
        <v>0</v>
      </c>
      <c r="Y38">
        <v>1</v>
      </c>
      <c r="Z38">
        <v>1</v>
      </c>
      <c r="AA38">
        <v>24</v>
      </c>
      <c r="AB38">
        <v>29</v>
      </c>
      <c r="AC38">
        <v>50</v>
      </c>
      <c r="AD38">
        <v>31</v>
      </c>
      <c r="AE38">
        <v>1</v>
      </c>
      <c r="AF38">
        <v>1</v>
      </c>
      <c r="AG38">
        <v>33</v>
      </c>
      <c r="AH38">
        <v>0</v>
      </c>
      <c r="AI38">
        <v>19</v>
      </c>
      <c r="AJ38">
        <v>17</v>
      </c>
      <c r="AK38">
        <v>18</v>
      </c>
      <c r="AL38">
        <v>19</v>
      </c>
      <c r="AM38">
        <v>0</v>
      </c>
      <c r="AN38">
        <v>0.12</v>
      </c>
      <c r="AO38">
        <v>1.6363636363636365</v>
      </c>
      <c r="AP38">
        <v>0</v>
      </c>
      <c r="AQ38" t="s">
        <v>115</v>
      </c>
      <c r="AR38" t="s">
        <v>108</v>
      </c>
      <c r="AS38" t="s">
        <v>252</v>
      </c>
      <c r="AT38">
        <v>2242</v>
      </c>
      <c r="AU38">
        <v>1652</v>
      </c>
      <c r="AV38">
        <v>0</v>
      </c>
      <c r="AW38">
        <v>0</v>
      </c>
      <c r="AX38">
        <v>3.8940000000000001</v>
      </c>
      <c r="AY38">
        <v>0.12561290322580645</v>
      </c>
      <c r="AZ38">
        <v>4.145225806451613</v>
      </c>
      <c r="BA38" t="s">
        <v>109</v>
      </c>
      <c r="BB38">
        <v>1.854774193548387</v>
      </c>
      <c r="BC38">
        <v>14.765793528505393</v>
      </c>
      <c r="BD38" t="s">
        <v>111</v>
      </c>
      <c r="BE38">
        <v>0</v>
      </c>
      <c r="BF38" t="s">
        <v>111</v>
      </c>
    </row>
    <row r="39" spans="1:58" x14ac:dyDescent="0.25">
      <c r="A39" t="s">
        <v>290</v>
      </c>
      <c r="B39" t="s">
        <v>248</v>
      </c>
      <c r="C39">
        <v>1</v>
      </c>
      <c r="D39">
        <v>38</v>
      </c>
      <c r="E39">
        <v>1</v>
      </c>
      <c r="F39" t="s">
        <v>63</v>
      </c>
      <c r="G39" t="s">
        <v>64</v>
      </c>
      <c r="H39" t="s">
        <v>65</v>
      </c>
      <c r="I39" t="s">
        <v>66</v>
      </c>
      <c r="J39" t="s">
        <v>66</v>
      </c>
      <c r="K39" t="s">
        <v>1</v>
      </c>
      <c r="L39">
        <v>50</v>
      </c>
      <c r="M39">
        <v>1108483</v>
      </c>
      <c r="N39">
        <v>6</v>
      </c>
      <c r="O39">
        <v>1</v>
      </c>
      <c r="P39" t="s">
        <v>142</v>
      </c>
      <c r="Q39" t="s">
        <v>250</v>
      </c>
      <c r="R39">
        <v>4</v>
      </c>
      <c r="U39">
        <v>18</v>
      </c>
      <c r="V39">
        <v>23</v>
      </c>
      <c r="W39">
        <v>1</v>
      </c>
      <c r="X39">
        <v>0</v>
      </c>
      <c r="Y39">
        <v>1</v>
      </c>
      <c r="Z39">
        <v>2</v>
      </c>
      <c r="AA39">
        <v>21</v>
      </c>
      <c r="AB39">
        <v>26</v>
      </c>
      <c r="AC39">
        <v>50</v>
      </c>
      <c r="AD39">
        <v>29</v>
      </c>
      <c r="AE39">
        <v>1</v>
      </c>
      <c r="AF39">
        <v>3</v>
      </c>
      <c r="AG39">
        <v>33</v>
      </c>
      <c r="AH39">
        <v>0</v>
      </c>
      <c r="AI39">
        <v>21</v>
      </c>
      <c r="AJ39">
        <v>17</v>
      </c>
      <c r="AK39">
        <v>18</v>
      </c>
      <c r="AL39">
        <v>21</v>
      </c>
      <c r="AM39">
        <v>0</v>
      </c>
      <c r="AN39">
        <v>0.12</v>
      </c>
      <c r="AO39">
        <v>1.6363636363636365</v>
      </c>
      <c r="AP39">
        <v>0</v>
      </c>
      <c r="AQ39" t="s">
        <v>115</v>
      </c>
      <c r="AR39" t="s">
        <v>108</v>
      </c>
      <c r="AS39" t="s">
        <v>252</v>
      </c>
      <c r="AT39">
        <v>2271</v>
      </c>
      <c r="AU39">
        <v>2060</v>
      </c>
      <c r="AV39">
        <v>0</v>
      </c>
      <c r="AW39">
        <v>0</v>
      </c>
      <c r="AX39">
        <v>4.3310000000000004</v>
      </c>
      <c r="AY39">
        <v>0.1493448275862069</v>
      </c>
      <c r="AZ39">
        <v>4.9283793103448277</v>
      </c>
      <c r="BA39" t="s">
        <v>109</v>
      </c>
      <c r="BB39">
        <v>1.0716206896551723</v>
      </c>
      <c r="BC39">
        <v>7.1754791041329939</v>
      </c>
      <c r="BD39" t="s">
        <v>111</v>
      </c>
      <c r="BE39">
        <v>0</v>
      </c>
      <c r="BF39" t="s">
        <v>111</v>
      </c>
    </row>
    <row r="40" spans="1:58" x14ac:dyDescent="0.25">
      <c r="A40" t="s">
        <v>291</v>
      </c>
      <c r="B40" t="s">
        <v>248</v>
      </c>
      <c r="C40">
        <v>1</v>
      </c>
      <c r="D40">
        <v>39</v>
      </c>
      <c r="E40">
        <v>1</v>
      </c>
      <c r="F40" t="s">
        <v>63</v>
      </c>
      <c r="G40" t="s">
        <v>64</v>
      </c>
      <c r="H40" t="s">
        <v>67</v>
      </c>
      <c r="I40" t="s">
        <v>68</v>
      </c>
      <c r="J40" t="s">
        <v>69</v>
      </c>
      <c r="K40" t="s">
        <v>1</v>
      </c>
      <c r="L40">
        <v>50</v>
      </c>
      <c r="M40">
        <v>1108485</v>
      </c>
      <c r="N40">
        <v>5</v>
      </c>
      <c r="O40">
        <v>1</v>
      </c>
      <c r="P40" t="s">
        <v>142</v>
      </c>
      <c r="Q40" t="s">
        <v>250</v>
      </c>
      <c r="R40">
        <v>4</v>
      </c>
      <c r="U40">
        <v>0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4</v>
      </c>
      <c r="AC40">
        <v>50</v>
      </c>
      <c r="AD40">
        <v>4</v>
      </c>
      <c r="AE40">
        <v>0</v>
      </c>
      <c r="AF40">
        <v>0</v>
      </c>
      <c r="AG40">
        <v>4</v>
      </c>
      <c r="AH40">
        <v>0</v>
      </c>
      <c r="AI40">
        <v>46</v>
      </c>
      <c r="AJ40">
        <v>46</v>
      </c>
      <c r="AK40">
        <v>46</v>
      </c>
      <c r="AL40">
        <v>46</v>
      </c>
      <c r="AM40">
        <v>0</v>
      </c>
      <c r="AN40">
        <v>0.1</v>
      </c>
      <c r="AO40">
        <v>4.1818181818181817</v>
      </c>
      <c r="AP40">
        <v>0</v>
      </c>
      <c r="AQ40" t="s">
        <v>112</v>
      </c>
      <c r="AR40" t="s">
        <v>108</v>
      </c>
      <c r="AS40" t="s">
        <v>252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s">
        <v>113</v>
      </c>
      <c r="BB40">
        <v>5</v>
      </c>
      <c r="BC40">
        <v>0</v>
      </c>
      <c r="BD40" t="s">
        <v>111</v>
      </c>
      <c r="BE40">
        <v>0</v>
      </c>
      <c r="BF40" t="s">
        <v>111</v>
      </c>
    </row>
    <row r="41" spans="1:58" x14ac:dyDescent="0.25">
      <c r="A41" t="s">
        <v>292</v>
      </c>
      <c r="B41" t="s">
        <v>248</v>
      </c>
      <c r="C41">
        <v>1</v>
      </c>
      <c r="D41">
        <v>40</v>
      </c>
      <c r="E41">
        <v>1</v>
      </c>
      <c r="F41" t="s">
        <v>63</v>
      </c>
      <c r="G41" t="s">
        <v>64</v>
      </c>
      <c r="H41" t="s">
        <v>65</v>
      </c>
      <c r="I41" t="s">
        <v>66</v>
      </c>
      <c r="J41" t="s">
        <v>66</v>
      </c>
      <c r="K41" t="s">
        <v>1</v>
      </c>
      <c r="L41">
        <v>50</v>
      </c>
      <c r="M41">
        <v>1108487</v>
      </c>
      <c r="N41">
        <v>6</v>
      </c>
      <c r="O41">
        <v>1</v>
      </c>
      <c r="P41" t="s">
        <v>142</v>
      </c>
      <c r="Q41" t="s">
        <v>250</v>
      </c>
      <c r="R41">
        <v>4</v>
      </c>
      <c r="U41">
        <v>24</v>
      </c>
      <c r="V41">
        <v>29</v>
      </c>
      <c r="W41">
        <v>0</v>
      </c>
      <c r="X41">
        <v>0</v>
      </c>
      <c r="Y41">
        <v>0</v>
      </c>
      <c r="Z41">
        <v>0</v>
      </c>
      <c r="AA41">
        <v>24</v>
      </c>
      <c r="AB41">
        <v>29</v>
      </c>
      <c r="AC41">
        <v>50</v>
      </c>
      <c r="AD41">
        <v>32</v>
      </c>
      <c r="AE41">
        <v>0</v>
      </c>
      <c r="AF41">
        <v>0</v>
      </c>
      <c r="AG41">
        <v>32</v>
      </c>
      <c r="AH41">
        <v>0</v>
      </c>
      <c r="AI41">
        <v>18</v>
      </c>
      <c r="AJ41">
        <v>18</v>
      </c>
      <c r="AK41">
        <v>18</v>
      </c>
      <c r="AL41">
        <v>18</v>
      </c>
      <c r="AM41">
        <v>0</v>
      </c>
      <c r="AN41">
        <v>0.12</v>
      </c>
      <c r="AO41">
        <v>1.6363636363636365</v>
      </c>
      <c r="AP41">
        <v>0</v>
      </c>
      <c r="AQ41" t="s">
        <v>115</v>
      </c>
      <c r="AR41" t="s">
        <v>108</v>
      </c>
      <c r="AS41" t="s">
        <v>252</v>
      </c>
      <c r="AT41">
        <v>2312</v>
      </c>
      <c r="AU41">
        <v>1987</v>
      </c>
      <c r="AV41">
        <v>0</v>
      </c>
      <c r="AW41">
        <v>0</v>
      </c>
      <c r="AX41">
        <v>4.2990000000000004</v>
      </c>
      <c r="AY41">
        <v>0.13434375000000001</v>
      </c>
      <c r="AZ41">
        <v>4.2990000000000004</v>
      </c>
      <c r="BA41" t="s">
        <v>109</v>
      </c>
      <c r="BB41">
        <v>1.7009999999999996</v>
      </c>
      <c r="BC41">
        <v>12.661549197487783</v>
      </c>
      <c r="BD41" t="s">
        <v>111</v>
      </c>
      <c r="BE41">
        <v>0</v>
      </c>
      <c r="BF41" t="s">
        <v>111</v>
      </c>
    </row>
    <row r="42" spans="1:58" x14ac:dyDescent="0.25">
      <c r="A42" t="s">
        <v>293</v>
      </c>
      <c r="B42" t="s">
        <v>248</v>
      </c>
      <c r="C42">
        <v>1</v>
      </c>
      <c r="D42">
        <v>41</v>
      </c>
      <c r="E42">
        <v>1</v>
      </c>
      <c r="F42" t="s">
        <v>63</v>
      </c>
      <c r="G42" t="s">
        <v>64</v>
      </c>
      <c r="H42" t="s">
        <v>65</v>
      </c>
      <c r="I42" t="s">
        <v>66</v>
      </c>
      <c r="J42" t="s">
        <v>66</v>
      </c>
      <c r="K42" t="s">
        <v>1</v>
      </c>
      <c r="L42">
        <v>50</v>
      </c>
      <c r="M42">
        <v>1108489</v>
      </c>
      <c r="N42">
        <v>6</v>
      </c>
      <c r="O42">
        <v>1</v>
      </c>
      <c r="P42" t="s">
        <v>142</v>
      </c>
      <c r="Q42" t="s">
        <v>250</v>
      </c>
      <c r="R42">
        <v>4</v>
      </c>
      <c r="U42">
        <v>24</v>
      </c>
      <c r="V42">
        <v>29</v>
      </c>
      <c r="W42">
        <v>2</v>
      </c>
      <c r="X42">
        <v>0</v>
      </c>
      <c r="Y42">
        <v>2</v>
      </c>
      <c r="Z42">
        <v>0</v>
      </c>
      <c r="AA42">
        <v>26</v>
      </c>
      <c r="AB42">
        <v>31</v>
      </c>
      <c r="AC42">
        <v>50</v>
      </c>
      <c r="AD42">
        <v>32</v>
      </c>
      <c r="AE42">
        <v>3</v>
      </c>
      <c r="AF42">
        <v>0</v>
      </c>
      <c r="AG42">
        <v>35</v>
      </c>
      <c r="AH42">
        <v>0</v>
      </c>
      <c r="AI42">
        <v>18</v>
      </c>
      <c r="AJ42">
        <v>15</v>
      </c>
      <c r="AK42">
        <v>18</v>
      </c>
      <c r="AL42">
        <v>18</v>
      </c>
      <c r="AM42">
        <v>0</v>
      </c>
      <c r="AN42">
        <v>0.12</v>
      </c>
      <c r="AO42">
        <v>1.6363636363636365</v>
      </c>
      <c r="AP42">
        <v>0</v>
      </c>
      <c r="AQ42" t="s">
        <v>115</v>
      </c>
      <c r="AR42" t="s">
        <v>108</v>
      </c>
      <c r="AS42" t="s">
        <v>252</v>
      </c>
      <c r="AT42">
        <v>2967</v>
      </c>
      <c r="AU42">
        <v>2990</v>
      </c>
      <c r="AV42">
        <v>0</v>
      </c>
      <c r="AW42">
        <v>0</v>
      </c>
      <c r="AX42">
        <v>5.9569999999999999</v>
      </c>
      <c r="AY42">
        <v>0.18615625</v>
      </c>
      <c r="AZ42">
        <v>6.5154687500000001</v>
      </c>
      <c r="BA42" t="s">
        <v>109</v>
      </c>
      <c r="BB42">
        <v>-0.51546875000000014</v>
      </c>
      <c r="BC42">
        <v>-2.7690112472721178</v>
      </c>
      <c r="BD42" t="s">
        <v>111</v>
      </c>
      <c r="BE42">
        <v>0</v>
      </c>
      <c r="BF42" t="s">
        <v>111</v>
      </c>
    </row>
    <row r="43" spans="1:58" x14ac:dyDescent="0.25">
      <c r="A43" t="s">
        <v>294</v>
      </c>
      <c r="B43" t="s">
        <v>248</v>
      </c>
      <c r="C43">
        <v>1</v>
      </c>
      <c r="D43">
        <v>42</v>
      </c>
      <c r="E43">
        <v>1</v>
      </c>
      <c r="F43" t="s">
        <v>63</v>
      </c>
      <c r="G43" t="s">
        <v>64</v>
      </c>
      <c r="H43" t="s">
        <v>65</v>
      </c>
      <c r="I43" t="s">
        <v>66</v>
      </c>
      <c r="J43" t="s">
        <v>66</v>
      </c>
      <c r="K43" t="s">
        <v>1</v>
      </c>
      <c r="L43">
        <v>50</v>
      </c>
      <c r="M43">
        <v>1108491</v>
      </c>
      <c r="N43">
        <v>6</v>
      </c>
      <c r="O43">
        <v>1</v>
      </c>
      <c r="P43" t="s">
        <v>142</v>
      </c>
      <c r="Q43" t="s">
        <v>250</v>
      </c>
      <c r="R43">
        <v>4</v>
      </c>
      <c r="U43">
        <v>18</v>
      </c>
      <c r="V43">
        <v>23</v>
      </c>
      <c r="W43">
        <v>0</v>
      </c>
      <c r="X43">
        <v>0</v>
      </c>
      <c r="Y43">
        <v>0</v>
      </c>
      <c r="Z43">
        <v>0</v>
      </c>
      <c r="AA43">
        <v>18</v>
      </c>
      <c r="AB43">
        <v>23</v>
      </c>
      <c r="AC43">
        <v>50</v>
      </c>
      <c r="AD43">
        <v>23</v>
      </c>
      <c r="AE43">
        <v>0</v>
      </c>
      <c r="AF43">
        <v>0</v>
      </c>
      <c r="AG43">
        <v>23</v>
      </c>
      <c r="AH43">
        <v>0</v>
      </c>
      <c r="AI43">
        <v>27</v>
      </c>
      <c r="AJ43">
        <v>27</v>
      </c>
      <c r="AK43">
        <v>27</v>
      </c>
      <c r="AL43">
        <v>27</v>
      </c>
      <c r="AM43">
        <v>0</v>
      </c>
      <c r="AN43">
        <v>0.12</v>
      </c>
      <c r="AO43">
        <v>2.4545454545454546</v>
      </c>
      <c r="AP43">
        <v>0</v>
      </c>
      <c r="AQ43" t="s">
        <v>115</v>
      </c>
      <c r="AR43" t="s">
        <v>108</v>
      </c>
      <c r="AS43" t="s">
        <v>252</v>
      </c>
      <c r="AT43">
        <v>1545</v>
      </c>
      <c r="AU43">
        <v>1669</v>
      </c>
      <c r="AV43">
        <v>0</v>
      </c>
      <c r="AW43">
        <v>0</v>
      </c>
      <c r="AX43">
        <v>3.214</v>
      </c>
      <c r="AY43">
        <v>0.13973913043478262</v>
      </c>
      <c r="AZ43">
        <v>3.214</v>
      </c>
      <c r="BA43" t="s">
        <v>109</v>
      </c>
      <c r="BB43">
        <v>2.786</v>
      </c>
      <c r="BC43">
        <v>19.937149968886121</v>
      </c>
      <c r="BD43" t="s">
        <v>111</v>
      </c>
      <c r="BE43">
        <v>0</v>
      </c>
      <c r="BF43" t="s">
        <v>111</v>
      </c>
    </row>
    <row r="44" spans="1:58" x14ac:dyDescent="0.25">
      <c r="A44" t="s">
        <v>295</v>
      </c>
      <c r="B44" t="s">
        <v>248</v>
      </c>
      <c r="C44">
        <v>1</v>
      </c>
      <c r="D44">
        <v>43</v>
      </c>
      <c r="E44">
        <v>1</v>
      </c>
      <c r="F44" t="s">
        <v>63</v>
      </c>
      <c r="G44" t="s">
        <v>64</v>
      </c>
      <c r="H44" t="s">
        <v>65</v>
      </c>
      <c r="I44" t="s">
        <v>66</v>
      </c>
      <c r="J44" t="s">
        <v>66</v>
      </c>
      <c r="K44" t="s">
        <v>1</v>
      </c>
      <c r="L44">
        <v>50</v>
      </c>
      <c r="M44">
        <v>1108493</v>
      </c>
      <c r="N44">
        <v>6</v>
      </c>
      <c r="O44">
        <v>1</v>
      </c>
      <c r="P44" t="s">
        <v>142</v>
      </c>
      <c r="Q44" t="s">
        <v>250</v>
      </c>
      <c r="R44">
        <v>4</v>
      </c>
      <c r="U44">
        <v>23</v>
      </c>
      <c r="V44">
        <v>28</v>
      </c>
      <c r="W44">
        <v>4</v>
      </c>
      <c r="X44">
        <v>0</v>
      </c>
      <c r="Y44">
        <v>4</v>
      </c>
      <c r="Z44">
        <v>0</v>
      </c>
      <c r="AA44">
        <v>27</v>
      </c>
      <c r="AB44">
        <v>32</v>
      </c>
      <c r="AC44">
        <v>50</v>
      </c>
      <c r="AD44">
        <v>30</v>
      </c>
      <c r="AE44">
        <v>7</v>
      </c>
      <c r="AF44">
        <v>0</v>
      </c>
      <c r="AG44">
        <v>37</v>
      </c>
      <c r="AH44">
        <v>0</v>
      </c>
      <c r="AI44">
        <v>20</v>
      </c>
      <c r="AJ44">
        <v>13</v>
      </c>
      <c r="AK44">
        <v>20</v>
      </c>
      <c r="AL44">
        <v>20</v>
      </c>
      <c r="AM44">
        <v>0</v>
      </c>
      <c r="AN44">
        <v>0.12</v>
      </c>
      <c r="AO44">
        <v>1.8181818181818183</v>
      </c>
      <c r="AP44">
        <v>0</v>
      </c>
      <c r="AQ44" t="s">
        <v>115</v>
      </c>
      <c r="AR44" t="s">
        <v>108</v>
      </c>
      <c r="AS44" t="s">
        <v>252</v>
      </c>
      <c r="AT44">
        <v>2014</v>
      </c>
      <c r="AU44">
        <v>1994</v>
      </c>
      <c r="AV44">
        <v>0</v>
      </c>
      <c r="AW44">
        <v>0</v>
      </c>
      <c r="AX44">
        <v>4.008</v>
      </c>
      <c r="AY44">
        <v>0.1336</v>
      </c>
      <c r="AZ44">
        <v>4.9432</v>
      </c>
      <c r="BA44" t="s">
        <v>109</v>
      </c>
      <c r="BB44">
        <v>1.0568</v>
      </c>
      <c r="BC44">
        <v>7.9101796407185629</v>
      </c>
      <c r="BD44" t="s">
        <v>111</v>
      </c>
      <c r="BE44">
        <v>0</v>
      </c>
      <c r="BF44" t="s">
        <v>111</v>
      </c>
    </row>
    <row r="45" spans="1:58" x14ac:dyDescent="0.25">
      <c r="A45" t="s">
        <v>296</v>
      </c>
      <c r="B45" t="s">
        <v>248</v>
      </c>
      <c r="C45">
        <v>1</v>
      </c>
      <c r="D45">
        <v>44</v>
      </c>
      <c r="E45">
        <v>1</v>
      </c>
      <c r="F45" t="s">
        <v>63</v>
      </c>
      <c r="G45" t="s">
        <v>64</v>
      </c>
      <c r="H45" t="s">
        <v>65</v>
      </c>
      <c r="I45" t="s">
        <v>66</v>
      </c>
      <c r="J45" t="s">
        <v>66</v>
      </c>
      <c r="K45" t="s">
        <v>1</v>
      </c>
      <c r="L45">
        <v>50</v>
      </c>
      <c r="M45">
        <v>1108495</v>
      </c>
      <c r="N45">
        <v>6</v>
      </c>
      <c r="O45">
        <v>1</v>
      </c>
      <c r="P45" t="s">
        <v>142</v>
      </c>
      <c r="Q45" t="s">
        <v>250</v>
      </c>
      <c r="R45">
        <v>4</v>
      </c>
      <c r="U45">
        <v>25</v>
      </c>
      <c r="V45">
        <v>30</v>
      </c>
      <c r="W45">
        <v>6</v>
      </c>
      <c r="X45">
        <v>0</v>
      </c>
      <c r="Y45">
        <v>6</v>
      </c>
      <c r="Z45">
        <v>0</v>
      </c>
      <c r="AA45">
        <v>31</v>
      </c>
      <c r="AB45">
        <v>36</v>
      </c>
      <c r="AC45">
        <v>50</v>
      </c>
      <c r="AD45">
        <v>33</v>
      </c>
      <c r="AE45">
        <v>7</v>
      </c>
      <c r="AF45">
        <v>0</v>
      </c>
      <c r="AG45">
        <v>40</v>
      </c>
      <c r="AH45">
        <v>0</v>
      </c>
      <c r="AI45">
        <v>17</v>
      </c>
      <c r="AJ45">
        <v>10</v>
      </c>
      <c r="AK45">
        <v>17</v>
      </c>
      <c r="AL45">
        <v>17</v>
      </c>
      <c r="AM45">
        <v>0</v>
      </c>
      <c r="AN45">
        <v>0.12</v>
      </c>
      <c r="AO45">
        <v>1.5454545454545454</v>
      </c>
      <c r="AP45">
        <v>0</v>
      </c>
      <c r="AQ45" t="s">
        <v>115</v>
      </c>
      <c r="AR45" t="s">
        <v>108</v>
      </c>
      <c r="AS45" t="s">
        <v>252</v>
      </c>
      <c r="AT45">
        <v>2519</v>
      </c>
      <c r="AU45">
        <v>2464</v>
      </c>
      <c r="AV45">
        <v>0</v>
      </c>
      <c r="AW45">
        <v>0</v>
      </c>
      <c r="AX45">
        <v>4.9829999999999997</v>
      </c>
      <c r="AY45">
        <v>0.151</v>
      </c>
      <c r="AZ45">
        <v>6.04</v>
      </c>
      <c r="BA45" t="s">
        <v>109</v>
      </c>
      <c r="BB45">
        <v>-4.0000000000000036E-2</v>
      </c>
      <c r="BC45">
        <v>-0.26490066225165587</v>
      </c>
      <c r="BD45" t="s">
        <v>114</v>
      </c>
      <c r="BE45">
        <v>0</v>
      </c>
      <c r="BF45" t="s">
        <v>111</v>
      </c>
    </row>
    <row r="46" spans="1:58" x14ac:dyDescent="0.25">
      <c r="A46" t="s">
        <v>297</v>
      </c>
      <c r="B46" t="s">
        <v>248</v>
      </c>
      <c r="C46">
        <v>1</v>
      </c>
      <c r="D46">
        <v>45</v>
      </c>
      <c r="E46">
        <v>1</v>
      </c>
      <c r="F46" t="s">
        <v>63</v>
      </c>
      <c r="G46" t="s">
        <v>64</v>
      </c>
      <c r="H46" t="s">
        <v>65</v>
      </c>
      <c r="I46" t="s">
        <v>66</v>
      </c>
      <c r="J46" t="s">
        <v>66</v>
      </c>
      <c r="K46" t="s">
        <v>1</v>
      </c>
      <c r="L46">
        <v>50</v>
      </c>
      <c r="M46">
        <v>1108297</v>
      </c>
      <c r="N46">
        <v>6</v>
      </c>
      <c r="O46">
        <v>1</v>
      </c>
      <c r="P46" t="s">
        <v>142</v>
      </c>
      <c r="Q46" t="s">
        <v>298</v>
      </c>
      <c r="R46">
        <v>5</v>
      </c>
      <c r="U46">
        <v>15</v>
      </c>
      <c r="V46">
        <v>20</v>
      </c>
      <c r="W46">
        <v>7</v>
      </c>
      <c r="X46">
        <v>0</v>
      </c>
      <c r="Y46">
        <v>7</v>
      </c>
      <c r="Z46">
        <v>2</v>
      </c>
      <c r="AA46">
        <v>24</v>
      </c>
      <c r="AB46">
        <v>29</v>
      </c>
      <c r="AC46">
        <v>50</v>
      </c>
      <c r="AD46">
        <v>28</v>
      </c>
      <c r="AE46">
        <v>11</v>
      </c>
      <c r="AF46">
        <v>3</v>
      </c>
      <c r="AG46">
        <v>42</v>
      </c>
      <c r="AH46">
        <v>0</v>
      </c>
      <c r="AI46">
        <v>22</v>
      </c>
      <c r="AJ46">
        <v>8</v>
      </c>
      <c r="AK46">
        <v>19</v>
      </c>
      <c r="AL46">
        <v>22</v>
      </c>
      <c r="AM46">
        <v>0</v>
      </c>
      <c r="AN46">
        <v>0.12</v>
      </c>
      <c r="AO46">
        <v>1.7272727272727273</v>
      </c>
      <c r="AP46">
        <v>0</v>
      </c>
      <c r="AQ46" t="s">
        <v>115</v>
      </c>
      <c r="AR46" t="s">
        <v>108</v>
      </c>
      <c r="AS46" t="s">
        <v>252</v>
      </c>
      <c r="AT46">
        <v>1435</v>
      </c>
      <c r="AU46">
        <v>1880</v>
      </c>
      <c r="AV46">
        <v>0</v>
      </c>
      <c r="AW46">
        <v>0</v>
      </c>
      <c r="AX46">
        <v>3.3149999999999999</v>
      </c>
      <c r="AY46">
        <v>0.11839285714285715</v>
      </c>
      <c r="AZ46">
        <v>4.9725000000000001</v>
      </c>
      <c r="BA46" t="s">
        <v>109</v>
      </c>
      <c r="BB46">
        <v>1.0274999999999999</v>
      </c>
      <c r="BC46">
        <v>8.6787330316742075</v>
      </c>
      <c r="BD46" t="s">
        <v>110</v>
      </c>
      <c r="BE46">
        <v>0</v>
      </c>
      <c r="BF46" t="s">
        <v>111</v>
      </c>
    </row>
    <row r="47" spans="1:58" x14ac:dyDescent="0.25">
      <c r="A47" t="s">
        <v>299</v>
      </c>
      <c r="B47" t="s">
        <v>248</v>
      </c>
      <c r="C47">
        <v>1</v>
      </c>
      <c r="D47">
        <v>46</v>
      </c>
      <c r="E47">
        <v>1</v>
      </c>
      <c r="F47" t="s">
        <v>63</v>
      </c>
      <c r="G47" t="s">
        <v>64</v>
      </c>
      <c r="H47" t="s">
        <v>65</v>
      </c>
      <c r="I47" t="s">
        <v>66</v>
      </c>
      <c r="J47" t="s">
        <v>66</v>
      </c>
      <c r="K47" t="s">
        <v>1</v>
      </c>
      <c r="L47">
        <v>50</v>
      </c>
      <c r="M47">
        <v>1108299</v>
      </c>
      <c r="N47">
        <v>6</v>
      </c>
      <c r="O47">
        <v>1</v>
      </c>
      <c r="P47" t="s">
        <v>142</v>
      </c>
      <c r="Q47" t="s">
        <v>298</v>
      </c>
      <c r="R47">
        <v>5</v>
      </c>
      <c r="U47">
        <v>15</v>
      </c>
      <c r="V47">
        <v>20</v>
      </c>
      <c r="W47">
        <v>7</v>
      </c>
      <c r="X47">
        <v>0</v>
      </c>
      <c r="Y47">
        <v>7</v>
      </c>
      <c r="Z47">
        <v>2</v>
      </c>
      <c r="AA47">
        <v>24</v>
      </c>
      <c r="AB47">
        <v>29</v>
      </c>
      <c r="AC47">
        <v>50</v>
      </c>
      <c r="AD47">
        <v>22</v>
      </c>
      <c r="AE47">
        <v>14</v>
      </c>
      <c r="AF47">
        <v>6</v>
      </c>
      <c r="AG47">
        <v>42</v>
      </c>
      <c r="AH47">
        <v>0</v>
      </c>
      <c r="AI47">
        <v>28</v>
      </c>
      <c r="AJ47">
        <v>8</v>
      </c>
      <c r="AK47">
        <v>22</v>
      </c>
      <c r="AL47">
        <v>28</v>
      </c>
      <c r="AM47">
        <v>0</v>
      </c>
      <c r="AN47">
        <v>0.12</v>
      </c>
      <c r="AO47">
        <v>2</v>
      </c>
      <c r="AP47">
        <v>0</v>
      </c>
      <c r="AQ47" t="s">
        <v>115</v>
      </c>
      <c r="AR47" t="s">
        <v>108</v>
      </c>
      <c r="AS47" t="s">
        <v>252</v>
      </c>
      <c r="AT47">
        <v>2047</v>
      </c>
      <c r="AU47">
        <v>2271</v>
      </c>
      <c r="AV47">
        <v>0</v>
      </c>
      <c r="AW47">
        <v>0</v>
      </c>
      <c r="AX47">
        <v>4.3179999999999996</v>
      </c>
      <c r="AY47">
        <v>0.19627272727272727</v>
      </c>
      <c r="AZ47">
        <v>8.2434545454545454</v>
      </c>
      <c r="BA47" t="s">
        <v>109</v>
      </c>
      <c r="BB47">
        <v>-2.2434545454545454</v>
      </c>
      <c r="BC47">
        <v>-11.430291801760074</v>
      </c>
      <c r="BD47" t="s">
        <v>111</v>
      </c>
      <c r="BE47">
        <v>0</v>
      </c>
      <c r="BF47" t="s">
        <v>111</v>
      </c>
    </row>
    <row r="48" spans="1:58" x14ac:dyDescent="0.25">
      <c r="A48" t="s">
        <v>300</v>
      </c>
      <c r="B48" t="s">
        <v>248</v>
      </c>
      <c r="C48">
        <v>1</v>
      </c>
      <c r="D48">
        <v>47</v>
      </c>
      <c r="E48">
        <v>1</v>
      </c>
      <c r="F48" t="s">
        <v>63</v>
      </c>
      <c r="G48" t="s">
        <v>64</v>
      </c>
      <c r="H48" t="s">
        <v>65</v>
      </c>
      <c r="I48" t="s">
        <v>66</v>
      </c>
      <c r="J48" t="s">
        <v>66</v>
      </c>
      <c r="K48" t="s">
        <v>1</v>
      </c>
      <c r="L48">
        <v>50</v>
      </c>
      <c r="M48">
        <v>1108301</v>
      </c>
      <c r="N48">
        <v>6</v>
      </c>
      <c r="O48">
        <v>1</v>
      </c>
      <c r="P48" t="s">
        <v>142</v>
      </c>
      <c r="Q48" t="s">
        <v>298</v>
      </c>
      <c r="R48">
        <v>5</v>
      </c>
      <c r="U48">
        <v>13</v>
      </c>
      <c r="V48">
        <v>18</v>
      </c>
      <c r="W48">
        <v>5</v>
      </c>
      <c r="X48">
        <v>0</v>
      </c>
      <c r="Y48">
        <v>5</v>
      </c>
      <c r="Z48">
        <v>1</v>
      </c>
      <c r="AA48">
        <v>19</v>
      </c>
      <c r="AB48">
        <v>24</v>
      </c>
      <c r="AC48">
        <v>50</v>
      </c>
      <c r="AD48">
        <v>28</v>
      </c>
      <c r="AE48">
        <v>9</v>
      </c>
      <c r="AF48">
        <v>1</v>
      </c>
      <c r="AG48">
        <v>38</v>
      </c>
      <c r="AH48">
        <v>0</v>
      </c>
      <c r="AI48">
        <v>22</v>
      </c>
      <c r="AJ48">
        <v>12</v>
      </c>
      <c r="AK48">
        <v>21</v>
      </c>
      <c r="AL48">
        <v>22</v>
      </c>
      <c r="AM48">
        <v>0</v>
      </c>
      <c r="AN48">
        <v>0.12</v>
      </c>
      <c r="AO48">
        <v>1.9090909090909092</v>
      </c>
      <c r="AP48">
        <v>0</v>
      </c>
      <c r="AQ48" t="s">
        <v>115</v>
      </c>
      <c r="AR48" t="s">
        <v>108</v>
      </c>
      <c r="AS48" t="s">
        <v>252</v>
      </c>
      <c r="AT48">
        <v>1964</v>
      </c>
      <c r="AU48">
        <v>2246</v>
      </c>
      <c r="AV48">
        <v>0</v>
      </c>
      <c r="AW48">
        <v>0</v>
      </c>
      <c r="AX48">
        <v>4.21</v>
      </c>
      <c r="AY48">
        <v>0.15035714285714286</v>
      </c>
      <c r="AZ48">
        <v>5.713571428571429</v>
      </c>
      <c r="BA48" t="s">
        <v>109</v>
      </c>
      <c r="BB48">
        <v>0.28642857142857103</v>
      </c>
      <c r="BC48">
        <v>1.9049881235154369</v>
      </c>
      <c r="BD48" t="s">
        <v>111</v>
      </c>
      <c r="BE48">
        <v>0</v>
      </c>
      <c r="BF48" t="s">
        <v>111</v>
      </c>
    </row>
    <row r="49" spans="1:58" x14ac:dyDescent="0.25">
      <c r="A49" t="s">
        <v>301</v>
      </c>
      <c r="B49" t="s">
        <v>248</v>
      </c>
      <c r="C49">
        <v>1</v>
      </c>
      <c r="D49">
        <v>48</v>
      </c>
      <c r="E49">
        <v>1</v>
      </c>
      <c r="F49" t="s">
        <v>63</v>
      </c>
      <c r="G49" t="s">
        <v>64</v>
      </c>
      <c r="H49" t="s">
        <v>65</v>
      </c>
      <c r="I49" t="s">
        <v>66</v>
      </c>
      <c r="J49" t="s">
        <v>66</v>
      </c>
      <c r="K49" t="s">
        <v>1</v>
      </c>
      <c r="L49">
        <v>50</v>
      </c>
      <c r="M49">
        <v>1108303</v>
      </c>
      <c r="N49">
        <v>6</v>
      </c>
      <c r="O49">
        <v>1</v>
      </c>
      <c r="P49" t="s">
        <v>142</v>
      </c>
      <c r="Q49" t="s">
        <v>298</v>
      </c>
      <c r="R49">
        <v>5</v>
      </c>
      <c r="U49">
        <v>12</v>
      </c>
      <c r="V49">
        <v>17</v>
      </c>
      <c r="W49">
        <v>6</v>
      </c>
      <c r="X49">
        <v>0</v>
      </c>
      <c r="Y49">
        <v>6</v>
      </c>
      <c r="Z49">
        <v>0</v>
      </c>
      <c r="AA49">
        <v>18</v>
      </c>
      <c r="AB49">
        <v>23</v>
      </c>
      <c r="AC49">
        <v>50</v>
      </c>
      <c r="AD49">
        <v>23</v>
      </c>
      <c r="AE49">
        <v>15</v>
      </c>
      <c r="AF49">
        <v>0</v>
      </c>
      <c r="AG49">
        <v>38</v>
      </c>
      <c r="AH49">
        <v>0</v>
      </c>
      <c r="AI49">
        <v>27</v>
      </c>
      <c r="AJ49">
        <v>12</v>
      </c>
      <c r="AK49">
        <v>27</v>
      </c>
      <c r="AL49">
        <v>27</v>
      </c>
      <c r="AM49">
        <v>0</v>
      </c>
      <c r="AN49">
        <v>0.12</v>
      </c>
      <c r="AO49">
        <v>2.4545454545454546</v>
      </c>
      <c r="AP49">
        <v>0</v>
      </c>
      <c r="AQ49" t="s">
        <v>115</v>
      </c>
      <c r="AR49" t="s">
        <v>108</v>
      </c>
      <c r="AS49" t="s">
        <v>252</v>
      </c>
      <c r="AT49">
        <v>1595</v>
      </c>
      <c r="AU49">
        <v>1210</v>
      </c>
      <c r="AV49">
        <v>0</v>
      </c>
      <c r="AW49">
        <v>0</v>
      </c>
      <c r="AX49">
        <v>2.8050000000000002</v>
      </c>
      <c r="AY49">
        <v>0.12195652173913044</v>
      </c>
      <c r="AZ49">
        <v>4.6343478260869562</v>
      </c>
      <c r="BA49" t="s">
        <v>109</v>
      </c>
      <c r="BB49">
        <v>1.3656521739130438</v>
      </c>
      <c r="BC49">
        <v>11.197860962566848</v>
      </c>
      <c r="BD49" t="s">
        <v>111</v>
      </c>
      <c r="BE49">
        <v>0</v>
      </c>
      <c r="BF49" t="s">
        <v>111</v>
      </c>
    </row>
    <row r="50" spans="1:58" x14ac:dyDescent="0.25">
      <c r="A50" t="s">
        <v>302</v>
      </c>
      <c r="B50" t="s">
        <v>248</v>
      </c>
      <c r="C50">
        <v>1</v>
      </c>
      <c r="D50">
        <v>49</v>
      </c>
      <c r="E50">
        <v>1</v>
      </c>
      <c r="F50" t="s">
        <v>63</v>
      </c>
      <c r="G50" t="s">
        <v>64</v>
      </c>
      <c r="H50" t="s">
        <v>65</v>
      </c>
      <c r="I50" t="s">
        <v>66</v>
      </c>
      <c r="J50" t="s">
        <v>66</v>
      </c>
      <c r="K50" t="s">
        <v>1</v>
      </c>
      <c r="L50">
        <v>50</v>
      </c>
      <c r="M50">
        <v>1108305</v>
      </c>
      <c r="N50">
        <v>6</v>
      </c>
      <c r="O50">
        <v>1</v>
      </c>
      <c r="P50" t="s">
        <v>142</v>
      </c>
      <c r="Q50" t="s">
        <v>298</v>
      </c>
      <c r="R50">
        <v>5</v>
      </c>
      <c r="U50">
        <v>11</v>
      </c>
      <c r="V50">
        <v>16</v>
      </c>
      <c r="W50">
        <v>7</v>
      </c>
      <c r="X50">
        <v>0</v>
      </c>
      <c r="Y50">
        <v>7</v>
      </c>
      <c r="Z50">
        <v>1</v>
      </c>
      <c r="AA50">
        <v>19</v>
      </c>
      <c r="AB50">
        <v>24</v>
      </c>
      <c r="AC50">
        <v>50</v>
      </c>
      <c r="AD50">
        <v>27</v>
      </c>
      <c r="AE50">
        <v>13</v>
      </c>
      <c r="AF50">
        <v>1</v>
      </c>
      <c r="AG50">
        <v>41</v>
      </c>
      <c r="AH50">
        <v>0</v>
      </c>
      <c r="AI50">
        <v>23</v>
      </c>
      <c r="AJ50">
        <v>9</v>
      </c>
      <c r="AK50">
        <v>22</v>
      </c>
      <c r="AL50">
        <v>23</v>
      </c>
      <c r="AM50">
        <v>0</v>
      </c>
      <c r="AN50">
        <v>0.12</v>
      </c>
      <c r="AO50">
        <v>2</v>
      </c>
      <c r="AP50">
        <v>0</v>
      </c>
      <c r="AQ50" t="s">
        <v>115</v>
      </c>
      <c r="AR50" t="s">
        <v>108</v>
      </c>
      <c r="AS50" t="s">
        <v>252</v>
      </c>
      <c r="AT50">
        <v>2145</v>
      </c>
      <c r="AU50">
        <v>1630</v>
      </c>
      <c r="AV50">
        <v>0</v>
      </c>
      <c r="AW50">
        <v>0</v>
      </c>
      <c r="AX50">
        <v>3.7749999999999999</v>
      </c>
      <c r="AY50">
        <v>0.13981481481481481</v>
      </c>
      <c r="AZ50">
        <v>5.7324074074074067</v>
      </c>
      <c r="BA50" t="s">
        <v>109</v>
      </c>
      <c r="BB50">
        <v>0.26759259259259327</v>
      </c>
      <c r="BC50">
        <v>1.9139072847682168</v>
      </c>
      <c r="BD50" t="s">
        <v>111</v>
      </c>
      <c r="BE50">
        <v>0</v>
      </c>
      <c r="BF50" t="s">
        <v>111</v>
      </c>
    </row>
    <row r="51" spans="1:58" x14ac:dyDescent="0.25">
      <c r="A51" t="s">
        <v>303</v>
      </c>
      <c r="B51" t="s">
        <v>248</v>
      </c>
      <c r="C51">
        <v>1</v>
      </c>
      <c r="D51">
        <v>50</v>
      </c>
      <c r="E51">
        <v>1</v>
      </c>
      <c r="F51" t="s">
        <v>63</v>
      </c>
      <c r="G51" t="s">
        <v>64</v>
      </c>
      <c r="H51" t="s">
        <v>67</v>
      </c>
      <c r="I51" t="s">
        <v>68</v>
      </c>
      <c r="J51" t="s">
        <v>69</v>
      </c>
      <c r="K51" t="s">
        <v>1</v>
      </c>
      <c r="L51">
        <v>50</v>
      </c>
      <c r="M51">
        <v>1108307</v>
      </c>
      <c r="N51">
        <v>5</v>
      </c>
      <c r="O51">
        <v>1</v>
      </c>
      <c r="P51" t="s">
        <v>142</v>
      </c>
      <c r="Q51" t="s">
        <v>298</v>
      </c>
      <c r="R51">
        <v>5</v>
      </c>
      <c r="U51">
        <v>0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4</v>
      </c>
      <c r="AC51">
        <v>50</v>
      </c>
      <c r="AD51">
        <v>4</v>
      </c>
      <c r="AE51">
        <v>0</v>
      </c>
      <c r="AF51">
        <v>0</v>
      </c>
      <c r="AG51">
        <v>4</v>
      </c>
      <c r="AH51">
        <v>0</v>
      </c>
      <c r="AI51">
        <v>46</v>
      </c>
      <c r="AJ51">
        <v>46</v>
      </c>
      <c r="AK51">
        <v>46</v>
      </c>
      <c r="AL51">
        <v>46</v>
      </c>
      <c r="AM51">
        <v>0</v>
      </c>
      <c r="AN51">
        <v>0.1</v>
      </c>
      <c r="AO51">
        <v>4.1818181818181817</v>
      </c>
      <c r="AP51">
        <v>0</v>
      </c>
      <c r="AQ51" t="s">
        <v>112</v>
      </c>
      <c r="AR51" t="s">
        <v>108</v>
      </c>
      <c r="AS51" t="s">
        <v>252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113</v>
      </c>
      <c r="BB51">
        <v>5</v>
      </c>
      <c r="BC51">
        <v>0</v>
      </c>
      <c r="BD51" t="s">
        <v>111</v>
      </c>
      <c r="BE51">
        <v>0</v>
      </c>
      <c r="BF51" t="s">
        <v>111</v>
      </c>
    </row>
    <row r="52" spans="1:58" x14ac:dyDescent="0.25">
      <c r="A52" t="s">
        <v>304</v>
      </c>
      <c r="B52" t="s">
        <v>248</v>
      </c>
      <c r="C52">
        <v>1</v>
      </c>
      <c r="D52">
        <v>51</v>
      </c>
      <c r="E52">
        <v>1</v>
      </c>
      <c r="F52" t="s">
        <v>63</v>
      </c>
      <c r="G52" t="s">
        <v>64</v>
      </c>
      <c r="H52" t="s">
        <v>65</v>
      </c>
      <c r="I52" t="s">
        <v>66</v>
      </c>
      <c r="J52" t="s">
        <v>66</v>
      </c>
      <c r="K52" t="s">
        <v>1</v>
      </c>
      <c r="L52">
        <v>50</v>
      </c>
      <c r="M52">
        <v>1108309</v>
      </c>
      <c r="N52">
        <v>6</v>
      </c>
      <c r="O52">
        <v>1</v>
      </c>
      <c r="P52" t="s">
        <v>142</v>
      </c>
      <c r="Q52" t="s">
        <v>298</v>
      </c>
      <c r="R52">
        <v>5</v>
      </c>
      <c r="U52">
        <v>12</v>
      </c>
      <c r="V52">
        <v>17</v>
      </c>
      <c r="W52">
        <v>2</v>
      </c>
      <c r="X52">
        <v>0</v>
      </c>
      <c r="Y52">
        <v>2</v>
      </c>
      <c r="Z52">
        <v>3</v>
      </c>
      <c r="AA52">
        <v>17</v>
      </c>
      <c r="AB52">
        <v>22</v>
      </c>
      <c r="AC52">
        <v>50</v>
      </c>
      <c r="AD52">
        <v>25</v>
      </c>
      <c r="AE52">
        <v>4</v>
      </c>
      <c r="AF52">
        <v>7</v>
      </c>
      <c r="AG52">
        <v>36</v>
      </c>
      <c r="AH52">
        <v>0</v>
      </c>
      <c r="AI52">
        <v>25</v>
      </c>
      <c r="AJ52">
        <v>14</v>
      </c>
      <c r="AK52">
        <v>18</v>
      </c>
      <c r="AL52">
        <v>25</v>
      </c>
      <c r="AM52">
        <v>0</v>
      </c>
      <c r="AN52">
        <v>0.12</v>
      </c>
      <c r="AO52">
        <v>1.6363636363636365</v>
      </c>
      <c r="AP52">
        <v>0</v>
      </c>
      <c r="AQ52" t="s">
        <v>115</v>
      </c>
      <c r="AR52" t="s">
        <v>108</v>
      </c>
      <c r="AS52" t="s">
        <v>252</v>
      </c>
      <c r="AT52">
        <v>1325</v>
      </c>
      <c r="AU52">
        <v>1525</v>
      </c>
      <c r="AV52">
        <v>0</v>
      </c>
      <c r="AW52">
        <v>0</v>
      </c>
      <c r="AX52">
        <v>2.85</v>
      </c>
      <c r="AY52">
        <v>0.114</v>
      </c>
      <c r="AZ52">
        <v>4.1040000000000001</v>
      </c>
      <c r="BA52" t="s">
        <v>109</v>
      </c>
      <c r="BB52">
        <v>1.8959999999999999</v>
      </c>
      <c r="BC52">
        <v>16.631578947368421</v>
      </c>
      <c r="BD52" t="s">
        <v>111</v>
      </c>
      <c r="BE52">
        <v>0</v>
      </c>
      <c r="BF52" t="s">
        <v>111</v>
      </c>
    </row>
    <row r="53" spans="1:58" x14ac:dyDescent="0.25">
      <c r="A53" t="s">
        <v>305</v>
      </c>
      <c r="B53" t="s">
        <v>248</v>
      </c>
      <c r="C53">
        <v>1</v>
      </c>
      <c r="D53">
        <v>52</v>
      </c>
      <c r="E53">
        <v>1</v>
      </c>
      <c r="F53" t="s">
        <v>63</v>
      </c>
      <c r="G53" t="s">
        <v>64</v>
      </c>
      <c r="H53" t="s">
        <v>65</v>
      </c>
      <c r="I53" t="s">
        <v>66</v>
      </c>
      <c r="J53" t="s">
        <v>66</v>
      </c>
      <c r="K53" t="s">
        <v>1</v>
      </c>
      <c r="L53">
        <v>50</v>
      </c>
      <c r="M53">
        <v>1108311</v>
      </c>
      <c r="N53">
        <v>6</v>
      </c>
      <c r="O53">
        <v>1</v>
      </c>
      <c r="P53" t="s">
        <v>142</v>
      </c>
      <c r="Q53" t="s">
        <v>298</v>
      </c>
      <c r="R53">
        <v>5</v>
      </c>
      <c r="U53">
        <v>13</v>
      </c>
      <c r="V53">
        <v>18</v>
      </c>
      <c r="W53">
        <v>6</v>
      </c>
      <c r="X53">
        <v>0</v>
      </c>
      <c r="Y53">
        <v>6</v>
      </c>
      <c r="Z53">
        <v>0</v>
      </c>
      <c r="AA53">
        <v>19</v>
      </c>
      <c r="AB53">
        <v>24</v>
      </c>
      <c r="AC53">
        <v>50</v>
      </c>
      <c r="AD53">
        <v>25</v>
      </c>
      <c r="AE53">
        <v>12</v>
      </c>
      <c r="AF53">
        <v>0</v>
      </c>
      <c r="AG53">
        <v>37</v>
      </c>
      <c r="AH53">
        <v>0</v>
      </c>
      <c r="AI53">
        <v>25</v>
      </c>
      <c r="AJ53">
        <v>13</v>
      </c>
      <c r="AK53">
        <v>25</v>
      </c>
      <c r="AL53">
        <v>25</v>
      </c>
      <c r="AM53">
        <v>0</v>
      </c>
      <c r="AN53">
        <v>0.12</v>
      </c>
      <c r="AO53">
        <v>2.2727272727272729</v>
      </c>
      <c r="AP53">
        <v>0</v>
      </c>
      <c r="AQ53" t="s">
        <v>115</v>
      </c>
      <c r="AR53" t="s">
        <v>108</v>
      </c>
      <c r="AS53" t="s">
        <v>252</v>
      </c>
      <c r="AT53">
        <v>1429</v>
      </c>
      <c r="AU53">
        <v>1499</v>
      </c>
      <c r="AV53">
        <v>0</v>
      </c>
      <c r="AW53">
        <v>0</v>
      </c>
      <c r="AX53">
        <v>2.9279999999999999</v>
      </c>
      <c r="AY53">
        <v>0.11712</v>
      </c>
      <c r="AZ53">
        <v>4.3334400000000004</v>
      </c>
      <c r="BA53" t="s">
        <v>109</v>
      </c>
      <c r="BB53">
        <v>1.6665599999999996</v>
      </c>
      <c r="BC53">
        <v>14.229508196721309</v>
      </c>
      <c r="BD53" t="s">
        <v>111</v>
      </c>
      <c r="BE53">
        <v>0</v>
      </c>
      <c r="BF53" t="s">
        <v>111</v>
      </c>
    </row>
    <row r="54" spans="1:58" x14ac:dyDescent="0.25">
      <c r="A54" t="s">
        <v>306</v>
      </c>
      <c r="B54" t="s">
        <v>248</v>
      </c>
      <c r="C54">
        <v>1</v>
      </c>
      <c r="D54">
        <v>53</v>
      </c>
      <c r="E54">
        <v>1</v>
      </c>
      <c r="F54" t="s">
        <v>63</v>
      </c>
      <c r="G54" t="s">
        <v>64</v>
      </c>
      <c r="H54" t="s">
        <v>65</v>
      </c>
      <c r="I54" t="s">
        <v>66</v>
      </c>
      <c r="J54" t="s">
        <v>66</v>
      </c>
      <c r="K54" t="s">
        <v>1</v>
      </c>
      <c r="L54">
        <v>50</v>
      </c>
      <c r="M54">
        <v>1108313</v>
      </c>
      <c r="N54">
        <v>6</v>
      </c>
      <c r="O54">
        <v>1</v>
      </c>
      <c r="P54" t="s">
        <v>142</v>
      </c>
      <c r="Q54" t="s">
        <v>298</v>
      </c>
      <c r="R54">
        <v>5</v>
      </c>
      <c r="U54">
        <v>13</v>
      </c>
      <c r="V54">
        <v>18</v>
      </c>
      <c r="W54">
        <v>4</v>
      </c>
      <c r="X54">
        <v>0</v>
      </c>
      <c r="Y54">
        <v>4</v>
      </c>
      <c r="Z54">
        <v>0</v>
      </c>
      <c r="AA54">
        <v>17</v>
      </c>
      <c r="AB54">
        <v>22</v>
      </c>
      <c r="AC54">
        <v>50</v>
      </c>
      <c r="AD54">
        <v>29</v>
      </c>
      <c r="AE54">
        <v>8</v>
      </c>
      <c r="AF54">
        <v>0</v>
      </c>
      <c r="AG54">
        <v>37</v>
      </c>
      <c r="AH54">
        <v>0</v>
      </c>
      <c r="AI54">
        <v>21</v>
      </c>
      <c r="AJ54">
        <v>13</v>
      </c>
      <c r="AK54">
        <v>21</v>
      </c>
      <c r="AL54">
        <v>21</v>
      </c>
      <c r="AM54">
        <v>0</v>
      </c>
      <c r="AN54">
        <v>0.12</v>
      </c>
      <c r="AO54">
        <v>1.9090909090909092</v>
      </c>
      <c r="AP54">
        <v>0</v>
      </c>
      <c r="AQ54" t="s">
        <v>115</v>
      </c>
      <c r="AR54" t="s">
        <v>108</v>
      </c>
      <c r="AS54" t="s">
        <v>252</v>
      </c>
      <c r="AT54">
        <v>1753</v>
      </c>
      <c r="AU54">
        <v>1349</v>
      </c>
      <c r="AV54">
        <v>0</v>
      </c>
      <c r="AW54">
        <v>0</v>
      </c>
      <c r="AX54">
        <v>3.1019999999999999</v>
      </c>
      <c r="AY54">
        <v>0.1069655172413793</v>
      </c>
      <c r="AZ54">
        <v>3.9577241379310339</v>
      </c>
      <c r="BA54" t="s">
        <v>109</v>
      </c>
      <c r="BB54">
        <v>2.0422758620689661</v>
      </c>
      <c r="BC54">
        <v>19.092843326885887</v>
      </c>
      <c r="BD54" t="s">
        <v>111</v>
      </c>
      <c r="BE54">
        <v>0</v>
      </c>
      <c r="BF54" t="s">
        <v>111</v>
      </c>
    </row>
    <row r="55" spans="1:58" x14ac:dyDescent="0.25">
      <c r="A55" t="s">
        <v>307</v>
      </c>
      <c r="B55" t="s">
        <v>248</v>
      </c>
      <c r="C55">
        <v>1</v>
      </c>
      <c r="D55">
        <v>54</v>
      </c>
      <c r="E55">
        <v>1</v>
      </c>
      <c r="F55" t="s">
        <v>63</v>
      </c>
      <c r="G55" t="s">
        <v>64</v>
      </c>
      <c r="H55" t="s">
        <v>65</v>
      </c>
      <c r="I55" t="s">
        <v>66</v>
      </c>
      <c r="J55" t="s">
        <v>66</v>
      </c>
      <c r="K55" t="s">
        <v>1</v>
      </c>
      <c r="L55">
        <v>50</v>
      </c>
      <c r="M55">
        <v>1108315</v>
      </c>
      <c r="N55">
        <v>6</v>
      </c>
      <c r="O55">
        <v>1</v>
      </c>
      <c r="P55" t="s">
        <v>142</v>
      </c>
      <c r="Q55" t="s">
        <v>298</v>
      </c>
      <c r="R55">
        <v>5</v>
      </c>
      <c r="U55">
        <v>14</v>
      </c>
      <c r="V55">
        <v>19</v>
      </c>
      <c r="W55">
        <v>6</v>
      </c>
      <c r="X55">
        <v>0</v>
      </c>
      <c r="Y55">
        <v>6</v>
      </c>
      <c r="Z55">
        <v>0</v>
      </c>
      <c r="AA55">
        <v>20</v>
      </c>
      <c r="AB55">
        <v>25</v>
      </c>
      <c r="AC55">
        <v>50</v>
      </c>
      <c r="AD55">
        <v>27</v>
      </c>
      <c r="AE55">
        <v>9</v>
      </c>
      <c r="AF55">
        <v>0</v>
      </c>
      <c r="AG55">
        <v>36</v>
      </c>
      <c r="AH55">
        <v>0</v>
      </c>
      <c r="AI55">
        <v>23</v>
      </c>
      <c r="AJ55">
        <v>14</v>
      </c>
      <c r="AK55">
        <v>23</v>
      </c>
      <c r="AL55">
        <v>23</v>
      </c>
      <c r="AM55">
        <v>0</v>
      </c>
      <c r="AN55">
        <v>0.12</v>
      </c>
      <c r="AO55">
        <v>2.0909090909090908</v>
      </c>
      <c r="AP55">
        <v>0</v>
      </c>
      <c r="AQ55" t="s">
        <v>115</v>
      </c>
      <c r="AR55" t="s">
        <v>108</v>
      </c>
      <c r="AS55" t="s">
        <v>252</v>
      </c>
      <c r="AT55">
        <v>1836</v>
      </c>
      <c r="AU55">
        <v>1791</v>
      </c>
      <c r="AV55">
        <v>0</v>
      </c>
      <c r="AW55">
        <v>0</v>
      </c>
      <c r="AX55">
        <v>3.6269999999999998</v>
      </c>
      <c r="AY55">
        <v>0.13433333333333333</v>
      </c>
      <c r="AZ55">
        <v>4.8360000000000003</v>
      </c>
      <c r="BA55" t="s">
        <v>109</v>
      </c>
      <c r="BB55">
        <v>1.1639999999999997</v>
      </c>
      <c r="BC55">
        <v>8.6650124069478895</v>
      </c>
      <c r="BD55" t="s">
        <v>111</v>
      </c>
      <c r="BE55">
        <v>0</v>
      </c>
      <c r="BF55" t="s">
        <v>111</v>
      </c>
    </row>
    <row r="56" spans="1:58" x14ac:dyDescent="0.25">
      <c r="A56" t="s">
        <v>308</v>
      </c>
      <c r="B56" t="s">
        <v>248</v>
      </c>
      <c r="C56">
        <v>1</v>
      </c>
      <c r="D56">
        <v>55</v>
      </c>
      <c r="E56">
        <v>1</v>
      </c>
      <c r="F56" t="s">
        <v>63</v>
      </c>
      <c r="G56" t="s">
        <v>64</v>
      </c>
      <c r="H56" t="s">
        <v>65</v>
      </c>
      <c r="I56" t="s">
        <v>66</v>
      </c>
      <c r="J56" t="s">
        <v>66</v>
      </c>
      <c r="K56" t="s">
        <v>1</v>
      </c>
      <c r="L56">
        <v>50</v>
      </c>
      <c r="M56">
        <v>1108317</v>
      </c>
      <c r="N56">
        <v>6</v>
      </c>
      <c r="O56">
        <v>1</v>
      </c>
      <c r="P56" t="s">
        <v>142</v>
      </c>
      <c r="Q56" t="s">
        <v>298</v>
      </c>
      <c r="R56">
        <v>5</v>
      </c>
      <c r="U56">
        <v>15</v>
      </c>
      <c r="V56">
        <v>20</v>
      </c>
      <c r="W56">
        <v>4</v>
      </c>
      <c r="X56">
        <v>0</v>
      </c>
      <c r="Y56">
        <v>4</v>
      </c>
      <c r="Z56">
        <v>2</v>
      </c>
      <c r="AA56">
        <v>21</v>
      </c>
      <c r="AB56">
        <v>26</v>
      </c>
      <c r="AC56">
        <v>50</v>
      </c>
      <c r="AD56">
        <v>27</v>
      </c>
      <c r="AE56">
        <v>7</v>
      </c>
      <c r="AF56">
        <v>2</v>
      </c>
      <c r="AG56">
        <v>36</v>
      </c>
      <c r="AH56">
        <v>0</v>
      </c>
      <c r="AI56">
        <v>23</v>
      </c>
      <c r="AJ56">
        <v>14</v>
      </c>
      <c r="AK56">
        <v>21</v>
      </c>
      <c r="AL56">
        <v>23</v>
      </c>
      <c r="AM56">
        <v>0</v>
      </c>
      <c r="AN56">
        <v>0.12</v>
      </c>
      <c r="AO56">
        <v>1.9090909090909092</v>
      </c>
      <c r="AP56">
        <v>0</v>
      </c>
      <c r="AQ56" t="s">
        <v>115</v>
      </c>
      <c r="AR56" t="s">
        <v>108</v>
      </c>
      <c r="AS56" t="s">
        <v>252</v>
      </c>
      <c r="AT56">
        <v>1514</v>
      </c>
      <c r="AU56">
        <v>1772</v>
      </c>
      <c r="AV56">
        <v>0</v>
      </c>
      <c r="AW56">
        <v>0</v>
      </c>
      <c r="AX56">
        <v>3.286</v>
      </c>
      <c r="AY56">
        <v>0.1217037037037037</v>
      </c>
      <c r="AZ56">
        <v>4.3813333333333331</v>
      </c>
      <c r="BA56" t="s">
        <v>109</v>
      </c>
      <c r="BB56">
        <v>1.6186666666666669</v>
      </c>
      <c r="BC56">
        <v>13.300060864272675</v>
      </c>
      <c r="BD56" t="s">
        <v>114</v>
      </c>
      <c r="BE56">
        <v>0</v>
      </c>
      <c r="BF56" t="s">
        <v>111</v>
      </c>
    </row>
    <row r="57" spans="1:58" x14ac:dyDescent="0.25">
      <c r="A57" t="s">
        <v>309</v>
      </c>
      <c r="B57" t="s">
        <v>248</v>
      </c>
      <c r="C57">
        <v>1</v>
      </c>
      <c r="D57">
        <v>56</v>
      </c>
      <c r="E57">
        <v>1</v>
      </c>
      <c r="F57" t="s">
        <v>63</v>
      </c>
      <c r="G57" t="s">
        <v>64</v>
      </c>
      <c r="H57" t="s">
        <v>65</v>
      </c>
      <c r="I57" t="s">
        <v>66</v>
      </c>
      <c r="J57" t="s">
        <v>66</v>
      </c>
      <c r="K57" t="s">
        <v>1</v>
      </c>
      <c r="L57">
        <v>50</v>
      </c>
      <c r="M57">
        <v>1108319</v>
      </c>
      <c r="N57">
        <v>6</v>
      </c>
      <c r="O57">
        <v>1</v>
      </c>
      <c r="P57" t="s">
        <v>142</v>
      </c>
      <c r="Q57" t="s">
        <v>298</v>
      </c>
      <c r="R57">
        <v>6</v>
      </c>
      <c r="U57">
        <v>15</v>
      </c>
      <c r="V57">
        <v>20</v>
      </c>
      <c r="W57">
        <v>2</v>
      </c>
      <c r="X57">
        <v>0</v>
      </c>
      <c r="Y57">
        <v>2</v>
      </c>
      <c r="Z57">
        <v>1</v>
      </c>
      <c r="AA57">
        <v>18</v>
      </c>
      <c r="AB57">
        <v>23</v>
      </c>
      <c r="AC57">
        <v>50</v>
      </c>
      <c r="AD57">
        <v>37</v>
      </c>
      <c r="AE57">
        <v>6</v>
      </c>
      <c r="AF57">
        <v>2</v>
      </c>
      <c r="AG57">
        <v>45</v>
      </c>
      <c r="AH57">
        <v>0</v>
      </c>
      <c r="AI57">
        <v>13</v>
      </c>
      <c r="AJ57">
        <v>5</v>
      </c>
      <c r="AK57">
        <v>11</v>
      </c>
      <c r="AL57">
        <v>13</v>
      </c>
      <c r="AM57">
        <v>0</v>
      </c>
      <c r="AN57">
        <v>0.12</v>
      </c>
      <c r="AO57">
        <v>1</v>
      </c>
      <c r="AP57">
        <v>0</v>
      </c>
      <c r="AQ57" t="s">
        <v>115</v>
      </c>
      <c r="AR57" t="s">
        <v>108</v>
      </c>
      <c r="AS57" t="s">
        <v>252</v>
      </c>
      <c r="AT57">
        <v>2452</v>
      </c>
      <c r="AU57">
        <v>2186</v>
      </c>
      <c r="AV57">
        <v>0</v>
      </c>
      <c r="AW57">
        <v>0</v>
      </c>
      <c r="AX57">
        <v>4.6379999999999999</v>
      </c>
      <c r="AY57">
        <v>0.12535135135135134</v>
      </c>
      <c r="AZ57">
        <v>5.6408108108108106</v>
      </c>
      <c r="BA57" t="s">
        <v>109</v>
      </c>
      <c r="BB57">
        <v>0.35918918918918941</v>
      </c>
      <c r="BC57">
        <v>2.8654592496765869</v>
      </c>
      <c r="BD57" t="s">
        <v>110</v>
      </c>
      <c r="BE57">
        <v>0</v>
      </c>
      <c r="BF57" t="s">
        <v>111</v>
      </c>
    </row>
    <row r="58" spans="1:58" x14ac:dyDescent="0.25">
      <c r="A58" t="s">
        <v>310</v>
      </c>
      <c r="B58" t="s">
        <v>248</v>
      </c>
      <c r="C58">
        <v>1</v>
      </c>
      <c r="D58">
        <v>57</v>
      </c>
      <c r="E58">
        <v>1</v>
      </c>
      <c r="F58" t="s">
        <v>63</v>
      </c>
      <c r="G58" t="s">
        <v>64</v>
      </c>
      <c r="H58" t="s">
        <v>65</v>
      </c>
      <c r="I58" t="s">
        <v>66</v>
      </c>
      <c r="J58" t="s">
        <v>66</v>
      </c>
      <c r="K58" t="s">
        <v>1</v>
      </c>
      <c r="L58">
        <v>50</v>
      </c>
      <c r="M58">
        <v>1108321</v>
      </c>
      <c r="N58">
        <v>6</v>
      </c>
      <c r="O58">
        <v>1</v>
      </c>
      <c r="P58" t="s">
        <v>142</v>
      </c>
      <c r="Q58" t="s">
        <v>298</v>
      </c>
      <c r="R58">
        <v>6</v>
      </c>
      <c r="U58">
        <v>14</v>
      </c>
      <c r="V58">
        <v>19</v>
      </c>
      <c r="W58">
        <v>1</v>
      </c>
      <c r="X58">
        <v>0</v>
      </c>
      <c r="Y58">
        <v>1</v>
      </c>
      <c r="Z58">
        <v>2</v>
      </c>
      <c r="AA58">
        <v>17</v>
      </c>
      <c r="AB58">
        <v>22</v>
      </c>
      <c r="AC58">
        <v>50</v>
      </c>
      <c r="AD58">
        <v>35</v>
      </c>
      <c r="AE58">
        <v>2</v>
      </c>
      <c r="AF58">
        <v>10</v>
      </c>
      <c r="AG58">
        <v>47</v>
      </c>
      <c r="AH58">
        <v>0</v>
      </c>
      <c r="AI58">
        <v>15</v>
      </c>
      <c r="AJ58">
        <v>3</v>
      </c>
      <c r="AK58">
        <v>5</v>
      </c>
      <c r="AL58">
        <v>15</v>
      </c>
      <c r="AM58">
        <v>0</v>
      </c>
      <c r="AN58">
        <v>0.12</v>
      </c>
      <c r="AO58">
        <v>0.45454545454545459</v>
      </c>
      <c r="AP58">
        <v>0</v>
      </c>
      <c r="AQ58" t="s">
        <v>115</v>
      </c>
      <c r="AR58" t="s">
        <v>108</v>
      </c>
      <c r="AS58" t="s">
        <v>252</v>
      </c>
      <c r="AT58">
        <v>2703</v>
      </c>
      <c r="AU58">
        <v>1621</v>
      </c>
      <c r="AV58">
        <v>0</v>
      </c>
      <c r="AW58">
        <v>0</v>
      </c>
      <c r="AX58">
        <v>4.3239999999999998</v>
      </c>
      <c r="AY58">
        <v>0.12354285714285713</v>
      </c>
      <c r="AZ58">
        <v>5.8065142857142851</v>
      </c>
      <c r="BA58" t="s">
        <v>109</v>
      </c>
      <c r="BB58">
        <v>0.19348571428571493</v>
      </c>
      <c r="BC58">
        <v>1.5661424606845566</v>
      </c>
      <c r="BD58" t="s">
        <v>111</v>
      </c>
      <c r="BE58">
        <v>0</v>
      </c>
      <c r="BF58" t="s">
        <v>111</v>
      </c>
    </row>
    <row r="59" spans="1:58" x14ac:dyDescent="0.25">
      <c r="A59" t="s">
        <v>311</v>
      </c>
      <c r="B59" t="s">
        <v>248</v>
      </c>
      <c r="C59">
        <v>1</v>
      </c>
      <c r="D59">
        <v>58</v>
      </c>
      <c r="E59">
        <v>1</v>
      </c>
      <c r="F59" t="s">
        <v>63</v>
      </c>
      <c r="G59" t="s">
        <v>64</v>
      </c>
      <c r="H59" t="s">
        <v>65</v>
      </c>
      <c r="I59" t="s">
        <v>66</v>
      </c>
      <c r="J59" t="s">
        <v>66</v>
      </c>
      <c r="K59" t="s">
        <v>1</v>
      </c>
      <c r="L59">
        <v>50</v>
      </c>
      <c r="M59">
        <v>1108323</v>
      </c>
      <c r="N59">
        <v>6</v>
      </c>
      <c r="O59">
        <v>1</v>
      </c>
      <c r="P59" t="s">
        <v>142</v>
      </c>
      <c r="Q59" t="s">
        <v>298</v>
      </c>
      <c r="R59">
        <v>6</v>
      </c>
      <c r="U59">
        <v>12</v>
      </c>
      <c r="V59">
        <v>17</v>
      </c>
      <c r="W59">
        <v>4</v>
      </c>
      <c r="X59">
        <v>0</v>
      </c>
      <c r="Y59">
        <v>4</v>
      </c>
      <c r="Z59">
        <v>0</v>
      </c>
      <c r="AA59">
        <v>16</v>
      </c>
      <c r="AB59">
        <v>21</v>
      </c>
      <c r="AC59">
        <v>50</v>
      </c>
      <c r="AD59">
        <v>33</v>
      </c>
      <c r="AE59">
        <v>12</v>
      </c>
      <c r="AF59">
        <v>0</v>
      </c>
      <c r="AG59">
        <v>45</v>
      </c>
      <c r="AH59">
        <v>0</v>
      </c>
      <c r="AI59">
        <v>17</v>
      </c>
      <c r="AJ59">
        <v>5</v>
      </c>
      <c r="AK59">
        <v>17</v>
      </c>
      <c r="AL59">
        <v>17</v>
      </c>
      <c r="AM59">
        <v>0</v>
      </c>
      <c r="AN59">
        <v>0.12</v>
      </c>
      <c r="AO59">
        <v>1.5454545454545454</v>
      </c>
      <c r="AP59">
        <v>0</v>
      </c>
      <c r="AQ59" t="s">
        <v>115</v>
      </c>
      <c r="AR59" t="s">
        <v>108</v>
      </c>
      <c r="AS59" t="s">
        <v>252</v>
      </c>
      <c r="AT59">
        <v>2073</v>
      </c>
      <c r="AU59">
        <v>2280</v>
      </c>
      <c r="AV59">
        <v>0</v>
      </c>
      <c r="AW59">
        <v>0</v>
      </c>
      <c r="AX59">
        <v>4.3529999999999998</v>
      </c>
      <c r="AY59">
        <v>0.13190909090909089</v>
      </c>
      <c r="AZ59">
        <v>5.9359090909090906</v>
      </c>
      <c r="BA59" t="s">
        <v>109</v>
      </c>
      <c r="BB59">
        <v>6.409090909090942E-2</v>
      </c>
      <c r="BC59">
        <v>0.48587181254307632</v>
      </c>
      <c r="BD59" t="s">
        <v>111</v>
      </c>
      <c r="BE59">
        <v>0</v>
      </c>
      <c r="BF59" t="s">
        <v>111</v>
      </c>
    </row>
    <row r="60" spans="1:58" x14ac:dyDescent="0.25">
      <c r="A60" t="s">
        <v>312</v>
      </c>
      <c r="B60" t="s">
        <v>248</v>
      </c>
      <c r="C60">
        <v>1</v>
      </c>
      <c r="D60">
        <v>59</v>
      </c>
      <c r="E60">
        <v>1</v>
      </c>
      <c r="F60" t="s">
        <v>63</v>
      </c>
      <c r="G60" t="s">
        <v>64</v>
      </c>
      <c r="H60" t="s">
        <v>65</v>
      </c>
      <c r="I60" t="s">
        <v>66</v>
      </c>
      <c r="J60" t="s">
        <v>66</v>
      </c>
      <c r="K60" t="s">
        <v>1</v>
      </c>
      <c r="L60">
        <v>50</v>
      </c>
      <c r="M60">
        <v>1108325</v>
      </c>
      <c r="N60">
        <v>6</v>
      </c>
      <c r="O60">
        <v>1</v>
      </c>
      <c r="P60" t="s">
        <v>142</v>
      </c>
      <c r="Q60" t="s">
        <v>298</v>
      </c>
      <c r="R60">
        <v>6</v>
      </c>
      <c r="U60">
        <v>22</v>
      </c>
      <c r="V60">
        <v>27</v>
      </c>
      <c r="W60">
        <v>2</v>
      </c>
      <c r="X60">
        <v>0</v>
      </c>
      <c r="Y60">
        <v>2</v>
      </c>
      <c r="Z60">
        <v>1</v>
      </c>
      <c r="AA60">
        <v>25</v>
      </c>
      <c r="AB60">
        <v>30</v>
      </c>
      <c r="AC60">
        <v>50</v>
      </c>
      <c r="AD60">
        <v>34</v>
      </c>
      <c r="AE60">
        <v>3</v>
      </c>
      <c r="AF60">
        <v>4</v>
      </c>
      <c r="AG60">
        <v>41</v>
      </c>
      <c r="AH60">
        <v>0</v>
      </c>
      <c r="AI60">
        <v>16</v>
      </c>
      <c r="AJ60">
        <v>9</v>
      </c>
      <c r="AK60">
        <v>12</v>
      </c>
      <c r="AL60">
        <v>16</v>
      </c>
      <c r="AM60">
        <v>0</v>
      </c>
      <c r="AN60">
        <v>0.12</v>
      </c>
      <c r="AO60">
        <v>1.0909090909090908</v>
      </c>
      <c r="AP60">
        <v>0</v>
      </c>
      <c r="AQ60" t="s">
        <v>115</v>
      </c>
      <c r="AR60" t="s">
        <v>108</v>
      </c>
      <c r="AS60" t="s">
        <v>252</v>
      </c>
      <c r="AT60">
        <v>3149</v>
      </c>
      <c r="AU60">
        <v>3035</v>
      </c>
      <c r="AV60">
        <v>0</v>
      </c>
      <c r="AW60">
        <v>0</v>
      </c>
      <c r="AX60">
        <v>6.1840000000000002</v>
      </c>
      <c r="AY60">
        <v>0.18188235294117647</v>
      </c>
      <c r="AZ60">
        <v>7.4571764705882355</v>
      </c>
      <c r="BA60" t="s">
        <v>109</v>
      </c>
      <c r="BB60">
        <v>-1.4571764705882355</v>
      </c>
      <c r="BC60">
        <v>-8.0116429495472197</v>
      </c>
      <c r="BD60" t="s">
        <v>111</v>
      </c>
      <c r="BE60">
        <v>0</v>
      </c>
      <c r="BF60" t="s">
        <v>111</v>
      </c>
    </row>
    <row r="61" spans="1:58" x14ac:dyDescent="0.25">
      <c r="A61" t="s">
        <v>313</v>
      </c>
      <c r="B61" t="s">
        <v>248</v>
      </c>
      <c r="C61">
        <v>1</v>
      </c>
      <c r="D61">
        <v>60</v>
      </c>
      <c r="E61">
        <v>1</v>
      </c>
      <c r="F61" t="s">
        <v>63</v>
      </c>
      <c r="G61" t="s">
        <v>64</v>
      </c>
      <c r="H61" t="s">
        <v>65</v>
      </c>
      <c r="I61" t="s">
        <v>66</v>
      </c>
      <c r="J61" t="s">
        <v>66</v>
      </c>
      <c r="K61" t="s">
        <v>1</v>
      </c>
      <c r="L61">
        <v>50</v>
      </c>
      <c r="M61">
        <v>1108327</v>
      </c>
      <c r="N61">
        <v>6</v>
      </c>
      <c r="O61">
        <v>1</v>
      </c>
      <c r="P61" t="s">
        <v>142</v>
      </c>
      <c r="Q61" t="s">
        <v>298</v>
      </c>
      <c r="R61">
        <v>6</v>
      </c>
      <c r="U61">
        <v>21</v>
      </c>
      <c r="V61">
        <v>26</v>
      </c>
      <c r="W61">
        <v>2</v>
      </c>
      <c r="X61">
        <v>0</v>
      </c>
      <c r="Y61">
        <v>2</v>
      </c>
      <c r="Z61">
        <v>0</v>
      </c>
      <c r="AA61">
        <v>23</v>
      </c>
      <c r="AB61">
        <v>28</v>
      </c>
      <c r="AC61">
        <v>50</v>
      </c>
      <c r="AD61">
        <v>34</v>
      </c>
      <c r="AE61">
        <v>4</v>
      </c>
      <c r="AF61">
        <v>0</v>
      </c>
      <c r="AG61">
        <v>38</v>
      </c>
      <c r="AH61">
        <v>0</v>
      </c>
      <c r="AI61">
        <v>16</v>
      </c>
      <c r="AJ61">
        <v>12</v>
      </c>
      <c r="AK61">
        <v>16</v>
      </c>
      <c r="AL61">
        <v>16</v>
      </c>
      <c r="AM61">
        <v>0</v>
      </c>
      <c r="AN61">
        <v>0.12</v>
      </c>
      <c r="AO61">
        <v>1.4545454545454546</v>
      </c>
      <c r="AP61">
        <v>0</v>
      </c>
      <c r="AQ61" t="s">
        <v>115</v>
      </c>
      <c r="AR61" t="s">
        <v>108</v>
      </c>
      <c r="AS61" t="s">
        <v>252</v>
      </c>
      <c r="AT61">
        <v>2311</v>
      </c>
      <c r="AU61">
        <v>2653</v>
      </c>
      <c r="AV61">
        <v>0</v>
      </c>
      <c r="AW61">
        <v>0</v>
      </c>
      <c r="AX61">
        <v>4.9640000000000004</v>
      </c>
      <c r="AY61">
        <v>0.14600000000000002</v>
      </c>
      <c r="AZ61">
        <v>5.5480000000000009</v>
      </c>
      <c r="BA61" t="s">
        <v>109</v>
      </c>
      <c r="BB61">
        <v>0.45199999999999907</v>
      </c>
      <c r="BC61">
        <v>3.0958904109588974</v>
      </c>
      <c r="BD61" t="s">
        <v>111</v>
      </c>
      <c r="BE61">
        <v>0</v>
      </c>
      <c r="BF61" t="s">
        <v>111</v>
      </c>
    </row>
    <row r="62" spans="1:58" x14ac:dyDescent="0.25">
      <c r="A62" t="s">
        <v>314</v>
      </c>
      <c r="B62" t="s">
        <v>248</v>
      </c>
      <c r="C62">
        <v>1</v>
      </c>
      <c r="D62">
        <v>61</v>
      </c>
      <c r="E62">
        <v>1</v>
      </c>
      <c r="F62" t="s">
        <v>63</v>
      </c>
      <c r="G62" t="s">
        <v>64</v>
      </c>
      <c r="H62" t="s">
        <v>67</v>
      </c>
      <c r="I62" t="s">
        <v>68</v>
      </c>
      <c r="J62" t="s">
        <v>69</v>
      </c>
      <c r="K62" t="s">
        <v>1</v>
      </c>
      <c r="L62">
        <v>50</v>
      </c>
      <c r="M62">
        <v>1108329</v>
      </c>
      <c r="N62">
        <v>5</v>
      </c>
      <c r="O62">
        <v>1</v>
      </c>
      <c r="P62" t="s">
        <v>142</v>
      </c>
      <c r="Q62" t="s">
        <v>298</v>
      </c>
      <c r="R62">
        <v>6</v>
      </c>
      <c r="U62">
        <v>0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4</v>
      </c>
      <c r="AC62">
        <v>50</v>
      </c>
      <c r="AD62">
        <v>4</v>
      </c>
      <c r="AE62">
        <v>0</v>
      </c>
      <c r="AF62">
        <v>0</v>
      </c>
      <c r="AG62">
        <v>4</v>
      </c>
      <c r="AH62">
        <v>0</v>
      </c>
      <c r="AI62">
        <v>46</v>
      </c>
      <c r="AJ62">
        <v>46</v>
      </c>
      <c r="AK62">
        <v>46</v>
      </c>
      <c r="AL62">
        <v>46</v>
      </c>
      <c r="AM62">
        <v>0</v>
      </c>
      <c r="AN62">
        <v>0.1</v>
      </c>
      <c r="AO62">
        <v>4.1818181818181817</v>
      </c>
      <c r="AP62">
        <v>0</v>
      </c>
      <c r="AQ62" t="s">
        <v>112</v>
      </c>
      <c r="AR62" t="s">
        <v>108</v>
      </c>
      <c r="AS62" t="s">
        <v>252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t="s">
        <v>113</v>
      </c>
      <c r="BB62">
        <v>5</v>
      </c>
      <c r="BC62">
        <v>0</v>
      </c>
      <c r="BD62" t="s">
        <v>111</v>
      </c>
      <c r="BE62">
        <v>0</v>
      </c>
      <c r="BF62" t="s">
        <v>111</v>
      </c>
    </row>
    <row r="63" spans="1:58" x14ac:dyDescent="0.25">
      <c r="A63" t="s">
        <v>315</v>
      </c>
      <c r="B63" t="s">
        <v>248</v>
      </c>
      <c r="C63">
        <v>1</v>
      </c>
      <c r="D63">
        <v>62</v>
      </c>
      <c r="E63">
        <v>1</v>
      </c>
      <c r="F63" t="s">
        <v>63</v>
      </c>
      <c r="G63" t="s">
        <v>64</v>
      </c>
      <c r="H63" t="s">
        <v>65</v>
      </c>
      <c r="I63" t="s">
        <v>66</v>
      </c>
      <c r="J63" t="s">
        <v>66</v>
      </c>
      <c r="K63" t="s">
        <v>1</v>
      </c>
      <c r="L63">
        <v>50</v>
      </c>
      <c r="M63">
        <v>1108331</v>
      </c>
      <c r="N63">
        <v>6</v>
      </c>
      <c r="O63">
        <v>1</v>
      </c>
      <c r="P63" t="s">
        <v>142</v>
      </c>
      <c r="Q63" t="s">
        <v>298</v>
      </c>
      <c r="R63">
        <v>6</v>
      </c>
      <c r="U63">
        <v>18</v>
      </c>
      <c r="V63">
        <v>23</v>
      </c>
      <c r="W63">
        <v>1</v>
      </c>
      <c r="X63">
        <v>0</v>
      </c>
      <c r="Y63">
        <v>1</v>
      </c>
      <c r="Z63">
        <v>1</v>
      </c>
      <c r="AA63">
        <v>20</v>
      </c>
      <c r="AB63">
        <v>25</v>
      </c>
      <c r="AC63">
        <v>50</v>
      </c>
      <c r="AD63">
        <v>27</v>
      </c>
      <c r="AE63">
        <v>2</v>
      </c>
      <c r="AF63">
        <v>2</v>
      </c>
      <c r="AG63">
        <v>31</v>
      </c>
      <c r="AH63">
        <v>0</v>
      </c>
      <c r="AI63">
        <v>23</v>
      </c>
      <c r="AJ63">
        <v>19</v>
      </c>
      <c r="AK63">
        <v>21</v>
      </c>
      <c r="AL63">
        <v>23</v>
      </c>
      <c r="AM63">
        <v>0</v>
      </c>
      <c r="AN63">
        <v>0.12</v>
      </c>
      <c r="AO63">
        <v>1.9090909090909092</v>
      </c>
      <c r="AP63">
        <v>0</v>
      </c>
      <c r="AQ63" t="s">
        <v>115</v>
      </c>
      <c r="AR63" t="s">
        <v>108</v>
      </c>
      <c r="AS63" t="s">
        <v>252</v>
      </c>
      <c r="AT63">
        <v>2207</v>
      </c>
      <c r="AU63">
        <v>2156</v>
      </c>
      <c r="AV63">
        <v>0</v>
      </c>
      <c r="AW63">
        <v>0</v>
      </c>
      <c r="AX63">
        <v>4.3630000000000004</v>
      </c>
      <c r="AY63">
        <v>0.16159259259259262</v>
      </c>
      <c r="AZ63">
        <v>5.0093703703703714</v>
      </c>
      <c r="BA63" t="s">
        <v>109</v>
      </c>
      <c r="BB63">
        <v>0.99062962962962864</v>
      </c>
      <c r="BC63">
        <v>6.1304148521659334</v>
      </c>
      <c r="BD63" t="s">
        <v>111</v>
      </c>
      <c r="BE63">
        <v>0</v>
      </c>
      <c r="BF63" t="s">
        <v>111</v>
      </c>
    </row>
    <row r="64" spans="1:58" x14ac:dyDescent="0.25">
      <c r="A64" t="s">
        <v>316</v>
      </c>
      <c r="B64" t="s">
        <v>248</v>
      </c>
      <c r="C64">
        <v>1</v>
      </c>
      <c r="D64">
        <v>63</v>
      </c>
      <c r="E64">
        <v>1</v>
      </c>
      <c r="F64" t="s">
        <v>63</v>
      </c>
      <c r="G64" t="s">
        <v>64</v>
      </c>
      <c r="H64" t="s">
        <v>65</v>
      </c>
      <c r="I64" t="s">
        <v>66</v>
      </c>
      <c r="J64" t="s">
        <v>66</v>
      </c>
      <c r="K64" t="s">
        <v>1</v>
      </c>
      <c r="L64">
        <v>50</v>
      </c>
      <c r="M64">
        <v>1108333</v>
      </c>
      <c r="N64">
        <v>6</v>
      </c>
      <c r="O64">
        <v>1</v>
      </c>
      <c r="P64" t="s">
        <v>142</v>
      </c>
      <c r="Q64" t="s">
        <v>298</v>
      </c>
      <c r="R64">
        <v>6</v>
      </c>
      <c r="U64">
        <v>10</v>
      </c>
      <c r="V64">
        <v>15</v>
      </c>
      <c r="W64">
        <v>4</v>
      </c>
      <c r="X64">
        <v>0</v>
      </c>
      <c r="Y64">
        <v>4</v>
      </c>
      <c r="Z64">
        <v>0</v>
      </c>
      <c r="AA64">
        <v>14</v>
      </c>
      <c r="AB64">
        <v>19</v>
      </c>
      <c r="AC64">
        <v>50</v>
      </c>
      <c r="AD64">
        <v>23</v>
      </c>
      <c r="AE64">
        <v>8</v>
      </c>
      <c r="AF64">
        <v>0</v>
      </c>
      <c r="AG64">
        <v>31</v>
      </c>
      <c r="AH64">
        <v>0</v>
      </c>
      <c r="AI64">
        <v>27</v>
      </c>
      <c r="AJ64">
        <v>19</v>
      </c>
      <c r="AK64">
        <v>27</v>
      </c>
      <c r="AL64">
        <v>27</v>
      </c>
      <c r="AM64">
        <v>0</v>
      </c>
      <c r="AN64">
        <v>0.12</v>
      </c>
      <c r="AO64">
        <v>2.4545454545454546</v>
      </c>
      <c r="AP64">
        <v>0</v>
      </c>
      <c r="AQ64" t="s">
        <v>115</v>
      </c>
      <c r="AR64" t="s">
        <v>108</v>
      </c>
      <c r="AS64" t="s">
        <v>252</v>
      </c>
      <c r="AT64">
        <v>1838</v>
      </c>
      <c r="AU64">
        <v>1837</v>
      </c>
      <c r="AV64">
        <v>0</v>
      </c>
      <c r="AW64">
        <v>0</v>
      </c>
      <c r="AX64">
        <v>3.6749999999999998</v>
      </c>
      <c r="AY64">
        <v>0.15978260869565217</v>
      </c>
      <c r="AZ64">
        <v>4.9532608695652174</v>
      </c>
      <c r="BA64" t="s">
        <v>109</v>
      </c>
      <c r="BB64">
        <v>1.0467391304347826</v>
      </c>
      <c r="BC64">
        <v>6.5510204081632653</v>
      </c>
      <c r="BD64" t="s">
        <v>111</v>
      </c>
      <c r="BE64">
        <v>0</v>
      </c>
      <c r="BF64" t="s">
        <v>111</v>
      </c>
    </row>
    <row r="65" spans="1:58" x14ac:dyDescent="0.25">
      <c r="A65" t="s">
        <v>317</v>
      </c>
      <c r="B65" t="s">
        <v>248</v>
      </c>
      <c r="C65">
        <v>1</v>
      </c>
      <c r="D65">
        <v>64</v>
      </c>
      <c r="E65">
        <v>1</v>
      </c>
      <c r="F65" t="s">
        <v>63</v>
      </c>
      <c r="G65" t="s">
        <v>64</v>
      </c>
      <c r="H65" t="s">
        <v>65</v>
      </c>
      <c r="I65" t="s">
        <v>66</v>
      </c>
      <c r="J65" t="s">
        <v>66</v>
      </c>
      <c r="K65" t="s">
        <v>1</v>
      </c>
      <c r="L65">
        <v>50</v>
      </c>
      <c r="M65">
        <v>1108335</v>
      </c>
      <c r="N65">
        <v>6</v>
      </c>
      <c r="O65">
        <v>1</v>
      </c>
      <c r="P65" t="s">
        <v>142</v>
      </c>
      <c r="Q65" t="s">
        <v>298</v>
      </c>
      <c r="R65">
        <v>6</v>
      </c>
      <c r="U65">
        <v>16</v>
      </c>
      <c r="V65">
        <v>21</v>
      </c>
      <c r="W65">
        <v>4</v>
      </c>
      <c r="X65">
        <v>0</v>
      </c>
      <c r="Y65">
        <v>4</v>
      </c>
      <c r="Z65">
        <v>0</v>
      </c>
      <c r="AA65">
        <v>20</v>
      </c>
      <c r="AB65">
        <v>25</v>
      </c>
      <c r="AC65">
        <v>50</v>
      </c>
      <c r="AD65">
        <v>34</v>
      </c>
      <c r="AE65">
        <v>6</v>
      </c>
      <c r="AF65">
        <v>0</v>
      </c>
      <c r="AG65">
        <v>40</v>
      </c>
      <c r="AH65">
        <v>0</v>
      </c>
      <c r="AI65">
        <v>16</v>
      </c>
      <c r="AJ65">
        <v>10</v>
      </c>
      <c r="AK65">
        <v>16</v>
      </c>
      <c r="AL65">
        <v>16</v>
      </c>
      <c r="AM65">
        <v>0</v>
      </c>
      <c r="AN65">
        <v>0.12</v>
      </c>
      <c r="AO65">
        <v>1.4545454545454546</v>
      </c>
      <c r="AP65">
        <v>0</v>
      </c>
      <c r="AQ65" t="s">
        <v>115</v>
      </c>
      <c r="AR65" t="s">
        <v>108</v>
      </c>
      <c r="AS65" t="s">
        <v>252</v>
      </c>
      <c r="AT65">
        <v>2305</v>
      </c>
      <c r="AU65">
        <v>2327</v>
      </c>
      <c r="AV65">
        <v>0</v>
      </c>
      <c r="AW65">
        <v>0</v>
      </c>
      <c r="AX65">
        <v>4.6319999999999997</v>
      </c>
      <c r="AY65">
        <v>0.13623529411764704</v>
      </c>
      <c r="AZ65">
        <v>5.4494117647058813</v>
      </c>
      <c r="BA65" t="s">
        <v>109</v>
      </c>
      <c r="BB65">
        <v>0.55058823529411871</v>
      </c>
      <c r="BC65">
        <v>4.0414507772020807</v>
      </c>
      <c r="BD65" t="s">
        <v>111</v>
      </c>
      <c r="BE65">
        <v>0</v>
      </c>
      <c r="BF65" t="s">
        <v>111</v>
      </c>
    </row>
    <row r="66" spans="1:58" x14ac:dyDescent="0.25">
      <c r="A66" t="s">
        <v>318</v>
      </c>
      <c r="B66" t="s">
        <v>248</v>
      </c>
      <c r="C66">
        <v>1</v>
      </c>
      <c r="D66">
        <v>65</v>
      </c>
      <c r="E66">
        <v>1</v>
      </c>
      <c r="F66" t="s">
        <v>63</v>
      </c>
      <c r="G66" t="s">
        <v>64</v>
      </c>
      <c r="H66" t="s">
        <v>65</v>
      </c>
      <c r="I66" t="s">
        <v>66</v>
      </c>
      <c r="J66" t="s">
        <v>66</v>
      </c>
      <c r="K66" t="s">
        <v>1</v>
      </c>
      <c r="L66">
        <v>50</v>
      </c>
      <c r="M66">
        <v>1108337</v>
      </c>
      <c r="N66">
        <v>6</v>
      </c>
      <c r="O66">
        <v>1</v>
      </c>
      <c r="P66" t="s">
        <v>142</v>
      </c>
      <c r="Q66" t="s">
        <v>298</v>
      </c>
      <c r="R66">
        <v>6</v>
      </c>
      <c r="U66">
        <v>15</v>
      </c>
      <c r="V66">
        <v>20</v>
      </c>
      <c r="W66">
        <v>6</v>
      </c>
      <c r="X66">
        <v>0</v>
      </c>
      <c r="Y66">
        <v>6</v>
      </c>
      <c r="Z66">
        <v>1</v>
      </c>
      <c r="AA66">
        <v>22</v>
      </c>
      <c r="AB66">
        <v>27</v>
      </c>
      <c r="AC66">
        <v>50</v>
      </c>
      <c r="AD66">
        <v>24</v>
      </c>
      <c r="AE66">
        <v>13</v>
      </c>
      <c r="AF66">
        <v>2</v>
      </c>
      <c r="AG66">
        <v>39</v>
      </c>
      <c r="AH66">
        <v>0</v>
      </c>
      <c r="AI66">
        <v>26</v>
      </c>
      <c r="AJ66">
        <v>11</v>
      </c>
      <c r="AK66">
        <v>24</v>
      </c>
      <c r="AL66">
        <v>26</v>
      </c>
      <c r="AM66">
        <v>0</v>
      </c>
      <c r="AN66">
        <v>0.12</v>
      </c>
      <c r="AO66">
        <v>2.1818181818181817</v>
      </c>
      <c r="AP66">
        <v>0</v>
      </c>
      <c r="AQ66" t="s">
        <v>115</v>
      </c>
      <c r="AR66" t="s">
        <v>108</v>
      </c>
      <c r="AS66" t="s">
        <v>252</v>
      </c>
      <c r="AT66">
        <v>1658</v>
      </c>
      <c r="AU66">
        <v>1420</v>
      </c>
      <c r="AV66">
        <v>0</v>
      </c>
      <c r="AW66">
        <v>0</v>
      </c>
      <c r="AX66">
        <v>3.0779999999999998</v>
      </c>
      <c r="AY66">
        <v>0.12825</v>
      </c>
      <c r="AZ66">
        <v>5.0017500000000004</v>
      </c>
      <c r="BA66" t="s">
        <v>109</v>
      </c>
      <c r="BB66">
        <v>0.99824999999999964</v>
      </c>
      <c r="BC66">
        <v>7.7836257309941494</v>
      </c>
      <c r="BD66" t="s">
        <v>111</v>
      </c>
      <c r="BE66">
        <v>0</v>
      </c>
      <c r="BF66" t="s">
        <v>111</v>
      </c>
    </row>
    <row r="67" spans="1:58" x14ac:dyDescent="0.25">
      <c r="A67" t="s">
        <v>319</v>
      </c>
      <c r="B67" t="s">
        <v>248</v>
      </c>
      <c r="C67">
        <v>1</v>
      </c>
      <c r="D67">
        <v>66</v>
      </c>
      <c r="E67">
        <v>1</v>
      </c>
      <c r="F67" t="s">
        <v>63</v>
      </c>
      <c r="G67" t="s">
        <v>64</v>
      </c>
      <c r="H67" t="s">
        <v>65</v>
      </c>
      <c r="I67" t="s">
        <v>66</v>
      </c>
      <c r="J67" t="s">
        <v>66</v>
      </c>
      <c r="K67" t="s">
        <v>1</v>
      </c>
      <c r="L67">
        <v>50</v>
      </c>
      <c r="M67">
        <v>1108339</v>
      </c>
      <c r="N67">
        <v>6</v>
      </c>
      <c r="O67">
        <v>1</v>
      </c>
      <c r="P67" t="s">
        <v>142</v>
      </c>
      <c r="Q67" t="s">
        <v>298</v>
      </c>
      <c r="R67">
        <v>6</v>
      </c>
      <c r="U67">
        <v>29</v>
      </c>
      <c r="V67">
        <v>34</v>
      </c>
      <c r="W67">
        <v>4</v>
      </c>
      <c r="X67">
        <v>0</v>
      </c>
      <c r="Y67">
        <v>4</v>
      </c>
      <c r="Z67">
        <v>2</v>
      </c>
      <c r="AA67">
        <v>35</v>
      </c>
      <c r="AB67">
        <v>40</v>
      </c>
      <c r="AC67">
        <v>50</v>
      </c>
      <c r="AD67">
        <v>34</v>
      </c>
      <c r="AE67">
        <v>8</v>
      </c>
      <c r="AF67">
        <v>2</v>
      </c>
      <c r="AG67">
        <v>44</v>
      </c>
      <c r="AH67">
        <v>0</v>
      </c>
      <c r="AI67">
        <v>16</v>
      </c>
      <c r="AJ67">
        <v>6</v>
      </c>
      <c r="AK67">
        <v>14</v>
      </c>
      <c r="AL67">
        <v>16</v>
      </c>
      <c r="AM67">
        <v>0</v>
      </c>
      <c r="AN67">
        <v>0.12</v>
      </c>
      <c r="AO67">
        <v>1.2727272727272727</v>
      </c>
      <c r="AP67">
        <v>0</v>
      </c>
      <c r="AQ67" t="s">
        <v>115</v>
      </c>
      <c r="AR67" t="s">
        <v>108</v>
      </c>
      <c r="AS67" t="s">
        <v>252</v>
      </c>
      <c r="AT67">
        <v>2694</v>
      </c>
      <c r="AU67">
        <v>4745</v>
      </c>
      <c r="AV67">
        <v>0</v>
      </c>
      <c r="AW67">
        <v>0</v>
      </c>
      <c r="AX67">
        <v>7.4390000000000001</v>
      </c>
      <c r="AY67">
        <v>0.21879411764705883</v>
      </c>
      <c r="AZ67">
        <v>9.6269411764705879</v>
      </c>
      <c r="BA67" t="s">
        <v>109</v>
      </c>
      <c r="BB67">
        <v>-3.6269411764705879</v>
      </c>
      <c r="BC67">
        <v>-16.576959268718912</v>
      </c>
      <c r="BD67" t="s">
        <v>114</v>
      </c>
      <c r="BE67">
        <v>0</v>
      </c>
      <c r="BF67" t="s">
        <v>111</v>
      </c>
    </row>
    <row r="68" spans="1:58" x14ac:dyDescent="0.25">
      <c r="A68" t="s">
        <v>320</v>
      </c>
      <c r="B68" t="s">
        <v>248</v>
      </c>
      <c r="C68">
        <v>1</v>
      </c>
      <c r="D68">
        <v>67</v>
      </c>
      <c r="E68">
        <v>1</v>
      </c>
      <c r="F68" t="s">
        <v>63</v>
      </c>
      <c r="G68" t="s">
        <v>64</v>
      </c>
      <c r="H68" t="s">
        <v>65</v>
      </c>
      <c r="I68" t="s">
        <v>66</v>
      </c>
      <c r="J68" t="s">
        <v>66</v>
      </c>
      <c r="K68" t="s">
        <v>1</v>
      </c>
      <c r="L68">
        <v>50</v>
      </c>
      <c r="M68">
        <v>1108341</v>
      </c>
      <c r="N68">
        <v>6</v>
      </c>
      <c r="O68">
        <v>1</v>
      </c>
      <c r="P68" t="s">
        <v>142</v>
      </c>
      <c r="Q68" t="s">
        <v>321</v>
      </c>
      <c r="R68">
        <v>7</v>
      </c>
      <c r="U68">
        <v>13</v>
      </c>
      <c r="V68">
        <v>18</v>
      </c>
      <c r="W68">
        <v>13</v>
      </c>
      <c r="X68">
        <v>0</v>
      </c>
      <c r="Y68">
        <v>13</v>
      </c>
      <c r="Z68">
        <v>2</v>
      </c>
      <c r="AA68">
        <v>28</v>
      </c>
      <c r="AB68">
        <v>33</v>
      </c>
      <c r="AC68">
        <v>50</v>
      </c>
      <c r="AD68">
        <v>23</v>
      </c>
      <c r="AE68">
        <v>14</v>
      </c>
      <c r="AF68">
        <v>3</v>
      </c>
      <c r="AG68">
        <v>40</v>
      </c>
      <c r="AH68">
        <v>0</v>
      </c>
      <c r="AI68">
        <v>27</v>
      </c>
      <c r="AJ68">
        <v>10</v>
      </c>
      <c r="AK68">
        <v>24</v>
      </c>
      <c r="AL68">
        <v>27</v>
      </c>
      <c r="AM68">
        <v>0</v>
      </c>
      <c r="AN68">
        <v>0.12</v>
      </c>
      <c r="AO68">
        <v>2.1818181818181817</v>
      </c>
      <c r="AP68">
        <v>0</v>
      </c>
      <c r="AQ68" t="s">
        <v>115</v>
      </c>
      <c r="AR68" t="s">
        <v>108</v>
      </c>
      <c r="AS68" t="s">
        <v>252</v>
      </c>
      <c r="AT68">
        <v>1796</v>
      </c>
      <c r="AU68">
        <v>1601</v>
      </c>
      <c r="AV68">
        <v>0</v>
      </c>
      <c r="AW68">
        <v>0</v>
      </c>
      <c r="AX68">
        <v>3.3969999999999998</v>
      </c>
      <c r="AY68">
        <v>0.14769565217391303</v>
      </c>
      <c r="AZ68">
        <v>5.9078260869565211</v>
      </c>
      <c r="BA68" t="s">
        <v>109</v>
      </c>
      <c r="BB68">
        <v>9.2173913043478883E-2</v>
      </c>
      <c r="BC68">
        <v>0.62408007065057824</v>
      </c>
      <c r="BD68" t="s">
        <v>110</v>
      </c>
      <c r="BE68">
        <v>0</v>
      </c>
      <c r="BF68" t="s">
        <v>111</v>
      </c>
    </row>
    <row r="69" spans="1:58" x14ac:dyDescent="0.25">
      <c r="A69" t="s">
        <v>322</v>
      </c>
      <c r="B69" t="s">
        <v>248</v>
      </c>
      <c r="C69">
        <v>1</v>
      </c>
      <c r="D69">
        <v>68</v>
      </c>
      <c r="E69">
        <v>1</v>
      </c>
      <c r="F69" t="s">
        <v>63</v>
      </c>
      <c r="G69" t="s">
        <v>64</v>
      </c>
      <c r="H69" t="s">
        <v>65</v>
      </c>
      <c r="I69" t="s">
        <v>66</v>
      </c>
      <c r="J69" t="s">
        <v>66</v>
      </c>
      <c r="K69" t="s">
        <v>1</v>
      </c>
      <c r="L69">
        <v>50</v>
      </c>
      <c r="M69">
        <v>1108343</v>
      </c>
      <c r="N69">
        <v>6</v>
      </c>
      <c r="O69">
        <v>1</v>
      </c>
      <c r="P69" t="s">
        <v>142</v>
      </c>
      <c r="Q69" t="s">
        <v>321</v>
      </c>
      <c r="R69">
        <v>7</v>
      </c>
      <c r="U69">
        <v>25</v>
      </c>
      <c r="V69">
        <v>30</v>
      </c>
      <c r="W69">
        <v>3</v>
      </c>
      <c r="X69">
        <v>0</v>
      </c>
      <c r="Y69">
        <v>3</v>
      </c>
      <c r="Z69">
        <v>0</v>
      </c>
      <c r="AA69">
        <v>28</v>
      </c>
      <c r="AB69">
        <v>33</v>
      </c>
      <c r="AC69">
        <v>50</v>
      </c>
      <c r="AD69">
        <v>33</v>
      </c>
      <c r="AE69">
        <v>4</v>
      </c>
      <c r="AF69">
        <v>0</v>
      </c>
      <c r="AG69">
        <v>37</v>
      </c>
      <c r="AH69">
        <v>0</v>
      </c>
      <c r="AI69">
        <v>17</v>
      </c>
      <c r="AJ69">
        <v>13</v>
      </c>
      <c r="AK69">
        <v>17</v>
      </c>
      <c r="AL69">
        <v>17</v>
      </c>
      <c r="AM69">
        <v>0</v>
      </c>
      <c r="AN69">
        <v>0.12</v>
      </c>
      <c r="AO69">
        <v>1.5454545454545454</v>
      </c>
      <c r="AP69">
        <v>0</v>
      </c>
      <c r="AQ69" t="s">
        <v>115</v>
      </c>
      <c r="AR69" t="s">
        <v>108</v>
      </c>
      <c r="AS69" t="s">
        <v>252</v>
      </c>
      <c r="AT69">
        <v>3088</v>
      </c>
      <c r="AU69">
        <v>3031</v>
      </c>
      <c r="AV69">
        <v>0</v>
      </c>
      <c r="AW69">
        <v>0</v>
      </c>
      <c r="AX69">
        <v>6.1189999999999998</v>
      </c>
      <c r="AY69">
        <v>0.18542424242424241</v>
      </c>
      <c r="AZ69">
        <v>6.8606969696969688</v>
      </c>
      <c r="BA69" t="s">
        <v>109</v>
      </c>
      <c r="BB69">
        <v>-0.86069696969696885</v>
      </c>
      <c r="BC69">
        <v>-4.6417715312959595</v>
      </c>
      <c r="BD69" t="s">
        <v>111</v>
      </c>
      <c r="BE69">
        <v>0</v>
      </c>
      <c r="BF69" t="s">
        <v>111</v>
      </c>
    </row>
    <row r="70" spans="1:58" x14ac:dyDescent="0.25">
      <c r="A70" t="s">
        <v>323</v>
      </c>
      <c r="B70" t="s">
        <v>248</v>
      </c>
      <c r="C70">
        <v>1</v>
      </c>
      <c r="D70">
        <v>69</v>
      </c>
      <c r="E70">
        <v>1</v>
      </c>
      <c r="F70" t="s">
        <v>63</v>
      </c>
      <c r="G70" t="s">
        <v>64</v>
      </c>
      <c r="H70" t="s">
        <v>65</v>
      </c>
      <c r="I70" t="s">
        <v>66</v>
      </c>
      <c r="J70" t="s">
        <v>66</v>
      </c>
      <c r="K70" t="s">
        <v>1</v>
      </c>
      <c r="L70">
        <v>50</v>
      </c>
      <c r="M70">
        <v>1108345</v>
      </c>
      <c r="N70">
        <v>6</v>
      </c>
      <c r="O70">
        <v>1</v>
      </c>
      <c r="P70" t="s">
        <v>142</v>
      </c>
      <c r="Q70" t="s">
        <v>321</v>
      </c>
      <c r="R70">
        <v>7</v>
      </c>
      <c r="U70">
        <v>30</v>
      </c>
      <c r="V70">
        <v>35</v>
      </c>
      <c r="W70">
        <v>4</v>
      </c>
      <c r="X70">
        <v>0</v>
      </c>
      <c r="Y70">
        <v>4</v>
      </c>
      <c r="Z70">
        <v>0</v>
      </c>
      <c r="AA70">
        <v>34</v>
      </c>
      <c r="AB70">
        <v>39</v>
      </c>
      <c r="AC70">
        <v>50</v>
      </c>
      <c r="AD70">
        <v>37</v>
      </c>
      <c r="AE70">
        <v>6</v>
      </c>
      <c r="AF70">
        <v>0</v>
      </c>
      <c r="AG70">
        <v>43</v>
      </c>
      <c r="AH70">
        <v>0</v>
      </c>
      <c r="AI70">
        <v>13</v>
      </c>
      <c r="AJ70">
        <v>7</v>
      </c>
      <c r="AK70">
        <v>13</v>
      </c>
      <c r="AL70">
        <v>13</v>
      </c>
      <c r="AM70">
        <v>0</v>
      </c>
      <c r="AN70">
        <v>0.12</v>
      </c>
      <c r="AO70">
        <v>1.1818181818181819</v>
      </c>
      <c r="AP70">
        <v>0</v>
      </c>
      <c r="AQ70" t="s">
        <v>115</v>
      </c>
      <c r="AR70" t="s">
        <v>108</v>
      </c>
      <c r="AS70" t="s">
        <v>252</v>
      </c>
      <c r="AT70">
        <v>4062</v>
      </c>
      <c r="AU70">
        <v>3925</v>
      </c>
      <c r="AV70">
        <v>0</v>
      </c>
      <c r="AW70">
        <v>0</v>
      </c>
      <c r="AX70">
        <v>7.9870000000000001</v>
      </c>
      <c r="AY70">
        <v>0.21586486486486486</v>
      </c>
      <c r="AZ70">
        <v>9.2821891891891894</v>
      </c>
      <c r="BA70" t="s">
        <v>109</v>
      </c>
      <c r="BB70">
        <v>-3.2821891891891894</v>
      </c>
      <c r="BC70">
        <v>-15.204832853386755</v>
      </c>
      <c r="BD70" t="s">
        <v>111</v>
      </c>
      <c r="BE70">
        <v>0</v>
      </c>
      <c r="BF70" t="s">
        <v>111</v>
      </c>
    </row>
    <row r="71" spans="1:58" x14ac:dyDescent="0.25">
      <c r="A71" t="s">
        <v>324</v>
      </c>
      <c r="B71" t="s">
        <v>248</v>
      </c>
      <c r="C71">
        <v>1</v>
      </c>
      <c r="D71">
        <v>70</v>
      </c>
      <c r="E71">
        <v>1</v>
      </c>
      <c r="F71" t="s">
        <v>63</v>
      </c>
      <c r="G71" t="s">
        <v>64</v>
      </c>
      <c r="H71" t="s">
        <v>65</v>
      </c>
      <c r="I71" t="s">
        <v>66</v>
      </c>
      <c r="J71" t="s">
        <v>66</v>
      </c>
      <c r="K71" t="s">
        <v>1</v>
      </c>
      <c r="L71">
        <v>50</v>
      </c>
      <c r="M71">
        <v>1108347</v>
      </c>
      <c r="N71">
        <v>6</v>
      </c>
      <c r="O71">
        <v>1</v>
      </c>
      <c r="P71" t="s">
        <v>142</v>
      </c>
      <c r="Q71" t="s">
        <v>321</v>
      </c>
      <c r="R71">
        <v>7</v>
      </c>
      <c r="U71">
        <v>22</v>
      </c>
      <c r="V71">
        <v>27</v>
      </c>
      <c r="W71">
        <v>4</v>
      </c>
      <c r="X71">
        <v>0</v>
      </c>
      <c r="Y71">
        <v>4</v>
      </c>
      <c r="Z71">
        <v>1</v>
      </c>
      <c r="AA71">
        <v>27</v>
      </c>
      <c r="AB71">
        <v>32</v>
      </c>
      <c r="AC71">
        <v>50</v>
      </c>
      <c r="AD71">
        <v>36</v>
      </c>
      <c r="AE71">
        <v>7</v>
      </c>
      <c r="AF71">
        <v>1</v>
      </c>
      <c r="AG71">
        <v>44</v>
      </c>
      <c r="AH71">
        <v>0</v>
      </c>
      <c r="AI71">
        <v>14</v>
      </c>
      <c r="AJ71">
        <v>6</v>
      </c>
      <c r="AK71">
        <v>13</v>
      </c>
      <c r="AL71">
        <v>14</v>
      </c>
      <c r="AM71">
        <v>0</v>
      </c>
      <c r="AN71">
        <v>0.12</v>
      </c>
      <c r="AO71">
        <v>1.1818181818181819</v>
      </c>
      <c r="AP71">
        <v>0</v>
      </c>
      <c r="AQ71" t="s">
        <v>115</v>
      </c>
      <c r="AR71" t="s">
        <v>108</v>
      </c>
      <c r="AS71" t="s">
        <v>252</v>
      </c>
      <c r="AT71">
        <v>3576</v>
      </c>
      <c r="AU71">
        <v>3438</v>
      </c>
      <c r="AV71">
        <v>0</v>
      </c>
      <c r="AW71">
        <v>0</v>
      </c>
      <c r="AX71">
        <v>7.0140000000000002</v>
      </c>
      <c r="AY71">
        <v>0.19483333333333333</v>
      </c>
      <c r="AZ71">
        <v>8.5726666666666667</v>
      </c>
      <c r="BA71" t="s">
        <v>109</v>
      </c>
      <c r="BB71">
        <v>-2.5726666666666667</v>
      </c>
      <c r="BC71">
        <v>-13.204448246364414</v>
      </c>
      <c r="BD71" t="s">
        <v>111</v>
      </c>
      <c r="BE71">
        <v>0</v>
      </c>
      <c r="BF71" t="s">
        <v>111</v>
      </c>
    </row>
    <row r="72" spans="1:58" x14ac:dyDescent="0.25">
      <c r="A72" t="s">
        <v>325</v>
      </c>
      <c r="B72" t="s">
        <v>248</v>
      </c>
      <c r="C72">
        <v>1</v>
      </c>
      <c r="D72">
        <v>71</v>
      </c>
      <c r="E72">
        <v>1</v>
      </c>
      <c r="F72" t="s">
        <v>63</v>
      </c>
      <c r="G72" t="s">
        <v>64</v>
      </c>
      <c r="H72" t="s">
        <v>65</v>
      </c>
      <c r="I72" t="s">
        <v>66</v>
      </c>
      <c r="J72" t="s">
        <v>66</v>
      </c>
      <c r="K72" t="s">
        <v>1</v>
      </c>
      <c r="L72">
        <v>50</v>
      </c>
      <c r="M72">
        <v>1108349</v>
      </c>
      <c r="N72">
        <v>6</v>
      </c>
      <c r="O72">
        <v>1</v>
      </c>
      <c r="P72" t="s">
        <v>142</v>
      </c>
      <c r="Q72" t="s">
        <v>321</v>
      </c>
      <c r="R72">
        <v>7</v>
      </c>
      <c r="U72">
        <v>17</v>
      </c>
      <c r="V72">
        <v>22</v>
      </c>
      <c r="W72">
        <v>6</v>
      </c>
      <c r="X72">
        <v>0</v>
      </c>
      <c r="Y72">
        <v>6</v>
      </c>
      <c r="Z72">
        <v>0</v>
      </c>
      <c r="AA72">
        <v>23</v>
      </c>
      <c r="AB72">
        <v>28</v>
      </c>
      <c r="AC72">
        <v>50</v>
      </c>
      <c r="AD72">
        <v>28</v>
      </c>
      <c r="AE72">
        <v>9</v>
      </c>
      <c r="AF72">
        <v>0</v>
      </c>
      <c r="AG72">
        <v>37</v>
      </c>
      <c r="AH72">
        <v>0</v>
      </c>
      <c r="AI72">
        <v>22</v>
      </c>
      <c r="AJ72">
        <v>13</v>
      </c>
      <c r="AK72">
        <v>22</v>
      </c>
      <c r="AL72">
        <v>22</v>
      </c>
      <c r="AM72">
        <v>0</v>
      </c>
      <c r="AN72">
        <v>0.12</v>
      </c>
      <c r="AO72">
        <v>2</v>
      </c>
      <c r="AP72">
        <v>0</v>
      </c>
      <c r="AQ72" t="s">
        <v>115</v>
      </c>
      <c r="AR72" t="s">
        <v>108</v>
      </c>
      <c r="AS72" t="s">
        <v>252</v>
      </c>
      <c r="AT72">
        <v>1866</v>
      </c>
      <c r="AU72">
        <v>1776</v>
      </c>
      <c r="AV72">
        <v>0</v>
      </c>
      <c r="AW72">
        <v>0</v>
      </c>
      <c r="AX72">
        <v>3.6419999999999999</v>
      </c>
      <c r="AY72">
        <v>0.13007142857142856</v>
      </c>
      <c r="AZ72">
        <v>4.8126428571428566</v>
      </c>
      <c r="BA72" t="s">
        <v>109</v>
      </c>
      <c r="BB72">
        <v>1.1873571428571434</v>
      </c>
      <c r="BC72">
        <v>9.1285008237232343</v>
      </c>
      <c r="BD72" t="s">
        <v>111</v>
      </c>
      <c r="BE72">
        <v>0</v>
      </c>
      <c r="BF72" t="s">
        <v>111</v>
      </c>
    </row>
    <row r="73" spans="1:58" x14ac:dyDescent="0.25">
      <c r="A73" t="s">
        <v>326</v>
      </c>
      <c r="B73" t="s">
        <v>248</v>
      </c>
      <c r="C73">
        <v>1</v>
      </c>
      <c r="D73">
        <v>72</v>
      </c>
      <c r="E73">
        <v>1</v>
      </c>
      <c r="F73" t="s">
        <v>63</v>
      </c>
      <c r="G73" t="s">
        <v>64</v>
      </c>
      <c r="H73" t="s">
        <v>67</v>
      </c>
      <c r="I73" t="s">
        <v>68</v>
      </c>
      <c r="J73" t="s">
        <v>69</v>
      </c>
      <c r="K73" t="s">
        <v>1</v>
      </c>
      <c r="L73">
        <v>50</v>
      </c>
      <c r="M73">
        <v>1108351</v>
      </c>
      <c r="N73">
        <v>5</v>
      </c>
      <c r="O73">
        <v>1</v>
      </c>
      <c r="P73" t="s">
        <v>142</v>
      </c>
      <c r="Q73" t="s">
        <v>321</v>
      </c>
      <c r="R73">
        <v>7</v>
      </c>
      <c r="U73">
        <v>0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4</v>
      </c>
      <c r="AC73">
        <v>50</v>
      </c>
      <c r="AD73">
        <v>4</v>
      </c>
      <c r="AE73">
        <v>0</v>
      </c>
      <c r="AF73">
        <v>0</v>
      </c>
      <c r="AG73">
        <v>4</v>
      </c>
      <c r="AH73">
        <v>0</v>
      </c>
      <c r="AI73">
        <v>46</v>
      </c>
      <c r="AJ73">
        <v>46</v>
      </c>
      <c r="AK73">
        <v>46</v>
      </c>
      <c r="AL73">
        <v>46</v>
      </c>
      <c r="AM73">
        <v>0</v>
      </c>
      <c r="AN73">
        <v>0.1</v>
      </c>
      <c r="AO73">
        <v>4.1818181818181817</v>
      </c>
      <c r="AP73">
        <v>0</v>
      </c>
      <c r="AQ73" t="s">
        <v>112</v>
      </c>
      <c r="AR73" t="s">
        <v>108</v>
      </c>
      <c r="AS73" t="s">
        <v>252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113</v>
      </c>
      <c r="BB73">
        <v>5</v>
      </c>
      <c r="BC73">
        <v>0</v>
      </c>
      <c r="BD73" t="s">
        <v>111</v>
      </c>
      <c r="BE73">
        <v>0</v>
      </c>
      <c r="BF73" t="s">
        <v>111</v>
      </c>
    </row>
    <row r="74" spans="1:58" x14ac:dyDescent="0.25">
      <c r="A74" t="s">
        <v>327</v>
      </c>
      <c r="B74" t="s">
        <v>248</v>
      </c>
      <c r="C74">
        <v>1</v>
      </c>
      <c r="D74">
        <v>73</v>
      </c>
      <c r="E74">
        <v>1</v>
      </c>
      <c r="F74" t="s">
        <v>63</v>
      </c>
      <c r="G74" t="s">
        <v>64</v>
      </c>
      <c r="H74" t="s">
        <v>65</v>
      </c>
      <c r="I74" t="s">
        <v>66</v>
      </c>
      <c r="J74" t="s">
        <v>66</v>
      </c>
      <c r="K74" t="s">
        <v>1</v>
      </c>
      <c r="L74">
        <v>50</v>
      </c>
      <c r="M74">
        <v>1108353</v>
      </c>
      <c r="N74">
        <v>6</v>
      </c>
      <c r="O74">
        <v>1</v>
      </c>
      <c r="P74" t="s">
        <v>142</v>
      </c>
      <c r="Q74" t="s">
        <v>321</v>
      </c>
      <c r="R74">
        <v>7</v>
      </c>
      <c r="U74">
        <v>18</v>
      </c>
      <c r="V74">
        <v>23</v>
      </c>
      <c r="W74">
        <v>2</v>
      </c>
      <c r="X74">
        <v>0</v>
      </c>
      <c r="Y74">
        <v>2</v>
      </c>
      <c r="Z74">
        <v>2</v>
      </c>
      <c r="AA74">
        <v>22</v>
      </c>
      <c r="AB74">
        <v>27</v>
      </c>
      <c r="AC74">
        <v>50</v>
      </c>
      <c r="AD74">
        <v>27</v>
      </c>
      <c r="AE74">
        <v>3</v>
      </c>
      <c r="AF74">
        <v>4</v>
      </c>
      <c r="AG74">
        <v>34</v>
      </c>
      <c r="AH74">
        <v>0</v>
      </c>
      <c r="AI74">
        <v>23</v>
      </c>
      <c r="AJ74">
        <v>16</v>
      </c>
      <c r="AK74">
        <v>19</v>
      </c>
      <c r="AL74">
        <v>23</v>
      </c>
      <c r="AM74">
        <v>0</v>
      </c>
      <c r="AN74">
        <v>0.12</v>
      </c>
      <c r="AO74">
        <v>1.7272727272727273</v>
      </c>
      <c r="AP74">
        <v>0</v>
      </c>
      <c r="AQ74" t="s">
        <v>115</v>
      </c>
      <c r="AR74" t="s">
        <v>108</v>
      </c>
      <c r="AS74" t="s">
        <v>252</v>
      </c>
      <c r="AT74">
        <v>1929</v>
      </c>
      <c r="AU74">
        <v>1827</v>
      </c>
      <c r="AV74">
        <v>0</v>
      </c>
      <c r="AW74">
        <v>0</v>
      </c>
      <c r="AX74">
        <v>3.7559999999999998</v>
      </c>
      <c r="AY74">
        <v>0.1391111111111111</v>
      </c>
      <c r="AZ74">
        <v>4.7297777777777776</v>
      </c>
      <c r="BA74" t="s">
        <v>109</v>
      </c>
      <c r="BB74">
        <v>1.2702222222222224</v>
      </c>
      <c r="BC74">
        <v>9.1309904153354644</v>
      </c>
      <c r="BD74" t="s">
        <v>111</v>
      </c>
      <c r="BE74">
        <v>0</v>
      </c>
      <c r="BF74" t="s">
        <v>111</v>
      </c>
    </row>
    <row r="75" spans="1:58" x14ac:dyDescent="0.25">
      <c r="A75" t="s">
        <v>328</v>
      </c>
      <c r="B75" t="s">
        <v>248</v>
      </c>
      <c r="C75">
        <v>1</v>
      </c>
      <c r="D75">
        <v>74</v>
      </c>
      <c r="E75">
        <v>1</v>
      </c>
      <c r="F75" t="s">
        <v>63</v>
      </c>
      <c r="G75" t="s">
        <v>64</v>
      </c>
      <c r="H75" t="s">
        <v>65</v>
      </c>
      <c r="I75" t="s">
        <v>66</v>
      </c>
      <c r="J75" t="s">
        <v>66</v>
      </c>
      <c r="K75" t="s">
        <v>1</v>
      </c>
      <c r="L75">
        <v>50</v>
      </c>
      <c r="M75">
        <v>1108355</v>
      </c>
      <c r="N75">
        <v>6</v>
      </c>
      <c r="O75">
        <v>1</v>
      </c>
      <c r="P75" t="s">
        <v>142</v>
      </c>
      <c r="Q75" t="s">
        <v>321</v>
      </c>
      <c r="R75">
        <v>7</v>
      </c>
      <c r="U75">
        <v>23</v>
      </c>
      <c r="V75">
        <v>28</v>
      </c>
      <c r="W75">
        <v>2</v>
      </c>
      <c r="X75">
        <v>0</v>
      </c>
      <c r="Y75">
        <v>2</v>
      </c>
      <c r="Z75">
        <v>0</v>
      </c>
      <c r="AA75">
        <v>25</v>
      </c>
      <c r="AB75">
        <v>30</v>
      </c>
      <c r="AC75">
        <v>50</v>
      </c>
      <c r="AD75">
        <v>36</v>
      </c>
      <c r="AE75">
        <v>2</v>
      </c>
      <c r="AF75">
        <v>0</v>
      </c>
      <c r="AG75">
        <v>38</v>
      </c>
      <c r="AH75">
        <v>0</v>
      </c>
      <c r="AI75">
        <v>14</v>
      </c>
      <c r="AJ75">
        <v>12</v>
      </c>
      <c r="AK75">
        <v>14</v>
      </c>
      <c r="AL75">
        <v>14</v>
      </c>
      <c r="AM75">
        <v>0</v>
      </c>
      <c r="AN75">
        <v>0.12</v>
      </c>
      <c r="AO75">
        <v>1.2727272727272727</v>
      </c>
      <c r="AP75">
        <v>0</v>
      </c>
      <c r="AQ75" t="s">
        <v>115</v>
      </c>
      <c r="AR75" t="s">
        <v>108</v>
      </c>
      <c r="AS75" t="s">
        <v>252</v>
      </c>
      <c r="AT75">
        <v>2096</v>
      </c>
      <c r="AU75">
        <v>2472</v>
      </c>
      <c r="AV75">
        <v>0</v>
      </c>
      <c r="AW75">
        <v>0</v>
      </c>
      <c r="AX75">
        <v>4.5679999999999996</v>
      </c>
      <c r="AY75">
        <v>0.12688888888888888</v>
      </c>
      <c r="AZ75">
        <v>4.8217777777777773</v>
      </c>
      <c r="BA75" t="s">
        <v>109</v>
      </c>
      <c r="BB75">
        <v>1.1782222222222227</v>
      </c>
      <c r="BC75">
        <v>9.2854640980735592</v>
      </c>
      <c r="BD75" t="s">
        <v>111</v>
      </c>
      <c r="BE75">
        <v>0</v>
      </c>
      <c r="BF75" t="s">
        <v>111</v>
      </c>
    </row>
    <row r="76" spans="1:58" x14ac:dyDescent="0.25">
      <c r="A76" t="s">
        <v>329</v>
      </c>
      <c r="B76" t="s">
        <v>248</v>
      </c>
      <c r="C76">
        <v>1</v>
      </c>
      <c r="D76">
        <v>75</v>
      </c>
      <c r="E76">
        <v>1</v>
      </c>
      <c r="F76" t="s">
        <v>63</v>
      </c>
      <c r="G76" t="s">
        <v>64</v>
      </c>
      <c r="H76" t="s">
        <v>65</v>
      </c>
      <c r="I76" t="s">
        <v>66</v>
      </c>
      <c r="J76" t="s">
        <v>66</v>
      </c>
      <c r="K76" t="s">
        <v>1</v>
      </c>
      <c r="L76">
        <v>50</v>
      </c>
      <c r="M76">
        <v>1108357</v>
      </c>
      <c r="N76">
        <v>6</v>
      </c>
      <c r="O76">
        <v>1</v>
      </c>
      <c r="P76" t="s">
        <v>142</v>
      </c>
      <c r="Q76" t="s">
        <v>321</v>
      </c>
      <c r="R76">
        <v>7</v>
      </c>
      <c r="U76">
        <v>21</v>
      </c>
      <c r="V76">
        <v>26</v>
      </c>
      <c r="W76">
        <v>2</v>
      </c>
      <c r="X76">
        <v>0</v>
      </c>
      <c r="Y76">
        <v>2</v>
      </c>
      <c r="Z76">
        <v>1</v>
      </c>
      <c r="AA76">
        <v>24</v>
      </c>
      <c r="AB76">
        <v>29</v>
      </c>
      <c r="AC76">
        <v>50</v>
      </c>
      <c r="AD76">
        <v>31</v>
      </c>
      <c r="AE76">
        <v>4</v>
      </c>
      <c r="AF76">
        <v>1</v>
      </c>
      <c r="AG76">
        <v>36</v>
      </c>
      <c r="AH76">
        <v>0</v>
      </c>
      <c r="AI76">
        <v>19</v>
      </c>
      <c r="AJ76">
        <v>14</v>
      </c>
      <c r="AK76">
        <v>18</v>
      </c>
      <c r="AL76">
        <v>19</v>
      </c>
      <c r="AM76">
        <v>0</v>
      </c>
      <c r="AN76">
        <v>0.12</v>
      </c>
      <c r="AO76">
        <v>1.6363636363636365</v>
      </c>
      <c r="AP76">
        <v>0</v>
      </c>
      <c r="AQ76" t="s">
        <v>115</v>
      </c>
      <c r="AR76" t="s">
        <v>108</v>
      </c>
      <c r="AS76" t="s">
        <v>252</v>
      </c>
      <c r="AT76">
        <v>2329</v>
      </c>
      <c r="AU76">
        <v>2419</v>
      </c>
      <c r="AV76">
        <v>0</v>
      </c>
      <c r="AW76">
        <v>0</v>
      </c>
      <c r="AX76">
        <v>4.7480000000000002</v>
      </c>
      <c r="AY76">
        <v>0.15316129032258066</v>
      </c>
      <c r="AZ76">
        <v>5.5138064516129042</v>
      </c>
      <c r="BA76" t="s">
        <v>109</v>
      </c>
      <c r="BB76">
        <v>0.48619354838709583</v>
      </c>
      <c r="BC76">
        <v>3.1743892165122092</v>
      </c>
      <c r="BD76" t="s">
        <v>111</v>
      </c>
      <c r="BE76">
        <v>0</v>
      </c>
      <c r="BF76" t="s">
        <v>111</v>
      </c>
    </row>
    <row r="77" spans="1:58" x14ac:dyDescent="0.25">
      <c r="A77" t="s">
        <v>330</v>
      </c>
      <c r="B77" t="s">
        <v>248</v>
      </c>
      <c r="C77">
        <v>1</v>
      </c>
      <c r="D77">
        <v>76</v>
      </c>
      <c r="E77">
        <v>1</v>
      </c>
      <c r="F77" t="s">
        <v>63</v>
      </c>
      <c r="G77" t="s">
        <v>64</v>
      </c>
      <c r="H77" t="s">
        <v>65</v>
      </c>
      <c r="I77" t="s">
        <v>66</v>
      </c>
      <c r="J77" t="s">
        <v>66</v>
      </c>
      <c r="K77" t="s">
        <v>1</v>
      </c>
      <c r="L77">
        <v>50</v>
      </c>
      <c r="M77">
        <v>1108359</v>
      </c>
      <c r="N77">
        <v>6</v>
      </c>
      <c r="O77">
        <v>1</v>
      </c>
      <c r="P77" t="s">
        <v>142</v>
      </c>
      <c r="Q77" t="s">
        <v>321</v>
      </c>
      <c r="R77">
        <v>7</v>
      </c>
      <c r="U77">
        <v>31</v>
      </c>
      <c r="V77">
        <v>36</v>
      </c>
      <c r="W77">
        <v>0</v>
      </c>
      <c r="X77">
        <v>0</v>
      </c>
      <c r="Y77">
        <v>0</v>
      </c>
      <c r="Z77">
        <v>0</v>
      </c>
      <c r="AA77">
        <v>31</v>
      </c>
      <c r="AB77">
        <v>36</v>
      </c>
      <c r="AC77">
        <v>50</v>
      </c>
      <c r="AD77">
        <v>38</v>
      </c>
      <c r="AE77">
        <v>0</v>
      </c>
      <c r="AF77">
        <v>0</v>
      </c>
      <c r="AG77">
        <v>38</v>
      </c>
      <c r="AH77">
        <v>0</v>
      </c>
      <c r="AI77">
        <v>12</v>
      </c>
      <c r="AJ77">
        <v>12</v>
      </c>
      <c r="AK77">
        <v>12</v>
      </c>
      <c r="AL77">
        <v>12</v>
      </c>
      <c r="AM77">
        <v>0</v>
      </c>
      <c r="AN77">
        <v>0.12</v>
      </c>
      <c r="AO77">
        <v>1.0909090909090908</v>
      </c>
      <c r="AP77">
        <v>0</v>
      </c>
      <c r="AQ77" t="s">
        <v>115</v>
      </c>
      <c r="AR77" t="s">
        <v>108</v>
      </c>
      <c r="AS77" t="s">
        <v>252</v>
      </c>
      <c r="AT77">
        <v>2931</v>
      </c>
      <c r="AU77">
        <v>3372</v>
      </c>
      <c r="AV77">
        <v>0</v>
      </c>
      <c r="AW77">
        <v>0</v>
      </c>
      <c r="AX77">
        <v>6.3029999999999999</v>
      </c>
      <c r="AY77">
        <v>0.16586842105263158</v>
      </c>
      <c r="AZ77">
        <v>6.3029999999999999</v>
      </c>
      <c r="BA77" t="s">
        <v>109</v>
      </c>
      <c r="BB77">
        <v>-0.30299999999999994</v>
      </c>
      <c r="BC77">
        <v>-1.8267491670633027</v>
      </c>
      <c r="BD77" t="s">
        <v>111</v>
      </c>
      <c r="BE77">
        <v>0</v>
      </c>
      <c r="BF77" t="s">
        <v>111</v>
      </c>
    </row>
    <row r="78" spans="1:58" x14ac:dyDescent="0.25">
      <c r="A78" t="s">
        <v>331</v>
      </c>
      <c r="B78" t="s">
        <v>248</v>
      </c>
      <c r="C78">
        <v>1</v>
      </c>
      <c r="D78">
        <v>77</v>
      </c>
      <c r="E78">
        <v>1</v>
      </c>
      <c r="F78" t="s">
        <v>63</v>
      </c>
      <c r="G78" t="s">
        <v>64</v>
      </c>
      <c r="H78" t="s">
        <v>65</v>
      </c>
      <c r="I78" t="s">
        <v>66</v>
      </c>
      <c r="J78" t="s">
        <v>66</v>
      </c>
      <c r="K78" t="s">
        <v>1</v>
      </c>
      <c r="L78">
        <v>50</v>
      </c>
      <c r="M78">
        <v>1108361</v>
      </c>
      <c r="N78">
        <v>6</v>
      </c>
      <c r="O78">
        <v>1</v>
      </c>
      <c r="P78" t="s">
        <v>142</v>
      </c>
      <c r="Q78" t="s">
        <v>321</v>
      </c>
      <c r="R78">
        <v>7</v>
      </c>
      <c r="U78">
        <v>31</v>
      </c>
      <c r="V78">
        <v>36</v>
      </c>
      <c r="W78">
        <v>2</v>
      </c>
      <c r="X78">
        <v>0</v>
      </c>
      <c r="Y78">
        <v>2</v>
      </c>
      <c r="Z78">
        <v>0</v>
      </c>
      <c r="AA78">
        <v>33</v>
      </c>
      <c r="AB78">
        <v>38</v>
      </c>
      <c r="AC78">
        <v>50</v>
      </c>
      <c r="AD78">
        <v>40</v>
      </c>
      <c r="AE78">
        <v>2</v>
      </c>
      <c r="AF78">
        <v>0</v>
      </c>
      <c r="AG78">
        <v>42</v>
      </c>
      <c r="AH78">
        <v>0</v>
      </c>
      <c r="AI78">
        <v>10</v>
      </c>
      <c r="AJ78">
        <v>8</v>
      </c>
      <c r="AK78">
        <v>10</v>
      </c>
      <c r="AL78">
        <v>10</v>
      </c>
      <c r="AM78">
        <v>0</v>
      </c>
      <c r="AN78">
        <v>0.12</v>
      </c>
      <c r="AO78">
        <v>0.90909090909090917</v>
      </c>
      <c r="AP78">
        <v>0</v>
      </c>
      <c r="AQ78" t="s">
        <v>115</v>
      </c>
      <c r="AR78" t="s">
        <v>108</v>
      </c>
      <c r="AS78" t="s">
        <v>252</v>
      </c>
      <c r="AT78">
        <v>4202</v>
      </c>
      <c r="AU78">
        <v>4126</v>
      </c>
      <c r="AV78">
        <v>0</v>
      </c>
      <c r="AW78">
        <v>0</v>
      </c>
      <c r="AX78">
        <v>8.3279999999999994</v>
      </c>
      <c r="AY78">
        <v>0.2082</v>
      </c>
      <c r="AZ78">
        <v>8.7444000000000006</v>
      </c>
      <c r="BA78" t="s">
        <v>109</v>
      </c>
      <c r="BB78">
        <v>-2.7444000000000006</v>
      </c>
      <c r="BC78">
        <v>-13.18155619596542</v>
      </c>
      <c r="BD78" t="s">
        <v>114</v>
      </c>
      <c r="BE78">
        <v>0</v>
      </c>
      <c r="BF78" t="s">
        <v>111</v>
      </c>
    </row>
    <row r="79" spans="1:58" x14ac:dyDescent="0.25">
      <c r="A79" t="s">
        <v>332</v>
      </c>
      <c r="B79" t="s">
        <v>248</v>
      </c>
      <c r="C79">
        <v>1</v>
      </c>
      <c r="D79">
        <v>78</v>
      </c>
      <c r="E79">
        <v>1</v>
      </c>
      <c r="F79" t="s">
        <v>63</v>
      </c>
      <c r="G79" t="s">
        <v>64</v>
      </c>
      <c r="H79" t="s">
        <v>65</v>
      </c>
      <c r="I79" t="s">
        <v>66</v>
      </c>
      <c r="J79" t="s">
        <v>66</v>
      </c>
      <c r="K79" t="s">
        <v>1</v>
      </c>
      <c r="L79">
        <v>50</v>
      </c>
      <c r="M79">
        <v>1108363</v>
      </c>
      <c r="N79">
        <v>6</v>
      </c>
      <c r="O79">
        <v>1</v>
      </c>
      <c r="P79" t="s">
        <v>142</v>
      </c>
      <c r="Q79" t="s">
        <v>298</v>
      </c>
      <c r="R79">
        <v>8</v>
      </c>
      <c r="U79">
        <v>18</v>
      </c>
      <c r="V79">
        <v>23</v>
      </c>
      <c r="W79">
        <v>0</v>
      </c>
      <c r="X79">
        <v>0</v>
      </c>
      <c r="Y79">
        <v>0</v>
      </c>
      <c r="Z79">
        <v>0</v>
      </c>
      <c r="AA79">
        <v>18</v>
      </c>
      <c r="AB79">
        <v>23</v>
      </c>
      <c r="AC79">
        <v>50</v>
      </c>
      <c r="AD79">
        <v>28</v>
      </c>
      <c r="AE79">
        <v>0</v>
      </c>
      <c r="AF79">
        <v>0</v>
      </c>
      <c r="AG79">
        <v>28</v>
      </c>
      <c r="AH79">
        <v>0</v>
      </c>
      <c r="AI79">
        <v>22</v>
      </c>
      <c r="AJ79">
        <v>22</v>
      </c>
      <c r="AK79">
        <v>22</v>
      </c>
      <c r="AL79">
        <v>22</v>
      </c>
      <c r="AM79">
        <v>0</v>
      </c>
      <c r="AN79">
        <v>0.12</v>
      </c>
      <c r="AO79">
        <v>2</v>
      </c>
      <c r="AP79">
        <v>0</v>
      </c>
      <c r="AQ79" t="s">
        <v>115</v>
      </c>
      <c r="AR79" t="s">
        <v>108</v>
      </c>
      <c r="AS79" t="s">
        <v>252</v>
      </c>
      <c r="AT79">
        <v>2202</v>
      </c>
      <c r="AU79">
        <v>2248</v>
      </c>
      <c r="AV79">
        <v>0</v>
      </c>
      <c r="AW79">
        <v>0</v>
      </c>
      <c r="AX79">
        <v>4.45</v>
      </c>
      <c r="AY79">
        <v>0.15892857142857145</v>
      </c>
      <c r="AZ79">
        <v>4.45</v>
      </c>
      <c r="BA79" t="s">
        <v>109</v>
      </c>
      <c r="BB79">
        <v>1.5499999999999998</v>
      </c>
      <c r="BC79">
        <v>9.752808988764043</v>
      </c>
      <c r="BD79" t="s">
        <v>110</v>
      </c>
      <c r="BE79">
        <v>0</v>
      </c>
      <c r="BF79" t="s">
        <v>111</v>
      </c>
    </row>
    <row r="80" spans="1:58" x14ac:dyDescent="0.25">
      <c r="A80" t="s">
        <v>333</v>
      </c>
      <c r="B80" t="s">
        <v>248</v>
      </c>
      <c r="C80">
        <v>1</v>
      </c>
      <c r="D80">
        <v>79</v>
      </c>
      <c r="E80">
        <v>1</v>
      </c>
      <c r="F80" t="s">
        <v>63</v>
      </c>
      <c r="G80" t="s">
        <v>64</v>
      </c>
      <c r="H80" t="s">
        <v>65</v>
      </c>
      <c r="I80" t="s">
        <v>66</v>
      </c>
      <c r="J80" t="s">
        <v>66</v>
      </c>
      <c r="K80" t="s">
        <v>1</v>
      </c>
      <c r="L80">
        <v>50</v>
      </c>
      <c r="M80">
        <v>1108365</v>
      </c>
      <c r="N80">
        <v>6</v>
      </c>
      <c r="O80">
        <v>1</v>
      </c>
      <c r="P80" t="s">
        <v>142</v>
      </c>
      <c r="Q80" t="s">
        <v>298</v>
      </c>
      <c r="R80">
        <v>8</v>
      </c>
      <c r="U80">
        <v>18</v>
      </c>
      <c r="V80">
        <v>23</v>
      </c>
      <c r="W80">
        <v>3</v>
      </c>
      <c r="X80">
        <v>0</v>
      </c>
      <c r="Y80">
        <v>3</v>
      </c>
      <c r="Z80">
        <v>1</v>
      </c>
      <c r="AA80">
        <v>22</v>
      </c>
      <c r="AB80">
        <v>27</v>
      </c>
      <c r="AC80">
        <v>50</v>
      </c>
      <c r="AD80">
        <v>32</v>
      </c>
      <c r="AE80">
        <v>5</v>
      </c>
      <c r="AF80">
        <v>1</v>
      </c>
      <c r="AG80">
        <v>38</v>
      </c>
      <c r="AH80">
        <v>0</v>
      </c>
      <c r="AI80">
        <v>18</v>
      </c>
      <c r="AJ80">
        <v>12</v>
      </c>
      <c r="AK80">
        <v>17</v>
      </c>
      <c r="AL80">
        <v>18</v>
      </c>
      <c r="AM80">
        <v>0</v>
      </c>
      <c r="AN80">
        <v>0.12</v>
      </c>
      <c r="AO80">
        <v>1.5454545454545454</v>
      </c>
      <c r="AP80">
        <v>0</v>
      </c>
      <c r="AQ80" t="s">
        <v>115</v>
      </c>
      <c r="AR80" t="s">
        <v>108</v>
      </c>
      <c r="AS80" t="s">
        <v>252</v>
      </c>
      <c r="AT80">
        <v>2592</v>
      </c>
      <c r="AU80">
        <v>2264</v>
      </c>
      <c r="AV80">
        <v>0</v>
      </c>
      <c r="AW80">
        <v>0</v>
      </c>
      <c r="AX80">
        <v>4.8559999999999999</v>
      </c>
      <c r="AY80">
        <v>0.15175</v>
      </c>
      <c r="AZ80">
        <v>5.7664999999999997</v>
      </c>
      <c r="BA80" t="s">
        <v>109</v>
      </c>
      <c r="BB80">
        <v>0.23350000000000026</v>
      </c>
      <c r="BC80">
        <v>1.5387149917627694</v>
      </c>
      <c r="BD80" t="s">
        <v>111</v>
      </c>
      <c r="BE80">
        <v>0</v>
      </c>
      <c r="BF80" t="s">
        <v>111</v>
      </c>
    </row>
    <row r="81" spans="1:58" x14ac:dyDescent="0.25">
      <c r="A81" t="s">
        <v>334</v>
      </c>
      <c r="B81" t="s">
        <v>248</v>
      </c>
      <c r="C81">
        <v>1</v>
      </c>
      <c r="D81">
        <v>80</v>
      </c>
      <c r="E81">
        <v>1</v>
      </c>
      <c r="F81" t="s">
        <v>63</v>
      </c>
      <c r="G81" t="s">
        <v>64</v>
      </c>
      <c r="H81" t="s">
        <v>65</v>
      </c>
      <c r="I81" t="s">
        <v>66</v>
      </c>
      <c r="J81" t="s">
        <v>66</v>
      </c>
      <c r="K81" t="s">
        <v>1</v>
      </c>
      <c r="L81">
        <v>50</v>
      </c>
      <c r="M81">
        <v>1108367</v>
      </c>
      <c r="N81">
        <v>6</v>
      </c>
      <c r="O81">
        <v>1</v>
      </c>
      <c r="P81" t="s">
        <v>142</v>
      </c>
      <c r="Q81" t="s">
        <v>298</v>
      </c>
      <c r="R81">
        <v>8</v>
      </c>
      <c r="U81">
        <v>16</v>
      </c>
      <c r="V81">
        <v>21</v>
      </c>
      <c r="W81">
        <v>1</v>
      </c>
      <c r="X81">
        <v>0</v>
      </c>
      <c r="Y81">
        <v>1</v>
      </c>
      <c r="Z81">
        <v>1</v>
      </c>
      <c r="AA81">
        <v>18</v>
      </c>
      <c r="AB81">
        <v>23</v>
      </c>
      <c r="AC81">
        <v>50</v>
      </c>
      <c r="AD81">
        <v>28</v>
      </c>
      <c r="AE81">
        <v>2</v>
      </c>
      <c r="AF81">
        <v>2</v>
      </c>
      <c r="AG81">
        <v>32</v>
      </c>
      <c r="AH81">
        <v>0</v>
      </c>
      <c r="AI81">
        <v>22</v>
      </c>
      <c r="AJ81">
        <v>18</v>
      </c>
      <c r="AK81">
        <v>20</v>
      </c>
      <c r="AL81">
        <v>22</v>
      </c>
      <c r="AM81">
        <v>0</v>
      </c>
      <c r="AN81">
        <v>0.12</v>
      </c>
      <c r="AO81">
        <v>1.8181818181818183</v>
      </c>
      <c r="AP81">
        <v>0</v>
      </c>
      <c r="AQ81" t="s">
        <v>115</v>
      </c>
      <c r="AR81" t="s">
        <v>108</v>
      </c>
      <c r="AS81" t="s">
        <v>252</v>
      </c>
      <c r="AT81">
        <v>1650</v>
      </c>
      <c r="AU81">
        <v>2129</v>
      </c>
      <c r="AV81">
        <v>0</v>
      </c>
      <c r="AW81">
        <v>0</v>
      </c>
      <c r="AX81">
        <v>3.7789999999999999</v>
      </c>
      <c r="AY81">
        <v>0.1349642857142857</v>
      </c>
      <c r="AZ81">
        <v>4.3188571428571425</v>
      </c>
      <c r="BA81" t="s">
        <v>109</v>
      </c>
      <c r="BB81">
        <v>1.6811428571428575</v>
      </c>
      <c r="BC81">
        <v>12.456205345329456</v>
      </c>
      <c r="BD81" t="s">
        <v>111</v>
      </c>
      <c r="BE81">
        <v>0</v>
      </c>
      <c r="BF81" t="s">
        <v>111</v>
      </c>
    </row>
    <row r="82" spans="1:58" x14ac:dyDescent="0.25">
      <c r="A82" t="s">
        <v>335</v>
      </c>
      <c r="B82" t="s">
        <v>248</v>
      </c>
      <c r="C82">
        <v>1</v>
      </c>
      <c r="D82">
        <v>81</v>
      </c>
      <c r="E82">
        <v>1</v>
      </c>
      <c r="F82" t="s">
        <v>63</v>
      </c>
      <c r="G82" t="s">
        <v>64</v>
      </c>
      <c r="H82" t="s">
        <v>65</v>
      </c>
      <c r="I82" t="s">
        <v>66</v>
      </c>
      <c r="J82" t="s">
        <v>66</v>
      </c>
      <c r="K82" t="s">
        <v>1</v>
      </c>
      <c r="L82">
        <v>50</v>
      </c>
      <c r="M82">
        <v>1108369</v>
      </c>
      <c r="N82">
        <v>6</v>
      </c>
      <c r="O82">
        <v>1</v>
      </c>
      <c r="P82" t="s">
        <v>142</v>
      </c>
      <c r="Q82" t="s">
        <v>298</v>
      </c>
      <c r="R82">
        <v>8</v>
      </c>
      <c r="U82">
        <v>20</v>
      </c>
      <c r="V82">
        <v>25</v>
      </c>
      <c r="W82">
        <v>1</v>
      </c>
      <c r="X82">
        <v>0</v>
      </c>
      <c r="Y82">
        <v>1</v>
      </c>
      <c r="Z82">
        <v>1</v>
      </c>
      <c r="AA82">
        <v>22</v>
      </c>
      <c r="AB82">
        <v>27</v>
      </c>
      <c r="AC82">
        <v>50</v>
      </c>
      <c r="AD82">
        <v>30</v>
      </c>
      <c r="AE82">
        <v>2</v>
      </c>
      <c r="AF82">
        <v>1</v>
      </c>
      <c r="AG82">
        <v>33</v>
      </c>
      <c r="AH82">
        <v>0</v>
      </c>
      <c r="AI82">
        <v>20</v>
      </c>
      <c r="AJ82">
        <v>17</v>
      </c>
      <c r="AK82">
        <v>19</v>
      </c>
      <c r="AL82">
        <v>20</v>
      </c>
      <c r="AM82">
        <v>0</v>
      </c>
      <c r="AN82">
        <v>0.12</v>
      </c>
      <c r="AO82">
        <v>1.7272727272727273</v>
      </c>
      <c r="AP82">
        <v>0</v>
      </c>
      <c r="AQ82" t="s">
        <v>115</v>
      </c>
      <c r="AR82" t="s">
        <v>108</v>
      </c>
      <c r="AS82" t="s">
        <v>252</v>
      </c>
      <c r="AT82">
        <v>2018</v>
      </c>
      <c r="AU82">
        <v>1854</v>
      </c>
      <c r="AV82">
        <v>0</v>
      </c>
      <c r="AW82">
        <v>0</v>
      </c>
      <c r="AX82">
        <v>3.8719999999999999</v>
      </c>
      <c r="AY82">
        <v>0.12906666666666666</v>
      </c>
      <c r="AZ82">
        <v>4.2591999999999999</v>
      </c>
      <c r="BA82" t="s">
        <v>109</v>
      </c>
      <c r="BB82">
        <v>1.7408000000000001</v>
      </c>
      <c r="BC82">
        <v>13.487603305785125</v>
      </c>
      <c r="BD82" t="s">
        <v>111</v>
      </c>
      <c r="BE82">
        <v>0</v>
      </c>
      <c r="BF82" t="s">
        <v>111</v>
      </c>
    </row>
    <row r="83" spans="1:58" x14ac:dyDescent="0.25">
      <c r="A83" t="s">
        <v>336</v>
      </c>
      <c r="B83" t="s">
        <v>248</v>
      </c>
      <c r="C83">
        <v>1</v>
      </c>
      <c r="D83">
        <v>82</v>
      </c>
      <c r="E83">
        <v>1</v>
      </c>
      <c r="F83" t="s">
        <v>63</v>
      </c>
      <c r="G83" t="s">
        <v>64</v>
      </c>
      <c r="H83" t="s">
        <v>65</v>
      </c>
      <c r="I83" t="s">
        <v>66</v>
      </c>
      <c r="J83" t="s">
        <v>66</v>
      </c>
      <c r="K83" t="s">
        <v>1</v>
      </c>
      <c r="L83">
        <v>50</v>
      </c>
      <c r="M83">
        <v>1108371</v>
      </c>
      <c r="N83">
        <v>6</v>
      </c>
      <c r="O83">
        <v>1</v>
      </c>
      <c r="P83" t="s">
        <v>142</v>
      </c>
      <c r="Q83" t="s">
        <v>298</v>
      </c>
      <c r="R83">
        <v>8</v>
      </c>
      <c r="U83">
        <v>19</v>
      </c>
      <c r="V83">
        <v>24</v>
      </c>
      <c r="W83">
        <v>1</v>
      </c>
      <c r="X83">
        <v>0</v>
      </c>
      <c r="Y83">
        <v>1</v>
      </c>
      <c r="Z83">
        <v>0</v>
      </c>
      <c r="AA83">
        <v>20</v>
      </c>
      <c r="AB83">
        <v>25</v>
      </c>
      <c r="AC83">
        <v>50</v>
      </c>
      <c r="AD83">
        <v>31</v>
      </c>
      <c r="AE83">
        <v>2</v>
      </c>
      <c r="AF83">
        <v>0</v>
      </c>
      <c r="AG83">
        <v>33</v>
      </c>
      <c r="AH83">
        <v>0</v>
      </c>
      <c r="AI83">
        <v>19</v>
      </c>
      <c r="AJ83">
        <v>17</v>
      </c>
      <c r="AK83">
        <v>19</v>
      </c>
      <c r="AL83">
        <v>19</v>
      </c>
      <c r="AM83">
        <v>0</v>
      </c>
      <c r="AN83">
        <v>0.12</v>
      </c>
      <c r="AO83">
        <v>1.7272727272727273</v>
      </c>
      <c r="AP83">
        <v>0</v>
      </c>
      <c r="AQ83" t="s">
        <v>115</v>
      </c>
      <c r="AR83" t="s">
        <v>108</v>
      </c>
      <c r="AS83" t="s">
        <v>252</v>
      </c>
      <c r="AT83">
        <v>1916</v>
      </c>
      <c r="AU83">
        <v>1552</v>
      </c>
      <c r="AV83">
        <v>0</v>
      </c>
      <c r="AW83">
        <v>0</v>
      </c>
      <c r="AX83">
        <v>3.468</v>
      </c>
      <c r="AY83">
        <v>0.11187096774193549</v>
      </c>
      <c r="AZ83">
        <v>3.6917419354838712</v>
      </c>
      <c r="BA83" t="s">
        <v>109</v>
      </c>
      <c r="BB83">
        <v>2.3082580645161288</v>
      </c>
      <c r="BC83">
        <v>20.633217993079583</v>
      </c>
      <c r="BD83" t="s">
        <v>111</v>
      </c>
      <c r="BE83">
        <v>0</v>
      </c>
      <c r="BF83" t="s">
        <v>111</v>
      </c>
    </row>
    <row r="84" spans="1:58" x14ac:dyDescent="0.25">
      <c r="A84" t="s">
        <v>337</v>
      </c>
      <c r="B84" t="s">
        <v>248</v>
      </c>
      <c r="C84">
        <v>1</v>
      </c>
      <c r="D84">
        <v>83</v>
      </c>
      <c r="E84">
        <v>1</v>
      </c>
      <c r="F84" t="s">
        <v>63</v>
      </c>
      <c r="G84" t="s">
        <v>64</v>
      </c>
      <c r="H84" t="s">
        <v>67</v>
      </c>
      <c r="I84" t="s">
        <v>68</v>
      </c>
      <c r="J84" t="s">
        <v>69</v>
      </c>
      <c r="K84" t="s">
        <v>1</v>
      </c>
      <c r="L84">
        <v>50</v>
      </c>
      <c r="M84">
        <v>1108373</v>
      </c>
      <c r="N84">
        <v>5</v>
      </c>
      <c r="O84">
        <v>1</v>
      </c>
      <c r="P84" t="s">
        <v>142</v>
      </c>
      <c r="Q84" t="s">
        <v>298</v>
      </c>
      <c r="R84">
        <v>8</v>
      </c>
      <c r="U84">
        <v>0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4</v>
      </c>
      <c r="AC84">
        <v>50</v>
      </c>
      <c r="AD84">
        <v>4</v>
      </c>
      <c r="AE84">
        <v>0</v>
      </c>
      <c r="AF84">
        <v>0</v>
      </c>
      <c r="AG84">
        <v>4</v>
      </c>
      <c r="AH84">
        <v>0</v>
      </c>
      <c r="AI84">
        <v>46</v>
      </c>
      <c r="AJ84">
        <v>46</v>
      </c>
      <c r="AK84">
        <v>46</v>
      </c>
      <c r="AL84">
        <v>46</v>
      </c>
      <c r="AM84">
        <v>0</v>
      </c>
      <c r="AN84">
        <v>0.1</v>
      </c>
      <c r="AO84">
        <v>4.1818181818181817</v>
      </c>
      <c r="AP84">
        <v>0</v>
      </c>
      <c r="AQ84" t="s">
        <v>112</v>
      </c>
      <c r="AR84" t="s">
        <v>108</v>
      </c>
      <c r="AS84" t="s">
        <v>252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113</v>
      </c>
      <c r="BB84">
        <v>5</v>
      </c>
      <c r="BC84">
        <v>0</v>
      </c>
      <c r="BD84" t="s">
        <v>111</v>
      </c>
      <c r="BE84">
        <v>0</v>
      </c>
      <c r="BF84" t="s">
        <v>111</v>
      </c>
    </row>
    <row r="85" spans="1:58" x14ac:dyDescent="0.25">
      <c r="A85" t="s">
        <v>338</v>
      </c>
      <c r="B85" t="s">
        <v>248</v>
      </c>
      <c r="C85">
        <v>1</v>
      </c>
      <c r="D85">
        <v>84</v>
      </c>
      <c r="E85">
        <v>1</v>
      </c>
      <c r="F85" t="s">
        <v>63</v>
      </c>
      <c r="G85" t="s">
        <v>64</v>
      </c>
      <c r="H85" t="s">
        <v>65</v>
      </c>
      <c r="I85" t="s">
        <v>66</v>
      </c>
      <c r="J85" t="s">
        <v>66</v>
      </c>
      <c r="K85" t="s">
        <v>1</v>
      </c>
      <c r="L85">
        <v>50</v>
      </c>
      <c r="M85">
        <v>1108375</v>
      </c>
      <c r="N85">
        <v>6</v>
      </c>
      <c r="O85">
        <v>1</v>
      </c>
      <c r="P85" t="s">
        <v>142</v>
      </c>
      <c r="Q85" t="s">
        <v>298</v>
      </c>
      <c r="R85">
        <v>8</v>
      </c>
      <c r="U85">
        <v>21</v>
      </c>
      <c r="V85">
        <v>26</v>
      </c>
      <c r="W85">
        <v>2</v>
      </c>
      <c r="X85">
        <v>0</v>
      </c>
      <c r="Y85">
        <v>2</v>
      </c>
      <c r="Z85">
        <v>1</v>
      </c>
      <c r="AA85">
        <v>24</v>
      </c>
      <c r="AB85">
        <v>29</v>
      </c>
      <c r="AC85">
        <v>50</v>
      </c>
      <c r="AD85">
        <v>36</v>
      </c>
      <c r="AE85">
        <v>4</v>
      </c>
      <c r="AF85">
        <v>1</v>
      </c>
      <c r="AG85">
        <v>41</v>
      </c>
      <c r="AH85">
        <v>0</v>
      </c>
      <c r="AI85">
        <v>14</v>
      </c>
      <c r="AJ85">
        <v>9</v>
      </c>
      <c r="AK85">
        <v>13</v>
      </c>
      <c r="AL85">
        <v>14</v>
      </c>
      <c r="AM85">
        <v>0</v>
      </c>
      <c r="AN85">
        <v>0.12</v>
      </c>
      <c r="AO85">
        <v>1.1818181818181819</v>
      </c>
      <c r="AP85">
        <v>0</v>
      </c>
      <c r="AQ85" t="s">
        <v>115</v>
      </c>
      <c r="AR85" t="s">
        <v>108</v>
      </c>
      <c r="AS85" t="s">
        <v>252</v>
      </c>
      <c r="AT85">
        <v>2637</v>
      </c>
      <c r="AU85">
        <v>2572</v>
      </c>
      <c r="AV85">
        <v>0</v>
      </c>
      <c r="AW85">
        <v>0</v>
      </c>
      <c r="AX85">
        <v>5.2089999999999996</v>
      </c>
      <c r="AY85">
        <v>0.14469444444444443</v>
      </c>
      <c r="AZ85">
        <v>5.9324722222222217</v>
      </c>
      <c r="BA85" t="s">
        <v>109</v>
      </c>
      <c r="BB85">
        <v>6.7527777777778297E-2</v>
      </c>
      <c r="BC85">
        <v>0.46669226339028969</v>
      </c>
      <c r="BD85" t="s">
        <v>111</v>
      </c>
      <c r="BE85">
        <v>0</v>
      </c>
      <c r="BF85" t="s">
        <v>111</v>
      </c>
    </row>
    <row r="86" spans="1:58" x14ac:dyDescent="0.25">
      <c r="A86" t="s">
        <v>339</v>
      </c>
      <c r="B86" t="s">
        <v>248</v>
      </c>
      <c r="C86">
        <v>1</v>
      </c>
      <c r="D86">
        <v>85</v>
      </c>
      <c r="E86">
        <v>1</v>
      </c>
      <c r="F86" t="s">
        <v>63</v>
      </c>
      <c r="G86" t="s">
        <v>64</v>
      </c>
      <c r="H86" t="s">
        <v>65</v>
      </c>
      <c r="I86" t="s">
        <v>66</v>
      </c>
      <c r="J86" t="s">
        <v>66</v>
      </c>
      <c r="K86" t="s">
        <v>1</v>
      </c>
      <c r="L86">
        <v>50</v>
      </c>
      <c r="M86">
        <v>1108377</v>
      </c>
      <c r="N86">
        <v>6</v>
      </c>
      <c r="O86">
        <v>1</v>
      </c>
      <c r="P86" t="s">
        <v>142</v>
      </c>
      <c r="Q86" t="s">
        <v>298</v>
      </c>
      <c r="R86">
        <v>8</v>
      </c>
      <c r="U86">
        <v>22</v>
      </c>
      <c r="V86">
        <v>27</v>
      </c>
      <c r="W86">
        <v>0</v>
      </c>
      <c r="X86">
        <v>0</v>
      </c>
      <c r="Y86">
        <v>0</v>
      </c>
      <c r="Z86">
        <v>3</v>
      </c>
      <c r="AA86">
        <v>25</v>
      </c>
      <c r="AB86">
        <v>30</v>
      </c>
      <c r="AC86">
        <v>50</v>
      </c>
      <c r="AD86">
        <v>31</v>
      </c>
      <c r="AE86">
        <v>0</v>
      </c>
      <c r="AF86">
        <v>5</v>
      </c>
      <c r="AG86">
        <v>36</v>
      </c>
      <c r="AH86">
        <v>0</v>
      </c>
      <c r="AI86">
        <v>19</v>
      </c>
      <c r="AJ86">
        <v>14</v>
      </c>
      <c r="AK86">
        <v>14</v>
      </c>
      <c r="AL86">
        <v>19</v>
      </c>
      <c r="AM86">
        <v>0</v>
      </c>
      <c r="AN86">
        <v>0.12</v>
      </c>
      <c r="AO86">
        <v>1.2727272727272727</v>
      </c>
      <c r="AP86">
        <v>0</v>
      </c>
      <c r="AQ86" t="s">
        <v>115</v>
      </c>
      <c r="AR86" t="s">
        <v>108</v>
      </c>
      <c r="AS86" t="s">
        <v>252</v>
      </c>
      <c r="AT86">
        <v>3175</v>
      </c>
      <c r="AU86">
        <v>3032</v>
      </c>
      <c r="AV86">
        <v>0</v>
      </c>
      <c r="AW86">
        <v>0</v>
      </c>
      <c r="AX86">
        <v>6.2069999999999999</v>
      </c>
      <c r="AY86">
        <v>0.20022580645161289</v>
      </c>
      <c r="AZ86">
        <v>7.2081290322580642</v>
      </c>
      <c r="BA86" t="s">
        <v>109</v>
      </c>
      <c r="BB86">
        <v>-1.2081290322580642</v>
      </c>
      <c r="BC86">
        <v>-6.0338327694538414</v>
      </c>
      <c r="BD86" t="s">
        <v>111</v>
      </c>
      <c r="BE86">
        <v>0</v>
      </c>
      <c r="BF86" t="s">
        <v>111</v>
      </c>
    </row>
    <row r="87" spans="1:58" x14ac:dyDescent="0.25">
      <c r="A87" t="s">
        <v>340</v>
      </c>
      <c r="B87" t="s">
        <v>248</v>
      </c>
      <c r="C87">
        <v>1</v>
      </c>
      <c r="D87">
        <v>86</v>
      </c>
      <c r="E87">
        <v>1</v>
      </c>
      <c r="F87" t="s">
        <v>63</v>
      </c>
      <c r="G87" t="s">
        <v>64</v>
      </c>
      <c r="H87" t="s">
        <v>65</v>
      </c>
      <c r="I87" t="s">
        <v>66</v>
      </c>
      <c r="J87" t="s">
        <v>66</v>
      </c>
      <c r="K87" t="s">
        <v>1</v>
      </c>
      <c r="L87">
        <v>50</v>
      </c>
      <c r="M87">
        <v>1108379</v>
      </c>
      <c r="N87">
        <v>6</v>
      </c>
      <c r="O87">
        <v>1</v>
      </c>
      <c r="P87" t="s">
        <v>142</v>
      </c>
      <c r="Q87" t="s">
        <v>298</v>
      </c>
      <c r="R87">
        <v>8</v>
      </c>
      <c r="U87">
        <v>32</v>
      </c>
      <c r="V87">
        <v>37</v>
      </c>
      <c r="W87">
        <v>2</v>
      </c>
      <c r="X87">
        <v>0</v>
      </c>
      <c r="Y87">
        <v>2</v>
      </c>
      <c r="Z87">
        <v>0</v>
      </c>
      <c r="AA87">
        <v>34</v>
      </c>
      <c r="AB87">
        <v>39</v>
      </c>
      <c r="AC87">
        <v>50</v>
      </c>
      <c r="AD87">
        <v>41</v>
      </c>
      <c r="AE87">
        <v>2</v>
      </c>
      <c r="AF87">
        <v>0</v>
      </c>
      <c r="AG87">
        <v>43</v>
      </c>
      <c r="AH87">
        <v>0</v>
      </c>
      <c r="AI87">
        <v>9</v>
      </c>
      <c r="AJ87">
        <v>7</v>
      </c>
      <c r="AK87">
        <v>9</v>
      </c>
      <c r="AL87">
        <v>9</v>
      </c>
      <c r="AM87">
        <v>0</v>
      </c>
      <c r="AN87">
        <v>0.12</v>
      </c>
      <c r="AO87">
        <v>0.81818181818181823</v>
      </c>
      <c r="AP87">
        <v>0</v>
      </c>
      <c r="AQ87" t="s">
        <v>115</v>
      </c>
      <c r="AR87" t="s">
        <v>108</v>
      </c>
      <c r="AS87" t="s">
        <v>252</v>
      </c>
      <c r="AT87">
        <v>4471</v>
      </c>
      <c r="AU87">
        <v>4494</v>
      </c>
      <c r="AV87">
        <v>0</v>
      </c>
      <c r="AW87">
        <v>0</v>
      </c>
      <c r="AX87">
        <v>8.9649999999999999</v>
      </c>
      <c r="AY87">
        <v>0.21865853658536585</v>
      </c>
      <c r="AZ87">
        <v>9.4023170731707317</v>
      </c>
      <c r="BA87" t="s">
        <v>109</v>
      </c>
      <c r="BB87">
        <v>-3.4023170731707317</v>
      </c>
      <c r="BC87">
        <v>-15.559955382041272</v>
      </c>
      <c r="BD87" t="s">
        <v>111</v>
      </c>
      <c r="BE87">
        <v>0</v>
      </c>
      <c r="BF87" t="s">
        <v>111</v>
      </c>
    </row>
    <row r="88" spans="1:58" x14ac:dyDescent="0.25">
      <c r="A88" t="s">
        <v>341</v>
      </c>
      <c r="B88" t="s">
        <v>248</v>
      </c>
      <c r="C88">
        <v>1</v>
      </c>
      <c r="D88">
        <v>87</v>
      </c>
      <c r="E88">
        <v>1</v>
      </c>
      <c r="F88" t="s">
        <v>63</v>
      </c>
      <c r="G88" t="s">
        <v>64</v>
      </c>
      <c r="H88" t="s">
        <v>65</v>
      </c>
      <c r="I88" t="s">
        <v>66</v>
      </c>
      <c r="J88" t="s">
        <v>66</v>
      </c>
      <c r="K88" t="s">
        <v>1</v>
      </c>
      <c r="L88">
        <v>50</v>
      </c>
      <c r="M88">
        <v>1108381</v>
      </c>
      <c r="N88">
        <v>6</v>
      </c>
      <c r="O88">
        <v>1</v>
      </c>
      <c r="P88" t="s">
        <v>142</v>
      </c>
      <c r="Q88" t="s">
        <v>298</v>
      </c>
      <c r="R88">
        <v>8</v>
      </c>
      <c r="U88">
        <v>17</v>
      </c>
      <c r="V88">
        <v>22</v>
      </c>
      <c r="W88">
        <v>0</v>
      </c>
      <c r="X88">
        <v>0</v>
      </c>
      <c r="Y88">
        <v>0</v>
      </c>
      <c r="Z88">
        <v>3</v>
      </c>
      <c r="AA88">
        <v>20</v>
      </c>
      <c r="AB88">
        <v>25</v>
      </c>
      <c r="AC88">
        <v>50</v>
      </c>
      <c r="AD88">
        <v>28</v>
      </c>
      <c r="AE88">
        <v>0</v>
      </c>
      <c r="AF88">
        <v>4</v>
      </c>
      <c r="AG88">
        <v>32</v>
      </c>
      <c r="AH88">
        <v>0</v>
      </c>
      <c r="AI88">
        <v>22</v>
      </c>
      <c r="AJ88">
        <v>18</v>
      </c>
      <c r="AK88">
        <v>18</v>
      </c>
      <c r="AL88">
        <v>22</v>
      </c>
      <c r="AM88">
        <v>0</v>
      </c>
      <c r="AN88">
        <v>0.12</v>
      </c>
      <c r="AO88">
        <v>1.6363636363636365</v>
      </c>
      <c r="AP88">
        <v>0</v>
      </c>
      <c r="AQ88" t="s">
        <v>115</v>
      </c>
      <c r="AR88" t="s">
        <v>108</v>
      </c>
      <c r="AS88" t="s">
        <v>252</v>
      </c>
      <c r="AT88">
        <v>2601</v>
      </c>
      <c r="AU88">
        <v>2866</v>
      </c>
      <c r="AV88">
        <v>0</v>
      </c>
      <c r="AW88">
        <v>0</v>
      </c>
      <c r="AX88">
        <v>5.4669999999999996</v>
      </c>
      <c r="AY88">
        <v>0.19524999999999998</v>
      </c>
      <c r="AZ88">
        <v>6.2479999999999993</v>
      </c>
      <c r="BA88" t="s">
        <v>109</v>
      </c>
      <c r="BB88">
        <v>-0.24799999999999933</v>
      </c>
      <c r="BC88">
        <v>-1.2701664532650416</v>
      </c>
      <c r="BD88" t="s">
        <v>111</v>
      </c>
      <c r="BE88">
        <v>0</v>
      </c>
      <c r="BF88" t="s">
        <v>111</v>
      </c>
    </row>
    <row r="89" spans="1:58" x14ac:dyDescent="0.25">
      <c r="A89" t="s">
        <v>342</v>
      </c>
      <c r="B89" t="s">
        <v>248</v>
      </c>
      <c r="C89">
        <v>1</v>
      </c>
      <c r="D89">
        <v>88</v>
      </c>
      <c r="E89">
        <v>1</v>
      </c>
      <c r="F89" t="s">
        <v>63</v>
      </c>
      <c r="G89" t="s">
        <v>64</v>
      </c>
      <c r="H89" t="s">
        <v>65</v>
      </c>
      <c r="I89" t="s">
        <v>66</v>
      </c>
      <c r="J89" t="s">
        <v>66</v>
      </c>
      <c r="K89" t="s">
        <v>1</v>
      </c>
      <c r="L89">
        <v>50</v>
      </c>
      <c r="M89">
        <v>1108383</v>
      </c>
      <c r="N89">
        <v>6</v>
      </c>
      <c r="O89">
        <v>1</v>
      </c>
      <c r="P89" t="s">
        <v>142</v>
      </c>
      <c r="Q89" t="s">
        <v>298</v>
      </c>
      <c r="R89">
        <v>8</v>
      </c>
      <c r="U89">
        <v>34</v>
      </c>
      <c r="V89">
        <v>39</v>
      </c>
      <c r="W89">
        <v>0</v>
      </c>
      <c r="X89">
        <v>0</v>
      </c>
      <c r="Y89">
        <v>0</v>
      </c>
      <c r="Z89">
        <v>2</v>
      </c>
      <c r="AA89">
        <v>36</v>
      </c>
      <c r="AB89">
        <v>41</v>
      </c>
      <c r="AC89">
        <v>50</v>
      </c>
      <c r="AD89">
        <v>39</v>
      </c>
      <c r="AE89">
        <v>0</v>
      </c>
      <c r="AF89">
        <v>2</v>
      </c>
      <c r="AG89">
        <v>41</v>
      </c>
      <c r="AH89">
        <v>0</v>
      </c>
      <c r="AI89">
        <v>11</v>
      </c>
      <c r="AJ89">
        <v>9</v>
      </c>
      <c r="AK89">
        <v>9</v>
      </c>
      <c r="AL89">
        <v>11</v>
      </c>
      <c r="AM89">
        <v>0</v>
      </c>
      <c r="AN89">
        <v>0.12</v>
      </c>
      <c r="AO89">
        <v>0.81818181818181823</v>
      </c>
      <c r="AP89">
        <v>0</v>
      </c>
      <c r="AQ89" t="s">
        <v>115</v>
      </c>
      <c r="AR89" t="s">
        <v>108</v>
      </c>
      <c r="AS89" t="s">
        <v>252</v>
      </c>
      <c r="AT89">
        <v>3582</v>
      </c>
      <c r="AU89">
        <v>4270</v>
      </c>
      <c r="AV89">
        <v>0</v>
      </c>
      <c r="AW89">
        <v>0</v>
      </c>
      <c r="AX89">
        <v>7.8520000000000003</v>
      </c>
      <c r="AY89">
        <v>0.20133333333333334</v>
      </c>
      <c r="AZ89">
        <v>8.254666666666667</v>
      </c>
      <c r="BA89" t="s">
        <v>109</v>
      </c>
      <c r="BB89">
        <v>-2.254666666666667</v>
      </c>
      <c r="BC89">
        <v>-11.198675496688743</v>
      </c>
      <c r="BD89" t="s">
        <v>114</v>
      </c>
      <c r="BE89">
        <v>0</v>
      </c>
      <c r="BF89" t="s">
        <v>111</v>
      </c>
    </row>
    <row r="90" spans="1:58" x14ac:dyDescent="0.25">
      <c r="A90" t="s">
        <v>343</v>
      </c>
      <c r="B90" t="s">
        <v>248</v>
      </c>
      <c r="C90">
        <v>1</v>
      </c>
      <c r="D90">
        <v>89</v>
      </c>
      <c r="E90">
        <v>1</v>
      </c>
      <c r="F90" t="s">
        <v>63</v>
      </c>
      <c r="G90" t="s">
        <v>64</v>
      </c>
      <c r="H90" t="s">
        <v>65</v>
      </c>
      <c r="I90" t="s">
        <v>73</v>
      </c>
      <c r="J90" t="s">
        <v>74</v>
      </c>
      <c r="K90" t="s">
        <v>1</v>
      </c>
      <c r="L90">
        <v>50</v>
      </c>
      <c r="M90">
        <v>1108497</v>
      </c>
      <c r="N90">
        <v>6</v>
      </c>
      <c r="O90">
        <v>1</v>
      </c>
      <c r="P90" t="s">
        <v>142</v>
      </c>
      <c r="Q90" t="s">
        <v>321</v>
      </c>
      <c r="R90">
        <v>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50</v>
      </c>
      <c r="AJ90">
        <v>50</v>
      </c>
      <c r="AK90">
        <v>50</v>
      </c>
      <c r="AL90">
        <v>50</v>
      </c>
      <c r="AM90">
        <v>0</v>
      </c>
      <c r="AN90">
        <v>0.12</v>
      </c>
      <c r="AO90">
        <v>4.5454545454545459</v>
      </c>
      <c r="AP90">
        <v>0</v>
      </c>
      <c r="AQ90" t="s">
        <v>130</v>
      </c>
      <c r="AR90" t="s">
        <v>116</v>
      </c>
      <c r="AS90" t="s">
        <v>252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113</v>
      </c>
      <c r="BB90">
        <v>6</v>
      </c>
      <c r="BC90">
        <v>0</v>
      </c>
      <c r="BD90" t="s">
        <v>110</v>
      </c>
      <c r="BE90">
        <v>1</v>
      </c>
      <c r="BF90" t="s">
        <v>111</v>
      </c>
    </row>
    <row r="91" spans="1:58" x14ac:dyDescent="0.25">
      <c r="A91" t="s">
        <v>344</v>
      </c>
      <c r="B91" t="s">
        <v>248</v>
      </c>
      <c r="C91">
        <v>1</v>
      </c>
      <c r="D91">
        <v>90</v>
      </c>
      <c r="E91">
        <v>1</v>
      </c>
      <c r="F91" t="s">
        <v>63</v>
      </c>
      <c r="G91" t="s">
        <v>64</v>
      </c>
      <c r="H91" t="s">
        <v>65</v>
      </c>
      <c r="I91" t="s">
        <v>73</v>
      </c>
      <c r="J91" t="s">
        <v>74</v>
      </c>
      <c r="K91" t="s">
        <v>1</v>
      </c>
      <c r="L91">
        <v>50</v>
      </c>
      <c r="M91">
        <v>1108499</v>
      </c>
      <c r="N91">
        <v>6</v>
      </c>
      <c r="O91">
        <v>1</v>
      </c>
      <c r="P91" t="s">
        <v>142</v>
      </c>
      <c r="Q91" t="s">
        <v>321</v>
      </c>
      <c r="R91">
        <v>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50</v>
      </c>
      <c r="AJ91">
        <v>50</v>
      </c>
      <c r="AK91">
        <v>50</v>
      </c>
      <c r="AL91">
        <v>50</v>
      </c>
      <c r="AM91">
        <v>0</v>
      </c>
      <c r="AN91">
        <v>0.12</v>
      </c>
      <c r="AO91">
        <v>4.5454545454545459</v>
      </c>
      <c r="AP91">
        <v>0</v>
      </c>
      <c r="AQ91" t="s">
        <v>130</v>
      </c>
      <c r="AR91" t="s">
        <v>116</v>
      </c>
      <c r="AS91" t="s">
        <v>252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113</v>
      </c>
      <c r="BB91">
        <v>6</v>
      </c>
      <c r="BC91">
        <v>0</v>
      </c>
      <c r="BD91" t="s">
        <v>111</v>
      </c>
      <c r="BE91">
        <v>2</v>
      </c>
      <c r="BF91" t="s">
        <v>111</v>
      </c>
    </row>
    <row r="92" spans="1:58" x14ac:dyDescent="0.25">
      <c r="A92" t="s">
        <v>345</v>
      </c>
      <c r="B92" t="s">
        <v>248</v>
      </c>
      <c r="C92">
        <v>1</v>
      </c>
      <c r="D92">
        <v>91</v>
      </c>
      <c r="E92">
        <v>1</v>
      </c>
      <c r="F92" t="s">
        <v>63</v>
      </c>
      <c r="G92" t="s">
        <v>64</v>
      </c>
      <c r="H92" t="s">
        <v>65</v>
      </c>
      <c r="I92" t="s">
        <v>73</v>
      </c>
      <c r="J92" t="s">
        <v>74</v>
      </c>
      <c r="K92" t="s">
        <v>1</v>
      </c>
      <c r="L92">
        <v>50</v>
      </c>
      <c r="M92">
        <v>1108501</v>
      </c>
      <c r="N92">
        <v>6</v>
      </c>
      <c r="O92">
        <v>1</v>
      </c>
      <c r="P92" t="s">
        <v>142</v>
      </c>
      <c r="Q92" t="s">
        <v>321</v>
      </c>
      <c r="R92">
        <v>9</v>
      </c>
      <c r="U92">
        <v>0</v>
      </c>
      <c r="V92">
        <v>3</v>
      </c>
      <c r="W92">
        <v>0</v>
      </c>
      <c r="X92">
        <v>0</v>
      </c>
      <c r="Y92">
        <v>0</v>
      </c>
      <c r="Z92">
        <v>3</v>
      </c>
      <c r="AA92">
        <v>0</v>
      </c>
      <c r="AB92">
        <v>6</v>
      </c>
      <c r="AC92">
        <v>50</v>
      </c>
      <c r="AD92">
        <v>6</v>
      </c>
      <c r="AE92">
        <v>0</v>
      </c>
      <c r="AF92">
        <v>10</v>
      </c>
      <c r="AG92">
        <v>16</v>
      </c>
      <c r="AH92">
        <v>0</v>
      </c>
      <c r="AI92">
        <v>44</v>
      </c>
      <c r="AJ92">
        <v>34</v>
      </c>
      <c r="AK92">
        <v>34</v>
      </c>
      <c r="AL92">
        <v>44</v>
      </c>
      <c r="AM92">
        <v>0</v>
      </c>
      <c r="AN92">
        <v>0.12</v>
      </c>
      <c r="AO92">
        <v>3.0909090909090908</v>
      </c>
      <c r="AP92">
        <v>0</v>
      </c>
      <c r="AQ92" t="s">
        <v>130</v>
      </c>
      <c r="AR92" t="s">
        <v>108</v>
      </c>
      <c r="AS92" t="s">
        <v>252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t="s">
        <v>113</v>
      </c>
      <c r="BB92">
        <v>6</v>
      </c>
      <c r="BC92">
        <v>0</v>
      </c>
      <c r="BD92" t="s">
        <v>111</v>
      </c>
      <c r="BE92">
        <v>0</v>
      </c>
      <c r="BF92" t="s">
        <v>111</v>
      </c>
    </row>
    <row r="93" spans="1:58" x14ac:dyDescent="0.25">
      <c r="A93" t="s">
        <v>346</v>
      </c>
      <c r="B93" t="s">
        <v>248</v>
      </c>
      <c r="C93">
        <v>1</v>
      </c>
      <c r="D93">
        <v>92</v>
      </c>
      <c r="E93">
        <v>1</v>
      </c>
      <c r="F93" t="s">
        <v>63</v>
      </c>
      <c r="G93" t="s">
        <v>64</v>
      </c>
      <c r="H93" t="s">
        <v>65</v>
      </c>
      <c r="I93" t="s">
        <v>73</v>
      </c>
      <c r="J93" t="s">
        <v>74</v>
      </c>
      <c r="K93" t="s">
        <v>1</v>
      </c>
      <c r="L93">
        <v>50</v>
      </c>
      <c r="M93">
        <v>1108503</v>
      </c>
      <c r="N93">
        <v>6</v>
      </c>
      <c r="O93">
        <v>1</v>
      </c>
      <c r="P93" t="s">
        <v>142</v>
      </c>
      <c r="Q93" t="s">
        <v>321</v>
      </c>
      <c r="R93">
        <v>9</v>
      </c>
      <c r="U93">
        <v>0</v>
      </c>
      <c r="V93">
        <v>7</v>
      </c>
      <c r="W93">
        <v>0</v>
      </c>
      <c r="X93">
        <v>0</v>
      </c>
      <c r="Y93">
        <v>0</v>
      </c>
      <c r="Z93">
        <v>3</v>
      </c>
      <c r="AA93">
        <v>0</v>
      </c>
      <c r="AB93">
        <v>10</v>
      </c>
      <c r="AC93">
        <v>50</v>
      </c>
      <c r="AD93">
        <v>18</v>
      </c>
      <c r="AE93">
        <v>0</v>
      </c>
      <c r="AF93">
        <v>10</v>
      </c>
      <c r="AG93">
        <v>28</v>
      </c>
      <c r="AH93">
        <v>0</v>
      </c>
      <c r="AI93">
        <v>32</v>
      </c>
      <c r="AJ93">
        <v>22</v>
      </c>
      <c r="AK93">
        <v>22</v>
      </c>
      <c r="AL93">
        <v>32</v>
      </c>
      <c r="AM93">
        <v>0</v>
      </c>
      <c r="AN93">
        <v>0.12</v>
      </c>
      <c r="AO93">
        <v>2</v>
      </c>
      <c r="AP93">
        <v>0</v>
      </c>
      <c r="AQ93" t="s">
        <v>130</v>
      </c>
      <c r="AR93" t="s">
        <v>108</v>
      </c>
      <c r="AS93" t="s">
        <v>252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t="s">
        <v>113</v>
      </c>
      <c r="BB93">
        <v>6</v>
      </c>
      <c r="BC93">
        <v>0</v>
      </c>
      <c r="BD93" t="s">
        <v>111</v>
      </c>
      <c r="BE93">
        <v>0</v>
      </c>
      <c r="BF93" t="s">
        <v>111</v>
      </c>
    </row>
    <row r="94" spans="1:58" x14ac:dyDescent="0.25">
      <c r="A94" t="s">
        <v>347</v>
      </c>
      <c r="B94" t="s">
        <v>248</v>
      </c>
      <c r="C94">
        <v>1</v>
      </c>
      <c r="D94">
        <v>93</v>
      </c>
      <c r="E94">
        <v>1</v>
      </c>
      <c r="F94" t="s">
        <v>63</v>
      </c>
      <c r="G94" t="s">
        <v>64</v>
      </c>
      <c r="H94" t="s">
        <v>65</v>
      </c>
      <c r="I94" t="s">
        <v>73</v>
      </c>
      <c r="J94" t="s">
        <v>74</v>
      </c>
      <c r="K94" t="s">
        <v>1</v>
      </c>
      <c r="L94">
        <v>50</v>
      </c>
      <c r="M94">
        <v>1108505</v>
      </c>
      <c r="N94">
        <v>6</v>
      </c>
      <c r="O94">
        <v>1</v>
      </c>
      <c r="P94" t="s">
        <v>142</v>
      </c>
      <c r="Q94" t="s">
        <v>321</v>
      </c>
      <c r="R94">
        <v>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50</v>
      </c>
      <c r="AJ94">
        <v>50</v>
      </c>
      <c r="AK94">
        <v>50</v>
      </c>
      <c r="AL94">
        <v>50</v>
      </c>
      <c r="AM94">
        <v>0</v>
      </c>
      <c r="AN94">
        <v>0.12</v>
      </c>
      <c r="AO94">
        <v>4.5454545454545459</v>
      </c>
      <c r="AP94">
        <v>0</v>
      </c>
      <c r="AQ94" t="s">
        <v>130</v>
      </c>
      <c r="AR94" t="s">
        <v>116</v>
      </c>
      <c r="AS94" t="s">
        <v>252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113</v>
      </c>
      <c r="BB94">
        <v>6</v>
      </c>
      <c r="BC94">
        <v>0</v>
      </c>
      <c r="BD94" t="s">
        <v>111</v>
      </c>
      <c r="BE94">
        <v>1</v>
      </c>
      <c r="BF94" t="s">
        <v>111</v>
      </c>
    </row>
    <row r="95" spans="1:58" x14ac:dyDescent="0.25">
      <c r="A95" t="s">
        <v>348</v>
      </c>
      <c r="B95" t="s">
        <v>248</v>
      </c>
      <c r="C95">
        <v>1</v>
      </c>
      <c r="D95">
        <v>94</v>
      </c>
      <c r="E95">
        <v>1</v>
      </c>
      <c r="F95" t="s">
        <v>63</v>
      </c>
      <c r="G95" t="s">
        <v>64</v>
      </c>
      <c r="H95" t="s">
        <v>65</v>
      </c>
      <c r="I95" t="s">
        <v>73</v>
      </c>
      <c r="J95" t="s">
        <v>74</v>
      </c>
      <c r="K95" t="s">
        <v>1</v>
      </c>
      <c r="L95">
        <v>50</v>
      </c>
      <c r="M95">
        <v>1108507</v>
      </c>
      <c r="N95">
        <v>6</v>
      </c>
      <c r="O95">
        <v>1</v>
      </c>
      <c r="P95" t="s">
        <v>142</v>
      </c>
      <c r="Q95" t="s">
        <v>321</v>
      </c>
      <c r="R95">
        <v>9</v>
      </c>
      <c r="U95">
        <v>0</v>
      </c>
      <c r="V95">
        <v>1</v>
      </c>
      <c r="W95">
        <v>4</v>
      </c>
      <c r="X95">
        <v>0</v>
      </c>
      <c r="Y95">
        <v>4</v>
      </c>
      <c r="Z95">
        <v>0</v>
      </c>
      <c r="AA95">
        <v>0</v>
      </c>
      <c r="AB95">
        <v>5</v>
      </c>
      <c r="AC95">
        <v>50</v>
      </c>
      <c r="AD95">
        <v>1</v>
      </c>
      <c r="AE95">
        <v>20</v>
      </c>
      <c r="AF95">
        <v>0</v>
      </c>
      <c r="AG95">
        <v>21</v>
      </c>
      <c r="AH95">
        <v>0</v>
      </c>
      <c r="AI95">
        <v>49</v>
      </c>
      <c r="AJ95">
        <v>29</v>
      </c>
      <c r="AK95">
        <v>49</v>
      </c>
      <c r="AL95">
        <v>49</v>
      </c>
      <c r="AM95">
        <v>0</v>
      </c>
      <c r="AN95">
        <v>0.12</v>
      </c>
      <c r="AO95">
        <v>4.454545454545455</v>
      </c>
      <c r="AP95">
        <v>0</v>
      </c>
      <c r="AQ95" t="s">
        <v>130</v>
      </c>
      <c r="AR95" t="s">
        <v>108</v>
      </c>
      <c r="AS95" t="s">
        <v>252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t="s">
        <v>113</v>
      </c>
      <c r="BB95">
        <v>6</v>
      </c>
      <c r="BC95">
        <v>0</v>
      </c>
      <c r="BD95" t="s">
        <v>111</v>
      </c>
      <c r="BE95">
        <v>0</v>
      </c>
      <c r="BF95" t="s">
        <v>111</v>
      </c>
    </row>
    <row r="96" spans="1:58" x14ac:dyDescent="0.25">
      <c r="A96" t="s">
        <v>349</v>
      </c>
      <c r="B96" t="s">
        <v>248</v>
      </c>
      <c r="C96">
        <v>1</v>
      </c>
      <c r="D96">
        <v>95</v>
      </c>
      <c r="E96">
        <v>1</v>
      </c>
      <c r="F96" t="s">
        <v>63</v>
      </c>
      <c r="G96" t="s">
        <v>64</v>
      </c>
      <c r="H96" t="s">
        <v>65</v>
      </c>
      <c r="I96" t="s">
        <v>73</v>
      </c>
      <c r="J96" t="s">
        <v>74</v>
      </c>
      <c r="K96" t="s">
        <v>1</v>
      </c>
      <c r="L96">
        <v>50</v>
      </c>
      <c r="M96">
        <v>1108509</v>
      </c>
      <c r="N96">
        <v>6</v>
      </c>
      <c r="O96">
        <v>1</v>
      </c>
      <c r="P96" t="s">
        <v>142</v>
      </c>
      <c r="Q96" t="s">
        <v>321</v>
      </c>
      <c r="R96">
        <v>9</v>
      </c>
      <c r="S96" t="s">
        <v>350</v>
      </c>
      <c r="U96">
        <v>0</v>
      </c>
      <c r="V96">
        <v>16</v>
      </c>
      <c r="W96">
        <v>0</v>
      </c>
      <c r="X96">
        <v>0</v>
      </c>
      <c r="Y96">
        <v>0</v>
      </c>
      <c r="Z96">
        <v>0</v>
      </c>
      <c r="AA96">
        <v>0</v>
      </c>
      <c r="AB96">
        <v>16</v>
      </c>
      <c r="AC96">
        <v>50</v>
      </c>
      <c r="AD96">
        <v>38</v>
      </c>
      <c r="AE96">
        <v>0</v>
      </c>
      <c r="AF96">
        <v>0</v>
      </c>
      <c r="AG96">
        <v>38</v>
      </c>
      <c r="AH96">
        <v>0</v>
      </c>
      <c r="AI96">
        <v>12</v>
      </c>
      <c r="AJ96">
        <v>12</v>
      </c>
      <c r="AK96">
        <v>12</v>
      </c>
      <c r="AL96">
        <v>12</v>
      </c>
      <c r="AM96">
        <v>0</v>
      </c>
      <c r="AN96">
        <v>0.12</v>
      </c>
      <c r="AO96">
        <v>1.0909090909090908</v>
      </c>
      <c r="AP96">
        <v>0</v>
      </c>
      <c r="AQ96" t="s">
        <v>130</v>
      </c>
      <c r="AR96" t="s">
        <v>108</v>
      </c>
      <c r="AS96" t="s">
        <v>252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">
        <v>113</v>
      </c>
      <c r="BB96">
        <v>6</v>
      </c>
      <c r="BC96">
        <v>0</v>
      </c>
      <c r="BD96" t="s">
        <v>111</v>
      </c>
      <c r="BE96">
        <v>0</v>
      </c>
      <c r="BF96" t="s">
        <v>111</v>
      </c>
    </row>
    <row r="97" spans="1:58" x14ac:dyDescent="0.25">
      <c r="A97" t="s">
        <v>351</v>
      </c>
      <c r="B97" t="s">
        <v>248</v>
      </c>
      <c r="C97">
        <v>1</v>
      </c>
      <c r="D97">
        <v>96</v>
      </c>
      <c r="E97">
        <v>1</v>
      </c>
      <c r="F97" t="s">
        <v>63</v>
      </c>
      <c r="G97" t="s">
        <v>64</v>
      </c>
      <c r="H97" t="s">
        <v>65</v>
      </c>
      <c r="I97" t="s">
        <v>73</v>
      </c>
      <c r="J97" t="s">
        <v>74</v>
      </c>
      <c r="K97" t="s">
        <v>1</v>
      </c>
      <c r="L97">
        <v>50</v>
      </c>
      <c r="M97">
        <v>1108511</v>
      </c>
      <c r="N97">
        <v>6</v>
      </c>
      <c r="O97">
        <v>1</v>
      </c>
      <c r="P97" t="s">
        <v>142</v>
      </c>
      <c r="Q97" t="s">
        <v>321</v>
      </c>
      <c r="R97">
        <v>9</v>
      </c>
      <c r="U97">
        <v>0</v>
      </c>
      <c r="V97">
        <v>19</v>
      </c>
      <c r="W97">
        <v>0</v>
      </c>
      <c r="X97">
        <v>0</v>
      </c>
      <c r="Y97">
        <v>0</v>
      </c>
      <c r="Z97">
        <v>0</v>
      </c>
      <c r="AA97">
        <v>0</v>
      </c>
      <c r="AB97">
        <v>19</v>
      </c>
      <c r="AC97">
        <v>50</v>
      </c>
      <c r="AD97">
        <v>43</v>
      </c>
      <c r="AE97">
        <v>0</v>
      </c>
      <c r="AF97">
        <v>0</v>
      </c>
      <c r="AG97">
        <v>43</v>
      </c>
      <c r="AH97">
        <v>0</v>
      </c>
      <c r="AI97">
        <v>7</v>
      </c>
      <c r="AJ97">
        <v>7</v>
      </c>
      <c r="AK97">
        <v>7</v>
      </c>
      <c r="AL97">
        <v>7</v>
      </c>
      <c r="AM97">
        <v>0</v>
      </c>
      <c r="AN97">
        <v>0.12</v>
      </c>
      <c r="AO97">
        <v>0.63636363636363635</v>
      </c>
      <c r="AP97">
        <v>0</v>
      </c>
      <c r="AQ97" t="s">
        <v>130</v>
      </c>
      <c r="AR97" t="s">
        <v>108</v>
      </c>
      <c r="AS97" t="s">
        <v>252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t="s">
        <v>113</v>
      </c>
      <c r="BB97">
        <v>6</v>
      </c>
      <c r="BC97">
        <v>0</v>
      </c>
      <c r="BD97" t="s">
        <v>111</v>
      </c>
      <c r="BE97">
        <v>0</v>
      </c>
      <c r="BF97" t="s">
        <v>111</v>
      </c>
    </row>
    <row r="98" spans="1:58" x14ac:dyDescent="0.25">
      <c r="A98" t="s">
        <v>352</v>
      </c>
      <c r="B98" t="s">
        <v>248</v>
      </c>
      <c r="C98">
        <v>1</v>
      </c>
      <c r="D98">
        <v>97</v>
      </c>
      <c r="E98">
        <v>1</v>
      </c>
      <c r="F98" t="s">
        <v>63</v>
      </c>
      <c r="G98" t="s">
        <v>64</v>
      </c>
      <c r="H98" t="s">
        <v>65</v>
      </c>
      <c r="I98" t="s">
        <v>73</v>
      </c>
      <c r="J98" t="s">
        <v>74</v>
      </c>
      <c r="K98" t="s">
        <v>1</v>
      </c>
      <c r="L98">
        <v>50</v>
      </c>
      <c r="M98">
        <v>1108513</v>
      </c>
      <c r="N98">
        <v>6</v>
      </c>
      <c r="O98">
        <v>1</v>
      </c>
      <c r="P98" t="s">
        <v>142</v>
      </c>
      <c r="Q98" t="s">
        <v>321</v>
      </c>
      <c r="R98">
        <v>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50</v>
      </c>
      <c r="AJ98">
        <v>50</v>
      </c>
      <c r="AK98">
        <v>50</v>
      </c>
      <c r="AL98">
        <v>50</v>
      </c>
      <c r="AM98">
        <v>0</v>
      </c>
      <c r="AN98">
        <v>0.12</v>
      </c>
      <c r="AO98">
        <v>4.5454545454545459</v>
      </c>
      <c r="AP98">
        <v>0</v>
      </c>
      <c r="AQ98" t="s">
        <v>130</v>
      </c>
      <c r="AR98" t="s">
        <v>116</v>
      </c>
      <c r="AS98" t="s">
        <v>252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">
        <v>113</v>
      </c>
      <c r="BB98">
        <v>6</v>
      </c>
      <c r="BC98">
        <v>0</v>
      </c>
      <c r="BD98" t="s">
        <v>111</v>
      </c>
      <c r="BE98">
        <v>1</v>
      </c>
      <c r="BF98" t="s">
        <v>111</v>
      </c>
    </row>
    <row r="99" spans="1:58" x14ac:dyDescent="0.25">
      <c r="A99" t="s">
        <v>353</v>
      </c>
      <c r="B99" t="s">
        <v>248</v>
      </c>
      <c r="C99">
        <v>1</v>
      </c>
      <c r="D99">
        <v>98</v>
      </c>
      <c r="E99">
        <v>1</v>
      </c>
      <c r="F99" t="s">
        <v>63</v>
      </c>
      <c r="G99" t="s">
        <v>64</v>
      </c>
      <c r="H99" t="s">
        <v>65</v>
      </c>
      <c r="I99" t="s">
        <v>73</v>
      </c>
      <c r="J99" t="s">
        <v>74</v>
      </c>
      <c r="K99" t="s">
        <v>1</v>
      </c>
      <c r="L99">
        <v>50</v>
      </c>
      <c r="M99">
        <v>1108515</v>
      </c>
      <c r="N99">
        <v>6</v>
      </c>
      <c r="O99">
        <v>1</v>
      </c>
      <c r="P99" t="s">
        <v>142</v>
      </c>
      <c r="Q99" t="s">
        <v>321</v>
      </c>
      <c r="R99">
        <v>9</v>
      </c>
      <c r="U99">
        <v>0</v>
      </c>
      <c r="V99">
        <v>3</v>
      </c>
      <c r="W99">
        <v>0</v>
      </c>
      <c r="X99">
        <v>0</v>
      </c>
      <c r="Y99">
        <v>0</v>
      </c>
      <c r="Z99">
        <v>3</v>
      </c>
      <c r="AA99">
        <v>0</v>
      </c>
      <c r="AB99">
        <v>6</v>
      </c>
      <c r="AC99">
        <v>50</v>
      </c>
      <c r="AD99">
        <v>3</v>
      </c>
      <c r="AE99">
        <v>0</v>
      </c>
      <c r="AF99">
        <v>10</v>
      </c>
      <c r="AG99">
        <v>13</v>
      </c>
      <c r="AH99">
        <v>0</v>
      </c>
      <c r="AI99">
        <v>47</v>
      </c>
      <c r="AJ99">
        <v>37</v>
      </c>
      <c r="AK99">
        <v>37</v>
      </c>
      <c r="AL99">
        <v>47</v>
      </c>
      <c r="AM99">
        <v>0</v>
      </c>
      <c r="AN99">
        <v>0.12</v>
      </c>
      <c r="AO99">
        <v>3.3636363636363638</v>
      </c>
      <c r="AP99">
        <v>0</v>
      </c>
      <c r="AQ99" t="s">
        <v>130</v>
      </c>
      <c r="AR99" t="s">
        <v>108</v>
      </c>
      <c r="AS99" t="s">
        <v>252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s">
        <v>113</v>
      </c>
      <c r="BB99">
        <v>6</v>
      </c>
      <c r="BC99">
        <v>0</v>
      </c>
      <c r="BD99" t="s">
        <v>111</v>
      </c>
      <c r="BE99">
        <v>0</v>
      </c>
      <c r="BF99" t="s">
        <v>111</v>
      </c>
    </row>
    <row r="100" spans="1:58" x14ac:dyDescent="0.25">
      <c r="A100" t="s">
        <v>354</v>
      </c>
      <c r="B100" t="s">
        <v>248</v>
      </c>
      <c r="C100">
        <v>1</v>
      </c>
      <c r="D100">
        <v>99</v>
      </c>
      <c r="E100">
        <v>1</v>
      </c>
      <c r="F100" t="s">
        <v>63</v>
      </c>
      <c r="G100" t="s">
        <v>64</v>
      </c>
      <c r="H100" t="s">
        <v>65</v>
      </c>
      <c r="I100" t="s">
        <v>73</v>
      </c>
      <c r="J100" t="s">
        <v>74</v>
      </c>
      <c r="K100" t="s">
        <v>1</v>
      </c>
      <c r="L100">
        <v>50</v>
      </c>
      <c r="M100">
        <v>1108517</v>
      </c>
      <c r="N100">
        <v>6</v>
      </c>
      <c r="O100">
        <v>1</v>
      </c>
      <c r="P100" t="s">
        <v>142</v>
      </c>
      <c r="Q100" t="s">
        <v>321</v>
      </c>
      <c r="R100">
        <v>9</v>
      </c>
      <c r="U100">
        <v>0</v>
      </c>
      <c r="V100">
        <v>7</v>
      </c>
      <c r="W100">
        <v>0</v>
      </c>
      <c r="X100">
        <v>0</v>
      </c>
      <c r="Y100">
        <v>0</v>
      </c>
      <c r="Z100">
        <v>3</v>
      </c>
      <c r="AA100">
        <v>0</v>
      </c>
      <c r="AB100">
        <v>10</v>
      </c>
      <c r="AC100">
        <v>50</v>
      </c>
      <c r="AD100">
        <v>15</v>
      </c>
      <c r="AE100">
        <v>0</v>
      </c>
      <c r="AF100">
        <v>10</v>
      </c>
      <c r="AG100">
        <v>25</v>
      </c>
      <c r="AH100">
        <v>0</v>
      </c>
      <c r="AI100">
        <v>35</v>
      </c>
      <c r="AJ100">
        <v>25</v>
      </c>
      <c r="AK100">
        <v>25</v>
      </c>
      <c r="AL100">
        <v>35</v>
      </c>
      <c r="AM100">
        <v>0</v>
      </c>
      <c r="AN100">
        <v>0.12</v>
      </c>
      <c r="AO100">
        <v>2.2727272727272729</v>
      </c>
      <c r="AP100">
        <v>0</v>
      </c>
      <c r="AQ100" t="s">
        <v>130</v>
      </c>
      <c r="AR100" t="s">
        <v>108</v>
      </c>
      <c r="AS100" t="s">
        <v>252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s">
        <v>113</v>
      </c>
      <c r="BB100">
        <v>6</v>
      </c>
      <c r="BC100">
        <v>0</v>
      </c>
      <c r="BD100" t="s">
        <v>114</v>
      </c>
      <c r="BE100">
        <v>0</v>
      </c>
      <c r="BF100" t="s">
        <v>111</v>
      </c>
    </row>
    <row r="101" spans="1:58" x14ac:dyDescent="0.25">
      <c r="A101" t="s">
        <v>355</v>
      </c>
      <c r="B101" t="s">
        <v>248</v>
      </c>
      <c r="C101">
        <v>1</v>
      </c>
      <c r="D101">
        <v>100</v>
      </c>
      <c r="E101">
        <v>1</v>
      </c>
      <c r="F101" t="s">
        <v>63</v>
      </c>
      <c r="G101" t="s">
        <v>64</v>
      </c>
      <c r="H101" t="s">
        <v>65</v>
      </c>
      <c r="I101" t="s">
        <v>73</v>
      </c>
      <c r="J101" t="s">
        <v>79</v>
      </c>
      <c r="K101" t="s">
        <v>1</v>
      </c>
      <c r="L101">
        <v>50</v>
      </c>
      <c r="M101">
        <v>1108519</v>
      </c>
      <c r="N101">
        <v>6</v>
      </c>
      <c r="O101">
        <v>1</v>
      </c>
      <c r="P101" t="s">
        <v>142</v>
      </c>
      <c r="Q101" t="s">
        <v>298</v>
      </c>
      <c r="R101">
        <v>10</v>
      </c>
      <c r="U101">
        <v>15</v>
      </c>
      <c r="V101">
        <v>15</v>
      </c>
      <c r="W101">
        <v>0</v>
      </c>
      <c r="X101">
        <v>0</v>
      </c>
      <c r="Y101">
        <v>0</v>
      </c>
      <c r="Z101">
        <v>0</v>
      </c>
      <c r="AA101">
        <v>15</v>
      </c>
      <c r="AB101">
        <v>15</v>
      </c>
      <c r="AC101">
        <v>50</v>
      </c>
      <c r="AD101">
        <v>42</v>
      </c>
      <c r="AE101">
        <v>0</v>
      </c>
      <c r="AF101">
        <v>0</v>
      </c>
      <c r="AG101">
        <v>42</v>
      </c>
      <c r="AH101">
        <v>0</v>
      </c>
      <c r="AI101">
        <v>8</v>
      </c>
      <c r="AJ101">
        <v>8</v>
      </c>
      <c r="AK101">
        <v>8</v>
      </c>
      <c r="AL101">
        <v>8</v>
      </c>
      <c r="AM101">
        <v>0</v>
      </c>
      <c r="AN101">
        <v>0.12</v>
      </c>
      <c r="AO101">
        <v>0.72727272727272729</v>
      </c>
      <c r="AP101">
        <v>0</v>
      </c>
      <c r="AQ101" t="s">
        <v>130</v>
      </c>
      <c r="AR101" t="s">
        <v>108</v>
      </c>
      <c r="AS101" t="s">
        <v>252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t="s">
        <v>113</v>
      </c>
      <c r="BB101">
        <v>6</v>
      </c>
      <c r="BC101">
        <v>0</v>
      </c>
      <c r="BD101" t="s">
        <v>110</v>
      </c>
      <c r="BE101">
        <v>0</v>
      </c>
      <c r="BF101" t="s">
        <v>111</v>
      </c>
    </row>
    <row r="102" spans="1:58" x14ac:dyDescent="0.25">
      <c r="A102" t="s">
        <v>356</v>
      </c>
      <c r="B102" t="s">
        <v>248</v>
      </c>
      <c r="C102">
        <v>1</v>
      </c>
      <c r="D102">
        <v>101</v>
      </c>
      <c r="E102">
        <v>1</v>
      </c>
      <c r="F102" t="s">
        <v>63</v>
      </c>
      <c r="G102" t="s">
        <v>64</v>
      </c>
      <c r="H102" t="s">
        <v>65</v>
      </c>
      <c r="I102" t="s">
        <v>73</v>
      </c>
      <c r="J102" t="s">
        <v>79</v>
      </c>
      <c r="K102" t="s">
        <v>1</v>
      </c>
      <c r="L102">
        <v>50</v>
      </c>
      <c r="M102">
        <v>1108521</v>
      </c>
      <c r="N102">
        <v>6</v>
      </c>
      <c r="O102">
        <v>1</v>
      </c>
      <c r="P102" t="s">
        <v>142</v>
      </c>
      <c r="Q102" t="s">
        <v>298</v>
      </c>
      <c r="R102">
        <v>10</v>
      </c>
      <c r="U102">
        <v>11</v>
      </c>
      <c r="V102">
        <v>13</v>
      </c>
      <c r="W102">
        <v>0</v>
      </c>
      <c r="X102">
        <v>0</v>
      </c>
      <c r="Y102">
        <v>0</v>
      </c>
      <c r="Z102">
        <v>0</v>
      </c>
      <c r="AA102">
        <v>11</v>
      </c>
      <c r="AB102">
        <v>13</v>
      </c>
      <c r="AC102">
        <v>50</v>
      </c>
      <c r="AD102">
        <v>40</v>
      </c>
      <c r="AE102">
        <v>0</v>
      </c>
      <c r="AF102">
        <v>0</v>
      </c>
      <c r="AG102">
        <v>40</v>
      </c>
      <c r="AH102">
        <v>0</v>
      </c>
      <c r="AI102">
        <v>10</v>
      </c>
      <c r="AJ102">
        <v>10</v>
      </c>
      <c r="AK102">
        <v>10</v>
      </c>
      <c r="AL102">
        <v>10</v>
      </c>
      <c r="AM102">
        <v>0</v>
      </c>
      <c r="AN102">
        <v>0.12</v>
      </c>
      <c r="AO102">
        <v>0.90909090909090917</v>
      </c>
      <c r="AP102">
        <v>0</v>
      </c>
      <c r="AQ102" t="s">
        <v>130</v>
      </c>
      <c r="AR102" t="s">
        <v>108</v>
      </c>
      <c r="AS102" t="s">
        <v>252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113</v>
      </c>
      <c r="BB102">
        <v>6</v>
      </c>
      <c r="BC102">
        <v>0</v>
      </c>
      <c r="BD102" t="s">
        <v>111</v>
      </c>
      <c r="BE102">
        <v>0</v>
      </c>
      <c r="BF102" t="s">
        <v>111</v>
      </c>
    </row>
    <row r="103" spans="1:58" x14ac:dyDescent="0.25">
      <c r="A103" t="s">
        <v>357</v>
      </c>
      <c r="B103" t="s">
        <v>248</v>
      </c>
      <c r="C103">
        <v>1</v>
      </c>
      <c r="D103">
        <v>102</v>
      </c>
      <c r="E103">
        <v>1</v>
      </c>
      <c r="F103" t="s">
        <v>63</v>
      </c>
      <c r="G103" t="s">
        <v>64</v>
      </c>
      <c r="H103" t="s">
        <v>65</v>
      </c>
      <c r="I103" t="s">
        <v>73</v>
      </c>
      <c r="J103" t="s">
        <v>79</v>
      </c>
      <c r="K103" t="s">
        <v>1</v>
      </c>
      <c r="L103">
        <v>50</v>
      </c>
      <c r="M103">
        <v>1108523</v>
      </c>
      <c r="N103">
        <v>6</v>
      </c>
      <c r="O103">
        <v>1</v>
      </c>
      <c r="P103" t="s">
        <v>142</v>
      </c>
      <c r="Q103" t="s">
        <v>298</v>
      </c>
      <c r="R103">
        <v>10</v>
      </c>
      <c r="U103">
        <v>9</v>
      </c>
      <c r="V103">
        <v>12</v>
      </c>
      <c r="W103">
        <v>0</v>
      </c>
      <c r="X103">
        <v>0</v>
      </c>
      <c r="Y103">
        <v>0</v>
      </c>
      <c r="Z103">
        <v>0</v>
      </c>
      <c r="AA103">
        <v>9</v>
      </c>
      <c r="AB103">
        <v>12</v>
      </c>
      <c r="AC103">
        <v>50</v>
      </c>
      <c r="AD103">
        <v>39</v>
      </c>
      <c r="AE103">
        <v>0</v>
      </c>
      <c r="AF103">
        <v>0</v>
      </c>
      <c r="AG103">
        <v>39</v>
      </c>
      <c r="AH103">
        <v>0</v>
      </c>
      <c r="AI103">
        <v>11</v>
      </c>
      <c r="AJ103">
        <v>11</v>
      </c>
      <c r="AK103">
        <v>11</v>
      </c>
      <c r="AL103">
        <v>11</v>
      </c>
      <c r="AM103">
        <v>0</v>
      </c>
      <c r="AN103">
        <v>0.12</v>
      </c>
      <c r="AO103">
        <v>1</v>
      </c>
      <c r="AP103">
        <v>0</v>
      </c>
      <c r="AQ103" t="s">
        <v>130</v>
      </c>
      <c r="AR103" t="s">
        <v>108</v>
      </c>
      <c r="AS103" t="s">
        <v>252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">
        <v>113</v>
      </c>
      <c r="BB103">
        <v>6</v>
      </c>
      <c r="BC103">
        <v>0</v>
      </c>
      <c r="BD103" t="s">
        <v>111</v>
      </c>
      <c r="BE103">
        <v>0</v>
      </c>
      <c r="BF103" t="s">
        <v>111</v>
      </c>
    </row>
    <row r="104" spans="1:58" x14ac:dyDescent="0.25">
      <c r="A104" t="s">
        <v>358</v>
      </c>
      <c r="B104" t="s">
        <v>248</v>
      </c>
      <c r="C104">
        <v>1</v>
      </c>
      <c r="D104">
        <v>103</v>
      </c>
      <c r="E104">
        <v>1</v>
      </c>
      <c r="F104" t="s">
        <v>63</v>
      </c>
      <c r="G104" t="s">
        <v>64</v>
      </c>
      <c r="H104" t="s">
        <v>65</v>
      </c>
      <c r="I104" t="s">
        <v>73</v>
      </c>
      <c r="J104" t="s">
        <v>79</v>
      </c>
      <c r="K104" t="s">
        <v>1</v>
      </c>
      <c r="L104">
        <v>50</v>
      </c>
      <c r="M104">
        <v>1108525</v>
      </c>
      <c r="N104">
        <v>6</v>
      </c>
      <c r="O104">
        <v>1</v>
      </c>
      <c r="P104" t="s">
        <v>142</v>
      </c>
      <c r="Q104" t="s">
        <v>298</v>
      </c>
      <c r="R104">
        <v>10</v>
      </c>
      <c r="U104">
        <v>11</v>
      </c>
      <c r="V104">
        <v>14</v>
      </c>
      <c r="W104">
        <v>0</v>
      </c>
      <c r="X104">
        <v>0</v>
      </c>
      <c r="Y104">
        <v>0</v>
      </c>
      <c r="Z104">
        <v>0</v>
      </c>
      <c r="AA104">
        <v>11</v>
      </c>
      <c r="AB104">
        <v>14</v>
      </c>
      <c r="AC104">
        <v>50</v>
      </c>
      <c r="AD104">
        <v>44</v>
      </c>
      <c r="AE104">
        <v>0</v>
      </c>
      <c r="AF104">
        <v>0</v>
      </c>
      <c r="AG104">
        <v>44</v>
      </c>
      <c r="AH104">
        <v>0</v>
      </c>
      <c r="AI104">
        <v>6</v>
      </c>
      <c r="AJ104">
        <v>6</v>
      </c>
      <c r="AK104">
        <v>6</v>
      </c>
      <c r="AL104">
        <v>6</v>
      </c>
      <c r="AM104">
        <v>0</v>
      </c>
      <c r="AN104">
        <v>0.12</v>
      </c>
      <c r="AO104">
        <v>0.54545454545454541</v>
      </c>
      <c r="AP104">
        <v>0</v>
      </c>
      <c r="AQ104" t="s">
        <v>130</v>
      </c>
      <c r="AR104" t="s">
        <v>108</v>
      </c>
      <c r="AS104" t="s">
        <v>252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113</v>
      </c>
      <c r="BB104">
        <v>6</v>
      </c>
      <c r="BC104">
        <v>0</v>
      </c>
      <c r="BD104" t="s">
        <v>111</v>
      </c>
      <c r="BE104">
        <v>0</v>
      </c>
      <c r="BF104" t="s">
        <v>111</v>
      </c>
    </row>
    <row r="105" spans="1:58" x14ac:dyDescent="0.25">
      <c r="A105" t="s">
        <v>359</v>
      </c>
      <c r="B105" t="s">
        <v>248</v>
      </c>
      <c r="C105">
        <v>1</v>
      </c>
      <c r="D105">
        <v>104</v>
      </c>
      <c r="E105">
        <v>1</v>
      </c>
      <c r="F105" t="s">
        <v>63</v>
      </c>
      <c r="G105" t="s">
        <v>64</v>
      </c>
      <c r="H105" t="s">
        <v>65</v>
      </c>
      <c r="I105" t="s">
        <v>73</v>
      </c>
      <c r="J105" t="s">
        <v>79</v>
      </c>
      <c r="K105" t="s">
        <v>1</v>
      </c>
      <c r="L105">
        <v>50</v>
      </c>
      <c r="M105">
        <v>1108527</v>
      </c>
      <c r="N105">
        <v>6</v>
      </c>
      <c r="O105">
        <v>1</v>
      </c>
      <c r="P105" t="s">
        <v>142</v>
      </c>
      <c r="Q105" t="s">
        <v>298</v>
      </c>
      <c r="R105">
        <v>10</v>
      </c>
      <c r="U105">
        <v>13</v>
      </c>
      <c r="V105">
        <v>15</v>
      </c>
      <c r="W105">
        <v>0</v>
      </c>
      <c r="X105">
        <v>0</v>
      </c>
      <c r="Y105">
        <v>0</v>
      </c>
      <c r="Z105">
        <v>0</v>
      </c>
      <c r="AA105">
        <v>13</v>
      </c>
      <c r="AB105">
        <v>15</v>
      </c>
      <c r="AC105">
        <v>50</v>
      </c>
      <c r="AD105">
        <v>42</v>
      </c>
      <c r="AE105">
        <v>0</v>
      </c>
      <c r="AF105">
        <v>0</v>
      </c>
      <c r="AG105">
        <v>42</v>
      </c>
      <c r="AH105">
        <v>0</v>
      </c>
      <c r="AI105">
        <v>8</v>
      </c>
      <c r="AJ105">
        <v>8</v>
      </c>
      <c r="AK105">
        <v>8</v>
      </c>
      <c r="AL105">
        <v>8</v>
      </c>
      <c r="AM105">
        <v>0</v>
      </c>
      <c r="AN105">
        <v>0.12</v>
      </c>
      <c r="AO105">
        <v>0.72727272727272729</v>
      </c>
      <c r="AP105">
        <v>0</v>
      </c>
      <c r="AQ105" t="s">
        <v>130</v>
      </c>
      <c r="AR105" t="s">
        <v>108</v>
      </c>
      <c r="AS105" t="s">
        <v>252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113</v>
      </c>
      <c r="BB105">
        <v>6</v>
      </c>
      <c r="BC105">
        <v>0</v>
      </c>
      <c r="BD105" t="s">
        <v>111</v>
      </c>
      <c r="BE105">
        <v>0</v>
      </c>
      <c r="BF105" t="s">
        <v>111</v>
      </c>
    </row>
    <row r="106" spans="1:58" x14ac:dyDescent="0.25">
      <c r="A106" t="s">
        <v>360</v>
      </c>
      <c r="B106" t="s">
        <v>248</v>
      </c>
      <c r="C106">
        <v>1</v>
      </c>
      <c r="D106">
        <v>105</v>
      </c>
      <c r="E106">
        <v>1</v>
      </c>
      <c r="F106" t="s">
        <v>63</v>
      </c>
      <c r="G106" t="s">
        <v>64</v>
      </c>
      <c r="H106" t="s">
        <v>65</v>
      </c>
      <c r="I106" t="s">
        <v>73</v>
      </c>
      <c r="J106" t="s">
        <v>79</v>
      </c>
      <c r="K106" t="s">
        <v>1</v>
      </c>
      <c r="L106">
        <v>50</v>
      </c>
      <c r="M106">
        <v>1108529</v>
      </c>
      <c r="N106">
        <v>6</v>
      </c>
      <c r="O106">
        <v>1</v>
      </c>
      <c r="P106" t="s">
        <v>142</v>
      </c>
      <c r="Q106" t="s">
        <v>298</v>
      </c>
      <c r="R106">
        <v>10</v>
      </c>
      <c r="U106">
        <v>14</v>
      </c>
      <c r="V106">
        <v>16</v>
      </c>
      <c r="W106">
        <v>0</v>
      </c>
      <c r="X106">
        <v>0</v>
      </c>
      <c r="Y106">
        <v>0</v>
      </c>
      <c r="Z106">
        <v>0</v>
      </c>
      <c r="AA106">
        <v>14</v>
      </c>
      <c r="AB106">
        <v>16</v>
      </c>
      <c r="AC106">
        <v>50</v>
      </c>
      <c r="AD106">
        <v>42</v>
      </c>
      <c r="AE106">
        <v>0</v>
      </c>
      <c r="AF106">
        <v>0</v>
      </c>
      <c r="AG106">
        <v>42</v>
      </c>
      <c r="AH106">
        <v>0</v>
      </c>
      <c r="AI106">
        <v>8</v>
      </c>
      <c r="AJ106">
        <v>8</v>
      </c>
      <c r="AK106">
        <v>8</v>
      </c>
      <c r="AL106">
        <v>8</v>
      </c>
      <c r="AM106">
        <v>0</v>
      </c>
      <c r="AN106">
        <v>0.12</v>
      </c>
      <c r="AO106">
        <v>0.72727272727272729</v>
      </c>
      <c r="AP106">
        <v>0</v>
      </c>
      <c r="AQ106" t="s">
        <v>130</v>
      </c>
      <c r="AR106" t="s">
        <v>108</v>
      </c>
      <c r="AS106" t="s">
        <v>252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113</v>
      </c>
      <c r="BB106">
        <v>6</v>
      </c>
      <c r="BC106">
        <v>0</v>
      </c>
      <c r="BD106" t="s">
        <v>111</v>
      </c>
      <c r="BE106">
        <v>0</v>
      </c>
      <c r="BF106" t="s">
        <v>111</v>
      </c>
    </row>
    <row r="107" spans="1:58" x14ac:dyDescent="0.25">
      <c r="A107" t="s">
        <v>361</v>
      </c>
      <c r="B107" t="s">
        <v>248</v>
      </c>
      <c r="C107">
        <v>1</v>
      </c>
      <c r="D107">
        <v>106</v>
      </c>
      <c r="E107">
        <v>1</v>
      </c>
      <c r="F107" t="s">
        <v>63</v>
      </c>
      <c r="G107" t="s">
        <v>64</v>
      </c>
      <c r="H107" t="s">
        <v>65</v>
      </c>
      <c r="I107" t="s">
        <v>73</v>
      </c>
      <c r="J107" t="s">
        <v>79</v>
      </c>
      <c r="K107" t="s">
        <v>1</v>
      </c>
      <c r="L107">
        <v>50</v>
      </c>
      <c r="M107">
        <v>1108531</v>
      </c>
      <c r="N107">
        <v>6</v>
      </c>
      <c r="O107">
        <v>1</v>
      </c>
      <c r="P107" t="s">
        <v>142</v>
      </c>
      <c r="Q107" t="s">
        <v>298</v>
      </c>
      <c r="R107">
        <v>10</v>
      </c>
      <c r="U107">
        <v>13</v>
      </c>
      <c r="V107">
        <v>14</v>
      </c>
      <c r="W107">
        <v>0</v>
      </c>
      <c r="X107">
        <v>0</v>
      </c>
      <c r="Y107">
        <v>0</v>
      </c>
      <c r="Z107">
        <v>0</v>
      </c>
      <c r="AA107">
        <v>13</v>
      </c>
      <c r="AB107">
        <v>14</v>
      </c>
      <c r="AC107">
        <v>50</v>
      </c>
      <c r="AD107">
        <v>41</v>
      </c>
      <c r="AE107">
        <v>0</v>
      </c>
      <c r="AF107">
        <v>0</v>
      </c>
      <c r="AG107">
        <v>41</v>
      </c>
      <c r="AH107">
        <v>0</v>
      </c>
      <c r="AI107">
        <v>9</v>
      </c>
      <c r="AJ107">
        <v>9</v>
      </c>
      <c r="AK107">
        <v>9</v>
      </c>
      <c r="AL107">
        <v>9</v>
      </c>
      <c r="AM107">
        <v>0</v>
      </c>
      <c r="AN107">
        <v>0.12</v>
      </c>
      <c r="AO107">
        <v>0.81818181818181823</v>
      </c>
      <c r="AP107">
        <v>0</v>
      </c>
      <c r="AQ107" t="s">
        <v>130</v>
      </c>
      <c r="AR107" t="s">
        <v>108</v>
      </c>
      <c r="AS107" t="s">
        <v>252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113</v>
      </c>
      <c r="BB107">
        <v>6</v>
      </c>
      <c r="BC107">
        <v>0</v>
      </c>
      <c r="BD107" t="s">
        <v>111</v>
      </c>
      <c r="BE107">
        <v>0</v>
      </c>
      <c r="BF107" t="s">
        <v>111</v>
      </c>
    </row>
    <row r="108" spans="1:58" x14ac:dyDescent="0.25">
      <c r="A108" t="s">
        <v>362</v>
      </c>
      <c r="B108" t="s">
        <v>248</v>
      </c>
      <c r="C108">
        <v>1</v>
      </c>
      <c r="D108">
        <v>107</v>
      </c>
      <c r="E108">
        <v>1</v>
      </c>
      <c r="F108" t="s">
        <v>63</v>
      </c>
      <c r="G108" t="s">
        <v>64</v>
      </c>
      <c r="H108" t="s">
        <v>65</v>
      </c>
      <c r="I108" t="s">
        <v>73</v>
      </c>
      <c r="J108" t="s">
        <v>79</v>
      </c>
      <c r="K108" t="s">
        <v>1</v>
      </c>
      <c r="L108">
        <v>50</v>
      </c>
      <c r="M108">
        <v>1108533</v>
      </c>
      <c r="N108">
        <v>6</v>
      </c>
      <c r="O108">
        <v>1</v>
      </c>
      <c r="P108" t="s">
        <v>142</v>
      </c>
      <c r="Q108" t="s">
        <v>298</v>
      </c>
      <c r="R108">
        <v>10</v>
      </c>
      <c r="U108">
        <v>11</v>
      </c>
      <c r="V108">
        <v>14</v>
      </c>
      <c r="W108">
        <v>0</v>
      </c>
      <c r="X108">
        <v>0</v>
      </c>
      <c r="Y108">
        <v>0</v>
      </c>
      <c r="Z108">
        <v>0</v>
      </c>
      <c r="AA108">
        <v>11</v>
      </c>
      <c r="AB108">
        <v>14</v>
      </c>
      <c r="AC108">
        <v>50</v>
      </c>
      <c r="AD108">
        <v>44</v>
      </c>
      <c r="AE108">
        <v>0</v>
      </c>
      <c r="AF108">
        <v>0</v>
      </c>
      <c r="AG108">
        <v>44</v>
      </c>
      <c r="AH108">
        <v>0</v>
      </c>
      <c r="AI108">
        <v>6</v>
      </c>
      <c r="AJ108">
        <v>6</v>
      </c>
      <c r="AK108">
        <v>6</v>
      </c>
      <c r="AL108">
        <v>6</v>
      </c>
      <c r="AM108">
        <v>0</v>
      </c>
      <c r="AN108">
        <v>0.12</v>
      </c>
      <c r="AO108">
        <v>0.54545454545454541</v>
      </c>
      <c r="AP108">
        <v>0</v>
      </c>
      <c r="AQ108" t="s">
        <v>130</v>
      </c>
      <c r="AR108" t="s">
        <v>108</v>
      </c>
      <c r="AS108" t="s">
        <v>252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113</v>
      </c>
      <c r="BB108">
        <v>6</v>
      </c>
      <c r="BC108">
        <v>0</v>
      </c>
      <c r="BD108" t="s">
        <v>111</v>
      </c>
      <c r="BE108">
        <v>0</v>
      </c>
      <c r="BF108" t="s">
        <v>111</v>
      </c>
    </row>
    <row r="109" spans="1:58" x14ac:dyDescent="0.25">
      <c r="A109" t="s">
        <v>363</v>
      </c>
      <c r="B109" t="s">
        <v>248</v>
      </c>
      <c r="C109">
        <v>1</v>
      </c>
      <c r="D109">
        <v>108</v>
      </c>
      <c r="E109">
        <v>1</v>
      </c>
      <c r="F109" t="s">
        <v>63</v>
      </c>
      <c r="G109" t="s">
        <v>64</v>
      </c>
      <c r="H109" t="s">
        <v>65</v>
      </c>
      <c r="I109" t="s">
        <v>73</v>
      </c>
      <c r="J109" t="s">
        <v>79</v>
      </c>
      <c r="K109" t="s">
        <v>1</v>
      </c>
      <c r="L109">
        <v>50</v>
      </c>
      <c r="M109">
        <v>1108535</v>
      </c>
      <c r="N109">
        <v>6</v>
      </c>
      <c r="O109">
        <v>1</v>
      </c>
      <c r="P109" t="s">
        <v>142</v>
      </c>
      <c r="Q109" t="s">
        <v>298</v>
      </c>
      <c r="R109">
        <v>10</v>
      </c>
      <c r="U109">
        <v>9</v>
      </c>
      <c r="V109">
        <v>12</v>
      </c>
      <c r="W109">
        <v>0</v>
      </c>
      <c r="X109">
        <v>0</v>
      </c>
      <c r="Y109">
        <v>0</v>
      </c>
      <c r="Z109">
        <v>0</v>
      </c>
      <c r="AA109">
        <v>9</v>
      </c>
      <c r="AB109">
        <v>12</v>
      </c>
      <c r="AC109">
        <v>50</v>
      </c>
      <c r="AD109">
        <v>39</v>
      </c>
      <c r="AE109">
        <v>0</v>
      </c>
      <c r="AF109">
        <v>0</v>
      </c>
      <c r="AG109">
        <v>39</v>
      </c>
      <c r="AH109">
        <v>0</v>
      </c>
      <c r="AI109">
        <v>11</v>
      </c>
      <c r="AJ109">
        <v>11</v>
      </c>
      <c r="AK109">
        <v>11</v>
      </c>
      <c r="AL109">
        <v>11</v>
      </c>
      <c r="AM109">
        <v>0</v>
      </c>
      <c r="AN109">
        <v>0.12</v>
      </c>
      <c r="AO109">
        <v>1</v>
      </c>
      <c r="AP109">
        <v>0</v>
      </c>
      <c r="AQ109" t="s">
        <v>130</v>
      </c>
      <c r="AR109" t="s">
        <v>108</v>
      </c>
      <c r="AS109" t="s">
        <v>252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113</v>
      </c>
      <c r="BB109">
        <v>6</v>
      </c>
      <c r="BC109">
        <v>0</v>
      </c>
      <c r="BD109" t="s">
        <v>111</v>
      </c>
      <c r="BE109">
        <v>0</v>
      </c>
      <c r="BF109" t="s">
        <v>111</v>
      </c>
    </row>
    <row r="110" spans="1:58" x14ac:dyDescent="0.25">
      <c r="A110" t="s">
        <v>364</v>
      </c>
      <c r="B110" t="s">
        <v>248</v>
      </c>
      <c r="C110">
        <v>1</v>
      </c>
      <c r="D110">
        <v>109</v>
      </c>
      <c r="E110">
        <v>1</v>
      </c>
      <c r="F110" t="s">
        <v>63</v>
      </c>
      <c r="G110" t="s">
        <v>64</v>
      </c>
      <c r="H110" t="s">
        <v>65</v>
      </c>
      <c r="I110" t="s">
        <v>73</v>
      </c>
      <c r="J110" t="s">
        <v>79</v>
      </c>
      <c r="K110" t="s">
        <v>1</v>
      </c>
      <c r="L110">
        <v>50</v>
      </c>
      <c r="M110">
        <v>1108537</v>
      </c>
      <c r="N110">
        <v>6</v>
      </c>
      <c r="O110">
        <v>1</v>
      </c>
      <c r="P110" t="s">
        <v>142</v>
      </c>
      <c r="Q110" t="s">
        <v>298</v>
      </c>
      <c r="R110">
        <v>10</v>
      </c>
      <c r="U110">
        <v>11</v>
      </c>
      <c r="V110">
        <v>13</v>
      </c>
      <c r="W110">
        <v>0</v>
      </c>
      <c r="X110">
        <v>0</v>
      </c>
      <c r="Y110">
        <v>0</v>
      </c>
      <c r="Z110">
        <v>0</v>
      </c>
      <c r="AA110">
        <v>11</v>
      </c>
      <c r="AB110">
        <v>13</v>
      </c>
      <c r="AC110">
        <v>50</v>
      </c>
      <c r="AD110">
        <v>40</v>
      </c>
      <c r="AE110">
        <v>0</v>
      </c>
      <c r="AF110">
        <v>0</v>
      </c>
      <c r="AG110">
        <v>40</v>
      </c>
      <c r="AH110">
        <v>0</v>
      </c>
      <c r="AI110">
        <v>10</v>
      </c>
      <c r="AJ110">
        <v>10</v>
      </c>
      <c r="AK110">
        <v>10</v>
      </c>
      <c r="AL110">
        <v>10</v>
      </c>
      <c r="AM110">
        <v>0</v>
      </c>
      <c r="AN110">
        <v>0.12</v>
      </c>
      <c r="AO110">
        <v>0.90909090909090917</v>
      </c>
      <c r="AP110">
        <v>0</v>
      </c>
      <c r="AQ110" t="s">
        <v>130</v>
      </c>
      <c r="AR110" t="s">
        <v>108</v>
      </c>
      <c r="AS110" t="s">
        <v>252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s">
        <v>113</v>
      </c>
      <c r="BB110">
        <v>6</v>
      </c>
      <c r="BC110">
        <v>0</v>
      </c>
      <c r="BD110" t="s">
        <v>111</v>
      </c>
      <c r="BE110">
        <v>0</v>
      </c>
      <c r="BF110" t="s">
        <v>111</v>
      </c>
    </row>
    <row r="111" spans="1:58" x14ac:dyDescent="0.25">
      <c r="A111" t="s">
        <v>365</v>
      </c>
      <c r="B111" t="s">
        <v>248</v>
      </c>
      <c r="C111">
        <v>1</v>
      </c>
      <c r="D111">
        <v>110</v>
      </c>
      <c r="E111">
        <v>1</v>
      </c>
      <c r="F111" t="s">
        <v>63</v>
      </c>
      <c r="G111" t="s">
        <v>64</v>
      </c>
      <c r="H111" t="s">
        <v>65</v>
      </c>
      <c r="I111" t="s">
        <v>73</v>
      </c>
      <c r="J111" t="s">
        <v>79</v>
      </c>
      <c r="K111" t="s">
        <v>1</v>
      </c>
      <c r="L111">
        <v>50</v>
      </c>
      <c r="M111">
        <v>1108539</v>
      </c>
      <c r="N111">
        <v>6</v>
      </c>
      <c r="O111">
        <v>1</v>
      </c>
      <c r="P111" t="s">
        <v>142</v>
      </c>
      <c r="Q111" t="s">
        <v>298</v>
      </c>
      <c r="R111">
        <v>10</v>
      </c>
      <c r="U111">
        <v>15</v>
      </c>
      <c r="V111">
        <v>15</v>
      </c>
      <c r="W111">
        <v>0</v>
      </c>
      <c r="X111">
        <v>0</v>
      </c>
      <c r="Y111">
        <v>0</v>
      </c>
      <c r="Z111">
        <v>0</v>
      </c>
      <c r="AA111">
        <v>15</v>
      </c>
      <c r="AB111">
        <v>15</v>
      </c>
      <c r="AC111">
        <v>50</v>
      </c>
      <c r="AD111">
        <v>42</v>
      </c>
      <c r="AE111">
        <v>0</v>
      </c>
      <c r="AF111">
        <v>0</v>
      </c>
      <c r="AG111">
        <v>42</v>
      </c>
      <c r="AH111">
        <v>0</v>
      </c>
      <c r="AI111">
        <v>8</v>
      </c>
      <c r="AJ111">
        <v>8</v>
      </c>
      <c r="AK111">
        <v>8</v>
      </c>
      <c r="AL111">
        <v>8</v>
      </c>
      <c r="AM111">
        <v>0</v>
      </c>
      <c r="AN111">
        <v>0.12</v>
      </c>
      <c r="AO111">
        <v>0.72727272727272729</v>
      </c>
      <c r="AP111">
        <v>0</v>
      </c>
      <c r="AQ111" t="s">
        <v>130</v>
      </c>
      <c r="AR111" t="s">
        <v>108</v>
      </c>
      <c r="AS111" t="s">
        <v>252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113</v>
      </c>
      <c r="BB111">
        <v>6</v>
      </c>
      <c r="BC111">
        <v>0</v>
      </c>
      <c r="BD111" t="s">
        <v>114</v>
      </c>
      <c r="BE111">
        <v>0</v>
      </c>
      <c r="BF111" t="s">
        <v>111</v>
      </c>
    </row>
    <row r="112" spans="1:58" x14ac:dyDescent="0.25">
      <c r="A112" t="s">
        <v>366</v>
      </c>
      <c r="B112" t="s">
        <v>248</v>
      </c>
      <c r="C112">
        <v>1</v>
      </c>
      <c r="D112">
        <v>111</v>
      </c>
      <c r="E112">
        <v>1</v>
      </c>
      <c r="F112" t="s">
        <v>63</v>
      </c>
      <c r="G112" t="s">
        <v>64</v>
      </c>
      <c r="H112" t="s">
        <v>65</v>
      </c>
      <c r="I112" t="s">
        <v>73</v>
      </c>
      <c r="J112" t="s">
        <v>74</v>
      </c>
      <c r="K112" t="s">
        <v>1</v>
      </c>
      <c r="L112">
        <v>50</v>
      </c>
      <c r="M112">
        <v>1108541</v>
      </c>
      <c r="N112">
        <v>6</v>
      </c>
      <c r="O112">
        <v>1</v>
      </c>
      <c r="P112" t="s">
        <v>142</v>
      </c>
      <c r="Q112" t="s">
        <v>321</v>
      </c>
      <c r="R112">
        <v>11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4</v>
      </c>
      <c r="AA112">
        <v>0</v>
      </c>
      <c r="AB112">
        <v>7</v>
      </c>
      <c r="AC112">
        <v>50</v>
      </c>
      <c r="AD112">
        <v>3</v>
      </c>
      <c r="AE112">
        <v>0</v>
      </c>
      <c r="AF112">
        <v>20</v>
      </c>
      <c r="AG112">
        <v>23</v>
      </c>
      <c r="AH112">
        <v>0</v>
      </c>
      <c r="AI112">
        <v>47</v>
      </c>
      <c r="AJ112">
        <v>27</v>
      </c>
      <c r="AK112">
        <v>27</v>
      </c>
      <c r="AL112">
        <v>47</v>
      </c>
      <c r="AM112">
        <v>0</v>
      </c>
      <c r="AN112">
        <v>0.12</v>
      </c>
      <c r="AO112">
        <v>2.4545454545454546</v>
      </c>
      <c r="AP112">
        <v>0</v>
      </c>
      <c r="AQ112" t="s">
        <v>130</v>
      </c>
      <c r="AR112" t="s">
        <v>108</v>
      </c>
      <c r="AS112" t="s">
        <v>252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113</v>
      </c>
      <c r="BB112">
        <v>6</v>
      </c>
      <c r="BC112">
        <v>0</v>
      </c>
      <c r="BD112" t="s">
        <v>110</v>
      </c>
      <c r="BE112">
        <v>0</v>
      </c>
      <c r="BF112" t="s">
        <v>111</v>
      </c>
    </row>
    <row r="113" spans="1:58" x14ac:dyDescent="0.25">
      <c r="A113" t="s">
        <v>367</v>
      </c>
      <c r="B113" t="s">
        <v>248</v>
      </c>
      <c r="C113">
        <v>1</v>
      </c>
      <c r="D113">
        <v>112</v>
      </c>
      <c r="E113">
        <v>1</v>
      </c>
      <c r="F113" t="s">
        <v>63</v>
      </c>
      <c r="G113" t="s">
        <v>64</v>
      </c>
      <c r="H113" t="s">
        <v>65</v>
      </c>
      <c r="I113" t="s">
        <v>73</v>
      </c>
      <c r="J113" t="s">
        <v>74</v>
      </c>
      <c r="K113" t="s">
        <v>1</v>
      </c>
      <c r="L113">
        <v>50</v>
      </c>
      <c r="M113">
        <v>1108543</v>
      </c>
      <c r="N113">
        <v>6</v>
      </c>
      <c r="O113">
        <v>1</v>
      </c>
      <c r="P113" t="s">
        <v>142</v>
      </c>
      <c r="Q113" t="s">
        <v>321</v>
      </c>
      <c r="R113">
        <v>11</v>
      </c>
      <c r="U113">
        <v>0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50</v>
      </c>
      <c r="AD113">
        <v>3</v>
      </c>
      <c r="AE113">
        <v>0</v>
      </c>
      <c r="AF113">
        <v>0</v>
      </c>
      <c r="AG113">
        <v>3</v>
      </c>
      <c r="AH113">
        <v>0</v>
      </c>
      <c r="AI113">
        <v>47</v>
      </c>
      <c r="AJ113">
        <v>47</v>
      </c>
      <c r="AK113">
        <v>47</v>
      </c>
      <c r="AL113">
        <v>47</v>
      </c>
      <c r="AM113">
        <v>0</v>
      </c>
      <c r="AN113">
        <v>0.12</v>
      </c>
      <c r="AO113">
        <v>4.2727272727272725</v>
      </c>
      <c r="AP113">
        <v>0</v>
      </c>
      <c r="AQ113" t="s">
        <v>130</v>
      </c>
      <c r="AR113" t="s">
        <v>108</v>
      </c>
      <c r="AS113" t="s">
        <v>252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t="s">
        <v>113</v>
      </c>
      <c r="BB113">
        <v>6</v>
      </c>
      <c r="BC113">
        <v>0</v>
      </c>
      <c r="BD113" t="s">
        <v>111</v>
      </c>
      <c r="BE113">
        <v>0</v>
      </c>
      <c r="BF113" t="s">
        <v>111</v>
      </c>
    </row>
    <row r="114" spans="1:58" x14ac:dyDescent="0.25">
      <c r="A114" t="s">
        <v>368</v>
      </c>
      <c r="B114" t="s">
        <v>248</v>
      </c>
      <c r="C114">
        <v>1</v>
      </c>
      <c r="D114">
        <v>113</v>
      </c>
      <c r="E114">
        <v>1</v>
      </c>
      <c r="F114" t="s">
        <v>63</v>
      </c>
      <c r="G114" t="s">
        <v>64</v>
      </c>
      <c r="H114" t="s">
        <v>65</v>
      </c>
      <c r="I114" t="s">
        <v>73</v>
      </c>
      <c r="J114" t="s">
        <v>74</v>
      </c>
      <c r="K114" t="s">
        <v>1</v>
      </c>
      <c r="L114">
        <v>50</v>
      </c>
      <c r="M114">
        <v>1108545</v>
      </c>
      <c r="N114">
        <v>6</v>
      </c>
      <c r="O114">
        <v>1</v>
      </c>
      <c r="P114" t="s">
        <v>142</v>
      </c>
      <c r="Q114" t="s">
        <v>321</v>
      </c>
      <c r="R114">
        <v>11</v>
      </c>
      <c r="U114">
        <v>0</v>
      </c>
      <c r="V114">
        <v>15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15</v>
      </c>
      <c r="AC114">
        <v>50</v>
      </c>
      <c r="AD114">
        <v>41</v>
      </c>
      <c r="AE114">
        <v>0</v>
      </c>
      <c r="AF114">
        <v>0</v>
      </c>
      <c r="AG114">
        <v>41</v>
      </c>
      <c r="AH114">
        <v>0</v>
      </c>
      <c r="AI114">
        <v>9</v>
      </c>
      <c r="AJ114">
        <v>9</v>
      </c>
      <c r="AK114">
        <v>9</v>
      </c>
      <c r="AL114">
        <v>9</v>
      </c>
      <c r="AM114">
        <v>0</v>
      </c>
      <c r="AN114">
        <v>0.12</v>
      </c>
      <c r="AO114">
        <v>0.81818181818181823</v>
      </c>
      <c r="AP114">
        <v>0</v>
      </c>
      <c r="AQ114" t="s">
        <v>130</v>
      </c>
      <c r="AR114" t="s">
        <v>108</v>
      </c>
      <c r="AS114" t="s">
        <v>252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113</v>
      </c>
      <c r="BB114">
        <v>6</v>
      </c>
      <c r="BC114">
        <v>0</v>
      </c>
      <c r="BD114" t="s">
        <v>111</v>
      </c>
      <c r="BE114">
        <v>0</v>
      </c>
      <c r="BF114" t="s">
        <v>111</v>
      </c>
    </row>
    <row r="115" spans="1:58" x14ac:dyDescent="0.25">
      <c r="A115" t="s">
        <v>369</v>
      </c>
      <c r="B115" t="s">
        <v>248</v>
      </c>
      <c r="C115">
        <v>1</v>
      </c>
      <c r="D115">
        <v>114</v>
      </c>
      <c r="E115">
        <v>1</v>
      </c>
      <c r="F115" t="s">
        <v>63</v>
      </c>
      <c r="G115" t="s">
        <v>64</v>
      </c>
      <c r="H115" t="s">
        <v>65</v>
      </c>
      <c r="I115" t="s">
        <v>73</v>
      </c>
      <c r="J115" t="s">
        <v>74</v>
      </c>
      <c r="K115" t="s">
        <v>1</v>
      </c>
      <c r="L115">
        <v>50</v>
      </c>
      <c r="M115">
        <v>1108547</v>
      </c>
      <c r="N115">
        <v>6</v>
      </c>
      <c r="O115">
        <v>1</v>
      </c>
      <c r="P115" t="s">
        <v>142</v>
      </c>
      <c r="Q115" t="s">
        <v>321</v>
      </c>
      <c r="R115">
        <v>11</v>
      </c>
      <c r="U115">
        <v>0</v>
      </c>
      <c r="V115">
        <v>15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15</v>
      </c>
      <c r="AC115">
        <v>50</v>
      </c>
      <c r="AD115">
        <v>37</v>
      </c>
      <c r="AE115">
        <v>0</v>
      </c>
      <c r="AF115">
        <v>0</v>
      </c>
      <c r="AG115">
        <v>37</v>
      </c>
      <c r="AH115">
        <v>0</v>
      </c>
      <c r="AI115">
        <v>13</v>
      </c>
      <c r="AJ115">
        <v>13</v>
      </c>
      <c r="AK115">
        <v>13</v>
      </c>
      <c r="AL115">
        <v>13</v>
      </c>
      <c r="AM115">
        <v>0</v>
      </c>
      <c r="AN115">
        <v>0.12</v>
      </c>
      <c r="AO115">
        <v>1.1818181818181819</v>
      </c>
      <c r="AP115">
        <v>0</v>
      </c>
      <c r="AQ115" t="s">
        <v>130</v>
      </c>
      <c r="AR115" t="s">
        <v>108</v>
      </c>
      <c r="AS115" t="s">
        <v>252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113</v>
      </c>
      <c r="BB115">
        <v>6</v>
      </c>
      <c r="BC115">
        <v>0</v>
      </c>
      <c r="BD115" t="s">
        <v>111</v>
      </c>
      <c r="BE115">
        <v>0</v>
      </c>
      <c r="BF115" t="s">
        <v>111</v>
      </c>
    </row>
    <row r="116" spans="1:58" x14ac:dyDescent="0.25">
      <c r="A116" t="s">
        <v>370</v>
      </c>
      <c r="B116" t="s">
        <v>248</v>
      </c>
      <c r="C116">
        <v>1</v>
      </c>
      <c r="D116">
        <v>115</v>
      </c>
      <c r="E116">
        <v>1</v>
      </c>
      <c r="F116" t="s">
        <v>63</v>
      </c>
      <c r="G116" t="s">
        <v>64</v>
      </c>
      <c r="H116" t="s">
        <v>65</v>
      </c>
      <c r="I116" t="s">
        <v>73</v>
      </c>
      <c r="J116" t="s">
        <v>74</v>
      </c>
      <c r="K116" t="s">
        <v>1</v>
      </c>
      <c r="L116">
        <v>50</v>
      </c>
      <c r="M116">
        <v>1108549</v>
      </c>
      <c r="N116">
        <v>6</v>
      </c>
      <c r="O116">
        <v>1</v>
      </c>
      <c r="P116" t="s">
        <v>142</v>
      </c>
      <c r="Q116" t="s">
        <v>321</v>
      </c>
      <c r="R116">
        <v>11</v>
      </c>
      <c r="U116">
        <v>0</v>
      </c>
      <c r="V116">
        <v>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</v>
      </c>
      <c r="AC116">
        <v>50</v>
      </c>
      <c r="AD116">
        <v>6</v>
      </c>
      <c r="AE116">
        <v>0</v>
      </c>
      <c r="AF116">
        <v>0</v>
      </c>
      <c r="AG116">
        <v>6</v>
      </c>
      <c r="AH116">
        <v>0</v>
      </c>
      <c r="AI116">
        <v>44</v>
      </c>
      <c r="AJ116">
        <v>44</v>
      </c>
      <c r="AK116">
        <v>44</v>
      </c>
      <c r="AL116">
        <v>44</v>
      </c>
      <c r="AM116">
        <v>0</v>
      </c>
      <c r="AN116">
        <v>0.12</v>
      </c>
      <c r="AO116">
        <v>4</v>
      </c>
      <c r="AP116">
        <v>0</v>
      </c>
      <c r="AQ116" t="s">
        <v>130</v>
      </c>
      <c r="AR116" t="s">
        <v>108</v>
      </c>
      <c r="AS116" t="s">
        <v>252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t="s">
        <v>113</v>
      </c>
      <c r="BB116">
        <v>6</v>
      </c>
      <c r="BC116">
        <v>0</v>
      </c>
      <c r="BD116" t="s">
        <v>111</v>
      </c>
      <c r="BE116">
        <v>0</v>
      </c>
      <c r="BF116" t="s">
        <v>111</v>
      </c>
    </row>
    <row r="117" spans="1:58" x14ac:dyDescent="0.25">
      <c r="A117" t="s">
        <v>371</v>
      </c>
      <c r="B117" t="s">
        <v>248</v>
      </c>
      <c r="C117">
        <v>1</v>
      </c>
      <c r="D117">
        <v>116</v>
      </c>
      <c r="E117">
        <v>1</v>
      </c>
      <c r="F117" t="s">
        <v>63</v>
      </c>
      <c r="G117" t="s">
        <v>64</v>
      </c>
      <c r="H117" t="s">
        <v>65</v>
      </c>
      <c r="I117" t="s">
        <v>73</v>
      </c>
      <c r="J117" t="s">
        <v>74</v>
      </c>
      <c r="K117" t="s">
        <v>1</v>
      </c>
      <c r="L117">
        <v>50</v>
      </c>
      <c r="M117">
        <v>1108551</v>
      </c>
      <c r="N117">
        <v>6</v>
      </c>
      <c r="O117">
        <v>1</v>
      </c>
      <c r="P117" t="s">
        <v>142</v>
      </c>
      <c r="Q117" t="s">
        <v>321</v>
      </c>
      <c r="R117">
        <v>11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50</v>
      </c>
      <c r="AD117">
        <v>2</v>
      </c>
      <c r="AE117">
        <v>0</v>
      </c>
      <c r="AF117">
        <v>0</v>
      </c>
      <c r="AG117">
        <v>2</v>
      </c>
      <c r="AH117">
        <v>0</v>
      </c>
      <c r="AI117">
        <v>48</v>
      </c>
      <c r="AJ117">
        <v>48</v>
      </c>
      <c r="AK117">
        <v>48</v>
      </c>
      <c r="AL117">
        <v>48</v>
      </c>
      <c r="AM117">
        <v>0</v>
      </c>
      <c r="AN117">
        <v>0.12</v>
      </c>
      <c r="AO117">
        <v>4.3636363636363633</v>
      </c>
      <c r="AP117">
        <v>0</v>
      </c>
      <c r="AQ117" t="s">
        <v>130</v>
      </c>
      <c r="AR117" t="s">
        <v>108</v>
      </c>
      <c r="AS117" t="s">
        <v>252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t="s">
        <v>113</v>
      </c>
      <c r="BB117">
        <v>6</v>
      </c>
      <c r="BC117">
        <v>0</v>
      </c>
      <c r="BD117" t="s">
        <v>111</v>
      </c>
      <c r="BE117">
        <v>0</v>
      </c>
      <c r="BF117" t="s">
        <v>111</v>
      </c>
    </row>
    <row r="118" spans="1:58" x14ac:dyDescent="0.25">
      <c r="A118" t="s">
        <v>372</v>
      </c>
      <c r="B118" t="s">
        <v>248</v>
      </c>
      <c r="C118">
        <v>1</v>
      </c>
      <c r="D118">
        <v>117</v>
      </c>
      <c r="E118">
        <v>1</v>
      </c>
      <c r="F118" t="s">
        <v>63</v>
      </c>
      <c r="G118" t="s">
        <v>64</v>
      </c>
      <c r="H118" t="s">
        <v>65</v>
      </c>
      <c r="I118" t="s">
        <v>73</v>
      </c>
      <c r="J118" t="s">
        <v>74</v>
      </c>
      <c r="K118" t="s">
        <v>1</v>
      </c>
      <c r="L118">
        <v>50</v>
      </c>
      <c r="M118">
        <v>1108553</v>
      </c>
      <c r="N118">
        <v>6</v>
      </c>
      <c r="O118">
        <v>1</v>
      </c>
      <c r="P118" t="s">
        <v>142</v>
      </c>
      <c r="Q118" t="s">
        <v>321</v>
      </c>
      <c r="R118">
        <v>11</v>
      </c>
      <c r="U118">
        <v>0</v>
      </c>
      <c r="V118">
        <v>14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14</v>
      </c>
      <c r="AC118">
        <v>50</v>
      </c>
      <c r="AD118">
        <v>36</v>
      </c>
      <c r="AE118">
        <v>0</v>
      </c>
      <c r="AF118">
        <v>0</v>
      </c>
      <c r="AG118">
        <v>36</v>
      </c>
      <c r="AH118">
        <v>0</v>
      </c>
      <c r="AI118">
        <v>14</v>
      </c>
      <c r="AJ118">
        <v>14</v>
      </c>
      <c r="AK118">
        <v>14</v>
      </c>
      <c r="AL118">
        <v>14</v>
      </c>
      <c r="AM118">
        <v>0</v>
      </c>
      <c r="AN118">
        <v>0.12</v>
      </c>
      <c r="AO118">
        <v>1.2727272727272727</v>
      </c>
      <c r="AP118">
        <v>0</v>
      </c>
      <c r="AQ118" t="s">
        <v>130</v>
      </c>
      <c r="AR118" t="s">
        <v>108</v>
      </c>
      <c r="AS118" t="s">
        <v>252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t="s">
        <v>113</v>
      </c>
      <c r="BB118">
        <v>6</v>
      </c>
      <c r="BC118">
        <v>0</v>
      </c>
      <c r="BD118" t="s">
        <v>111</v>
      </c>
      <c r="BE118">
        <v>0</v>
      </c>
      <c r="BF118" t="s">
        <v>111</v>
      </c>
    </row>
    <row r="119" spans="1:58" x14ac:dyDescent="0.25">
      <c r="A119" t="s">
        <v>373</v>
      </c>
      <c r="B119" t="s">
        <v>248</v>
      </c>
      <c r="C119">
        <v>1</v>
      </c>
      <c r="D119">
        <v>118</v>
      </c>
      <c r="E119">
        <v>1</v>
      </c>
      <c r="F119" t="s">
        <v>63</v>
      </c>
      <c r="G119" t="s">
        <v>64</v>
      </c>
      <c r="H119" t="s">
        <v>65</v>
      </c>
      <c r="I119" t="s">
        <v>73</v>
      </c>
      <c r="J119" t="s">
        <v>74</v>
      </c>
      <c r="K119" t="s">
        <v>1</v>
      </c>
      <c r="L119">
        <v>50</v>
      </c>
      <c r="M119">
        <v>1108555</v>
      </c>
      <c r="N119">
        <v>6</v>
      </c>
      <c r="O119">
        <v>1</v>
      </c>
      <c r="P119" t="s">
        <v>142</v>
      </c>
      <c r="Q119" t="s">
        <v>321</v>
      </c>
      <c r="R119">
        <v>11</v>
      </c>
      <c r="U119">
        <v>0</v>
      </c>
      <c r="V119">
        <v>11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11</v>
      </c>
      <c r="AC119">
        <v>50</v>
      </c>
      <c r="AD119">
        <v>23</v>
      </c>
      <c r="AE119">
        <v>0</v>
      </c>
      <c r="AF119">
        <v>0</v>
      </c>
      <c r="AG119">
        <v>23</v>
      </c>
      <c r="AH119">
        <v>0</v>
      </c>
      <c r="AI119">
        <v>27</v>
      </c>
      <c r="AJ119">
        <v>27</v>
      </c>
      <c r="AK119">
        <v>27</v>
      </c>
      <c r="AL119">
        <v>27</v>
      </c>
      <c r="AM119">
        <v>0</v>
      </c>
      <c r="AN119">
        <v>0.12</v>
      </c>
      <c r="AO119">
        <v>2.4545454545454546</v>
      </c>
      <c r="AP119">
        <v>0</v>
      </c>
      <c r="AQ119" t="s">
        <v>130</v>
      </c>
      <c r="AR119" t="s">
        <v>108</v>
      </c>
      <c r="AS119" t="s">
        <v>252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t="s">
        <v>113</v>
      </c>
      <c r="BB119">
        <v>6</v>
      </c>
      <c r="BC119">
        <v>0</v>
      </c>
      <c r="BD119" t="s">
        <v>111</v>
      </c>
      <c r="BE119">
        <v>0</v>
      </c>
      <c r="BF119" t="s">
        <v>111</v>
      </c>
    </row>
    <row r="120" spans="1:58" x14ac:dyDescent="0.25">
      <c r="A120" t="s">
        <v>374</v>
      </c>
      <c r="B120" t="s">
        <v>248</v>
      </c>
      <c r="C120">
        <v>1</v>
      </c>
      <c r="D120">
        <v>119</v>
      </c>
      <c r="E120">
        <v>1</v>
      </c>
      <c r="F120" t="s">
        <v>63</v>
      </c>
      <c r="G120" t="s">
        <v>64</v>
      </c>
      <c r="H120" t="s">
        <v>65</v>
      </c>
      <c r="I120" t="s">
        <v>73</v>
      </c>
      <c r="J120" t="s">
        <v>74</v>
      </c>
      <c r="K120" t="s">
        <v>1</v>
      </c>
      <c r="L120">
        <v>50</v>
      </c>
      <c r="M120">
        <v>1108557</v>
      </c>
      <c r="N120">
        <v>6</v>
      </c>
      <c r="O120">
        <v>1</v>
      </c>
      <c r="P120" t="s">
        <v>142</v>
      </c>
      <c r="Q120" t="s">
        <v>321</v>
      </c>
      <c r="R120">
        <v>11</v>
      </c>
      <c r="U120">
        <v>0</v>
      </c>
      <c r="V120">
        <v>11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</v>
      </c>
      <c r="AC120">
        <v>50</v>
      </c>
      <c r="AD120">
        <v>23</v>
      </c>
      <c r="AE120">
        <v>0</v>
      </c>
      <c r="AF120">
        <v>0</v>
      </c>
      <c r="AG120">
        <v>23</v>
      </c>
      <c r="AH120">
        <v>0</v>
      </c>
      <c r="AI120">
        <v>27</v>
      </c>
      <c r="AJ120">
        <v>27</v>
      </c>
      <c r="AK120">
        <v>27</v>
      </c>
      <c r="AL120">
        <v>27</v>
      </c>
      <c r="AM120">
        <v>0</v>
      </c>
      <c r="AN120">
        <v>0.12</v>
      </c>
      <c r="AO120">
        <v>2.4545454545454546</v>
      </c>
      <c r="AP120">
        <v>0</v>
      </c>
      <c r="AQ120" t="s">
        <v>130</v>
      </c>
      <c r="AR120" t="s">
        <v>108</v>
      </c>
      <c r="AS120" t="s">
        <v>252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t="s">
        <v>113</v>
      </c>
      <c r="BB120">
        <v>6</v>
      </c>
      <c r="BC120">
        <v>0</v>
      </c>
      <c r="BD120" t="s">
        <v>111</v>
      </c>
      <c r="BE120">
        <v>0</v>
      </c>
      <c r="BF120" t="s">
        <v>111</v>
      </c>
    </row>
    <row r="121" spans="1:58" x14ac:dyDescent="0.25">
      <c r="A121" t="s">
        <v>375</v>
      </c>
      <c r="B121" t="s">
        <v>248</v>
      </c>
      <c r="C121">
        <v>1</v>
      </c>
      <c r="D121">
        <v>120</v>
      </c>
      <c r="E121">
        <v>1</v>
      </c>
      <c r="F121" t="s">
        <v>63</v>
      </c>
      <c r="G121" t="s">
        <v>64</v>
      </c>
      <c r="H121" t="s">
        <v>65</v>
      </c>
      <c r="I121" t="s">
        <v>73</v>
      </c>
      <c r="J121" t="s">
        <v>74</v>
      </c>
      <c r="K121" t="s">
        <v>1</v>
      </c>
      <c r="L121">
        <v>50</v>
      </c>
      <c r="M121">
        <v>1108559</v>
      </c>
      <c r="N121">
        <v>6</v>
      </c>
      <c r="O121">
        <v>1</v>
      </c>
      <c r="P121" t="s">
        <v>142</v>
      </c>
      <c r="Q121" t="s">
        <v>321</v>
      </c>
      <c r="R121">
        <v>11</v>
      </c>
      <c r="S121" t="s">
        <v>350</v>
      </c>
      <c r="U121">
        <v>0</v>
      </c>
      <c r="V121">
        <v>10</v>
      </c>
      <c r="W121">
        <v>6</v>
      </c>
      <c r="X121">
        <v>0</v>
      </c>
      <c r="Y121">
        <v>6</v>
      </c>
      <c r="Z121">
        <v>1</v>
      </c>
      <c r="AA121">
        <v>0</v>
      </c>
      <c r="AB121">
        <v>17</v>
      </c>
      <c r="AC121">
        <v>50</v>
      </c>
      <c r="AD121">
        <v>20</v>
      </c>
      <c r="AE121">
        <v>16</v>
      </c>
      <c r="AF121">
        <v>1</v>
      </c>
      <c r="AG121">
        <v>37</v>
      </c>
      <c r="AH121">
        <v>0</v>
      </c>
      <c r="AI121">
        <v>30</v>
      </c>
      <c r="AJ121">
        <v>13</v>
      </c>
      <c r="AK121">
        <v>29</v>
      </c>
      <c r="AL121">
        <v>30</v>
      </c>
      <c r="AM121">
        <v>0</v>
      </c>
      <c r="AN121">
        <v>0.12</v>
      </c>
      <c r="AO121">
        <v>2.6363636363636362</v>
      </c>
      <c r="AP121">
        <v>0</v>
      </c>
      <c r="AQ121" t="s">
        <v>130</v>
      </c>
      <c r="AR121" t="s">
        <v>108</v>
      </c>
      <c r="AS121" t="s">
        <v>252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t="s">
        <v>113</v>
      </c>
      <c r="BB121">
        <v>6</v>
      </c>
      <c r="BC121">
        <v>0</v>
      </c>
      <c r="BD121" t="s">
        <v>111</v>
      </c>
      <c r="BE121">
        <v>0</v>
      </c>
      <c r="BF121" t="s">
        <v>111</v>
      </c>
    </row>
    <row r="122" spans="1:58" x14ac:dyDescent="0.25">
      <c r="A122" t="s">
        <v>376</v>
      </c>
      <c r="B122" t="s">
        <v>248</v>
      </c>
      <c r="C122">
        <v>1</v>
      </c>
      <c r="D122">
        <v>121</v>
      </c>
      <c r="E122">
        <v>1</v>
      </c>
      <c r="F122" t="s">
        <v>63</v>
      </c>
      <c r="G122" t="s">
        <v>64</v>
      </c>
      <c r="H122" t="s">
        <v>65</v>
      </c>
      <c r="I122" t="s">
        <v>73</v>
      </c>
      <c r="J122" t="s">
        <v>74</v>
      </c>
      <c r="K122" t="s">
        <v>1</v>
      </c>
      <c r="L122">
        <v>50</v>
      </c>
      <c r="M122">
        <v>1108561</v>
      </c>
      <c r="N122">
        <v>6</v>
      </c>
      <c r="O122">
        <v>1</v>
      </c>
      <c r="P122" t="s">
        <v>142</v>
      </c>
      <c r="Q122" t="s">
        <v>321</v>
      </c>
      <c r="R122">
        <v>11</v>
      </c>
      <c r="S122" t="s">
        <v>150</v>
      </c>
      <c r="U122">
        <v>0</v>
      </c>
      <c r="V122">
        <v>10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11</v>
      </c>
      <c r="AC122">
        <v>50</v>
      </c>
      <c r="AD122">
        <v>16</v>
      </c>
      <c r="AE122">
        <v>0</v>
      </c>
      <c r="AF122">
        <v>1</v>
      </c>
      <c r="AG122">
        <v>17</v>
      </c>
      <c r="AH122">
        <v>0</v>
      </c>
      <c r="AI122">
        <v>34</v>
      </c>
      <c r="AJ122">
        <v>33</v>
      </c>
      <c r="AK122">
        <v>33</v>
      </c>
      <c r="AL122">
        <v>34</v>
      </c>
      <c r="AM122">
        <v>0</v>
      </c>
      <c r="AN122">
        <v>0.12</v>
      </c>
      <c r="AO122">
        <v>3</v>
      </c>
      <c r="AP122">
        <v>0</v>
      </c>
      <c r="AQ122" t="s">
        <v>130</v>
      </c>
      <c r="AR122" t="s">
        <v>108</v>
      </c>
      <c r="AS122" t="s">
        <v>252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t="s">
        <v>113</v>
      </c>
      <c r="BB122">
        <v>6</v>
      </c>
      <c r="BC122">
        <v>0</v>
      </c>
      <c r="BD122" t="s">
        <v>114</v>
      </c>
      <c r="BE122">
        <v>0</v>
      </c>
      <c r="BF122" t="s">
        <v>111</v>
      </c>
    </row>
    <row r="123" spans="1:58" x14ac:dyDescent="0.25">
      <c r="A123" t="s">
        <v>377</v>
      </c>
      <c r="B123" t="s">
        <v>248</v>
      </c>
      <c r="C123">
        <v>1</v>
      </c>
      <c r="D123">
        <v>122</v>
      </c>
      <c r="E123">
        <v>1</v>
      </c>
      <c r="F123" t="s">
        <v>63</v>
      </c>
      <c r="G123" t="s">
        <v>64</v>
      </c>
      <c r="H123" t="s">
        <v>65</v>
      </c>
      <c r="I123" t="s">
        <v>73</v>
      </c>
      <c r="J123" t="s">
        <v>79</v>
      </c>
      <c r="K123" t="s">
        <v>1</v>
      </c>
      <c r="L123">
        <v>50</v>
      </c>
      <c r="M123">
        <v>1108563</v>
      </c>
      <c r="N123">
        <v>6</v>
      </c>
      <c r="O123">
        <v>1</v>
      </c>
      <c r="P123" t="s">
        <v>142</v>
      </c>
      <c r="Q123" t="s">
        <v>298</v>
      </c>
      <c r="R123">
        <v>12</v>
      </c>
      <c r="U123">
        <v>13</v>
      </c>
      <c r="V123">
        <v>13</v>
      </c>
      <c r="W123">
        <v>0</v>
      </c>
      <c r="X123">
        <v>0</v>
      </c>
      <c r="Y123">
        <v>0</v>
      </c>
      <c r="Z123">
        <v>0</v>
      </c>
      <c r="AA123">
        <v>13</v>
      </c>
      <c r="AB123">
        <v>13</v>
      </c>
      <c r="AC123">
        <v>50</v>
      </c>
      <c r="AD123">
        <v>34</v>
      </c>
      <c r="AE123">
        <v>0</v>
      </c>
      <c r="AF123">
        <v>0</v>
      </c>
      <c r="AG123">
        <v>34</v>
      </c>
      <c r="AH123">
        <v>0</v>
      </c>
      <c r="AI123">
        <v>16</v>
      </c>
      <c r="AJ123">
        <v>16</v>
      </c>
      <c r="AK123">
        <v>16</v>
      </c>
      <c r="AL123">
        <v>16</v>
      </c>
      <c r="AM123">
        <v>0</v>
      </c>
      <c r="AN123">
        <v>0.12</v>
      </c>
      <c r="AO123">
        <v>1.4545454545454546</v>
      </c>
      <c r="AP123">
        <v>0</v>
      </c>
      <c r="AQ123" t="s">
        <v>130</v>
      </c>
      <c r="AR123" t="s">
        <v>108</v>
      </c>
      <c r="AS123" t="s">
        <v>252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t="s">
        <v>113</v>
      </c>
      <c r="BB123">
        <v>6</v>
      </c>
      <c r="BC123">
        <v>0</v>
      </c>
      <c r="BD123" t="s">
        <v>110</v>
      </c>
      <c r="BE123">
        <v>0</v>
      </c>
      <c r="BF123" t="s">
        <v>111</v>
      </c>
    </row>
    <row r="124" spans="1:58" x14ac:dyDescent="0.25">
      <c r="A124" t="s">
        <v>378</v>
      </c>
      <c r="B124" t="s">
        <v>248</v>
      </c>
      <c r="C124">
        <v>1</v>
      </c>
      <c r="D124">
        <v>123</v>
      </c>
      <c r="E124">
        <v>1</v>
      </c>
      <c r="F124" t="s">
        <v>63</v>
      </c>
      <c r="G124" t="s">
        <v>64</v>
      </c>
      <c r="H124" t="s">
        <v>65</v>
      </c>
      <c r="I124" t="s">
        <v>73</v>
      </c>
      <c r="J124" t="s">
        <v>79</v>
      </c>
      <c r="K124" t="s">
        <v>1</v>
      </c>
      <c r="L124">
        <v>50</v>
      </c>
      <c r="M124">
        <v>1108565</v>
      </c>
      <c r="N124">
        <v>6</v>
      </c>
      <c r="O124">
        <v>1</v>
      </c>
      <c r="P124" t="s">
        <v>142</v>
      </c>
      <c r="Q124" t="s">
        <v>298</v>
      </c>
      <c r="R124">
        <v>12</v>
      </c>
      <c r="U124">
        <v>9</v>
      </c>
      <c r="V124">
        <v>11</v>
      </c>
      <c r="W124">
        <v>0</v>
      </c>
      <c r="X124">
        <v>0</v>
      </c>
      <c r="Y124">
        <v>0</v>
      </c>
      <c r="Z124">
        <v>0</v>
      </c>
      <c r="AA124">
        <v>9</v>
      </c>
      <c r="AB124">
        <v>11</v>
      </c>
      <c r="AC124">
        <v>50</v>
      </c>
      <c r="AD124">
        <v>32</v>
      </c>
      <c r="AE124">
        <v>0</v>
      </c>
      <c r="AF124">
        <v>0</v>
      </c>
      <c r="AG124">
        <v>32</v>
      </c>
      <c r="AH124">
        <v>0</v>
      </c>
      <c r="AI124">
        <v>18</v>
      </c>
      <c r="AJ124">
        <v>18</v>
      </c>
      <c r="AK124">
        <v>18</v>
      </c>
      <c r="AL124">
        <v>18</v>
      </c>
      <c r="AM124">
        <v>0</v>
      </c>
      <c r="AN124">
        <v>0.12</v>
      </c>
      <c r="AO124">
        <v>1.6363636363636365</v>
      </c>
      <c r="AP124">
        <v>0</v>
      </c>
      <c r="AQ124" t="s">
        <v>130</v>
      </c>
      <c r="AR124" t="s">
        <v>108</v>
      </c>
      <c r="AS124" t="s">
        <v>252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s">
        <v>113</v>
      </c>
      <c r="BB124">
        <v>6</v>
      </c>
      <c r="BC124">
        <v>0</v>
      </c>
      <c r="BD124" t="s">
        <v>111</v>
      </c>
      <c r="BE124">
        <v>0</v>
      </c>
      <c r="BF124" t="s">
        <v>111</v>
      </c>
    </row>
    <row r="125" spans="1:58" x14ac:dyDescent="0.25">
      <c r="A125" t="s">
        <v>379</v>
      </c>
      <c r="B125" t="s">
        <v>248</v>
      </c>
      <c r="C125">
        <v>1</v>
      </c>
      <c r="D125">
        <v>124</v>
      </c>
      <c r="E125">
        <v>1</v>
      </c>
      <c r="F125" t="s">
        <v>63</v>
      </c>
      <c r="G125" t="s">
        <v>64</v>
      </c>
      <c r="H125" t="s">
        <v>65</v>
      </c>
      <c r="I125" t="s">
        <v>73</v>
      </c>
      <c r="J125" t="s">
        <v>79</v>
      </c>
      <c r="K125" t="s">
        <v>1</v>
      </c>
      <c r="L125">
        <v>50</v>
      </c>
      <c r="M125">
        <v>1108567</v>
      </c>
      <c r="N125">
        <v>6</v>
      </c>
      <c r="O125">
        <v>1</v>
      </c>
      <c r="P125" t="s">
        <v>142</v>
      </c>
      <c r="Q125" t="s">
        <v>298</v>
      </c>
      <c r="R125">
        <v>12</v>
      </c>
      <c r="U125">
        <v>7</v>
      </c>
      <c r="V125">
        <v>10</v>
      </c>
      <c r="W125">
        <v>0</v>
      </c>
      <c r="X125">
        <v>0</v>
      </c>
      <c r="Y125">
        <v>0</v>
      </c>
      <c r="Z125">
        <v>0</v>
      </c>
      <c r="AA125">
        <v>7</v>
      </c>
      <c r="AB125">
        <v>10</v>
      </c>
      <c r="AC125">
        <v>50</v>
      </c>
      <c r="AD125">
        <v>31</v>
      </c>
      <c r="AE125">
        <v>0</v>
      </c>
      <c r="AF125">
        <v>0</v>
      </c>
      <c r="AG125">
        <v>31</v>
      </c>
      <c r="AH125">
        <v>0</v>
      </c>
      <c r="AI125">
        <v>19</v>
      </c>
      <c r="AJ125">
        <v>19</v>
      </c>
      <c r="AK125">
        <v>19</v>
      </c>
      <c r="AL125">
        <v>19</v>
      </c>
      <c r="AM125">
        <v>0</v>
      </c>
      <c r="AN125">
        <v>0.12</v>
      </c>
      <c r="AO125">
        <v>1.7272727272727273</v>
      </c>
      <c r="AP125">
        <v>0</v>
      </c>
      <c r="AQ125" t="s">
        <v>130</v>
      </c>
      <c r="AR125" t="s">
        <v>108</v>
      </c>
      <c r="AS125" t="s">
        <v>252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 t="s">
        <v>113</v>
      </c>
      <c r="BB125">
        <v>6</v>
      </c>
      <c r="BC125">
        <v>0</v>
      </c>
      <c r="BD125" t="s">
        <v>111</v>
      </c>
      <c r="BE125">
        <v>0</v>
      </c>
      <c r="BF125" t="s">
        <v>111</v>
      </c>
    </row>
    <row r="126" spans="1:58" x14ac:dyDescent="0.25">
      <c r="A126" t="s">
        <v>380</v>
      </c>
      <c r="B126" t="s">
        <v>248</v>
      </c>
      <c r="C126">
        <v>1</v>
      </c>
      <c r="D126">
        <v>125</v>
      </c>
      <c r="E126">
        <v>1</v>
      </c>
      <c r="F126" t="s">
        <v>63</v>
      </c>
      <c r="G126" t="s">
        <v>64</v>
      </c>
      <c r="H126" t="s">
        <v>65</v>
      </c>
      <c r="I126" t="s">
        <v>73</v>
      </c>
      <c r="J126" t="s">
        <v>79</v>
      </c>
      <c r="K126" t="s">
        <v>1</v>
      </c>
      <c r="L126">
        <v>50</v>
      </c>
      <c r="M126">
        <v>1108569</v>
      </c>
      <c r="N126">
        <v>6</v>
      </c>
      <c r="O126">
        <v>1</v>
      </c>
      <c r="P126" t="s">
        <v>142</v>
      </c>
      <c r="Q126" t="s">
        <v>298</v>
      </c>
      <c r="R126">
        <v>12</v>
      </c>
      <c r="U126">
        <v>8</v>
      </c>
      <c r="V126">
        <v>10</v>
      </c>
      <c r="W126">
        <v>0</v>
      </c>
      <c r="X126">
        <v>0</v>
      </c>
      <c r="Y126">
        <v>0</v>
      </c>
      <c r="Z126">
        <v>1</v>
      </c>
      <c r="AA126">
        <v>9</v>
      </c>
      <c r="AB126">
        <v>11</v>
      </c>
      <c r="AC126">
        <v>50</v>
      </c>
      <c r="AD126">
        <v>30</v>
      </c>
      <c r="AE126">
        <v>0</v>
      </c>
      <c r="AF126">
        <v>1</v>
      </c>
      <c r="AG126">
        <v>31</v>
      </c>
      <c r="AH126">
        <v>0</v>
      </c>
      <c r="AI126">
        <v>20</v>
      </c>
      <c r="AJ126">
        <v>19</v>
      </c>
      <c r="AK126">
        <v>19</v>
      </c>
      <c r="AL126">
        <v>20</v>
      </c>
      <c r="AM126">
        <v>0</v>
      </c>
      <c r="AN126">
        <v>0.12</v>
      </c>
      <c r="AO126">
        <v>1.7272727272727273</v>
      </c>
      <c r="AP126">
        <v>0</v>
      </c>
      <c r="AQ126" t="s">
        <v>130</v>
      </c>
      <c r="AR126" t="s">
        <v>108</v>
      </c>
      <c r="AS126" t="s">
        <v>252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t="s">
        <v>113</v>
      </c>
      <c r="BB126">
        <v>6</v>
      </c>
      <c r="BC126">
        <v>0</v>
      </c>
      <c r="BD126" t="s">
        <v>111</v>
      </c>
      <c r="BE126">
        <v>0</v>
      </c>
      <c r="BF126" t="s">
        <v>111</v>
      </c>
    </row>
    <row r="127" spans="1:58" x14ac:dyDescent="0.25">
      <c r="A127" t="s">
        <v>381</v>
      </c>
      <c r="B127" t="s">
        <v>248</v>
      </c>
      <c r="C127">
        <v>1</v>
      </c>
      <c r="D127">
        <v>126</v>
      </c>
      <c r="E127">
        <v>1</v>
      </c>
      <c r="F127" t="s">
        <v>63</v>
      </c>
      <c r="G127" t="s">
        <v>64</v>
      </c>
      <c r="H127" t="s">
        <v>65</v>
      </c>
      <c r="I127" t="s">
        <v>73</v>
      </c>
      <c r="J127" t="s">
        <v>79</v>
      </c>
      <c r="K127" t="s">
        <v>1</v>
      </c>
      <c r="L127">
        <v>50</v>
      </c>
      <c r="M127">
        <v>1108571</v>
      </c>
      <c r="N127">
        <v>6</v>
      </c>
      <c r="O127">
        <v>1</v>
      </c>
      <c r="P127" t="s">
        <v>142</v>
      </c>
      <c r="Q127" t="s">
        <v>298</v>
      </c>
      <c r="R127">
        <v>12</v>
      </c>
      <c r="U127">
        <v>11</v>
      </c>
      <c r="V127">
        <v>12</v>
      </c>
      <c r="W127">
        <v>0</v>
      </c>
      <c r="X127">
        <v>0</v>
      </c>
      <c r="Y127">
        <v>0</v>
      </c>
      <c r="Z127">
        <v>0</v>
      </c>
      <c r="AA127">
        <v>11</v>
      </c>
      <c r="AB127">
        <v>12</v>
      </c>
      <c r="AC127">
        <v>50</v>
      </c>
      <c r="AD127">
        <v>32</v>
      </c>
      <c r="AE127">
        <v>0</v>
      </c>
      <c r="AF127">
        <v>0</v>
      </c>
      <c r="AG127">
        <v>32</v>
      </c>
      <c r="AH127">
        <v>0</v>
      </c>
      <c r="AI127">
        <v>18</v>
      </c>
      <c r="AJ127">
        <v>18</v>
      </c>
      <c r="AK127">
        <v>18</v>
      </c>
      <c r="AL127">
        <v>18</v>
      </c>
      <c r="AM127">
        <v>0</v>
      </c>
      <c r="AN127">
        <v>0.12</v>
      </c>
      <c r="AO127">
        <v>1.6363636363636365</v>
      </c>
      <c r="AP127">
        <v>0</v>
      </c>
      <c r="AQ127" t="s">
        <v>130</v>
      </c>
      <c r="AR127" t="s">
        <v>108</v>
      </c>
      <c r="AS127" t="s">
        <v>252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113</v>
      </c>
      <c r="BB127">
        <v>6</v>
      </c>
      <c r="BC127">
        <v>0</v>
      </c>
      <c r="BD127" t="s">
        <v>111</v>
      </c>
      <c r="BE127">
        <v>0</v>
      </c>
      <c r="BF127" t="s">
        <v>111</v>
      </c>
    </row>
    <row r="128" spans="1:58" x14ac:dyDescent="0.25">
      <c r="A128" t="s">
        <v>382</v>
      </c>
      <c r="B128" t="s">
        <v>248</v>
      </c>
      <c r="C128">
        <v>1</v>
      </c>
      <c r="D128">
        <v>127</v>
      </c>
      <c r="E128">
        <v>1</v>
      </c>
      <c r="F128" t="s">
        <v>63</v>
      </c>
      <c r="G128" t="s">
        <v>64</v>
      </c>
      <c r="H128" t="s">
        <v>65</v>
      </c>
      <c r="I128" t="s">
        <v>73</v>
      </c>
      <c r="J128" t="s">
        <v>79</v>
      </c>
      <c r="K128" t="s">
        <v>1</v>
      </c>
      <c r="L128">
        <v>50</v>
      </c>
      <c r="M128">
        <v>1108573</v>
      </c>
      <c r="N128">
        <v>6</v>
      </c>
      <c r="O128">
        <v>1</v>
      </c>
      <c r="P128" t="s">
        <v>142</v>
      </c>
      <c r="Q128" t="s">
        <v>298</v>
      </c>
      <c r="R128">
        <v>12</v>
      </c>
      <c r="U128">
        <v>12</v>
      </c>
      <c r="V128">
        <v>14</v>
      </c>
      <c r="W128">
        <v>0</v>
      </c>
      <c r="X128">
        <v>0</v>
      </c>
      <c r="Y128">
        <v>0</v>
      </c>
      <c r="Z128">
        <v>0</v>
      </c>
      <c r="AA128">
        <v>12</v>
      </c>
      <c r="AB128">
        <v>14</v>
      </c>
      <c r="AC128">
        <v>50</v>
      </c>
      <c r="AD128">
        <v>34</v>
      </c>
      <c r="AE128">
        <v>0</v>
      </c>
      <c r="AF128">
        <v>0</v>
      </c>
      <c r="AG128">
        <v>34</v>
      </c>
      <c r="AH128">
        <v>0</v>
      </c>
      <c r="AI128">
        <v>16</v>
      </c>
      <c r="AJ128">
        <v>16</v>
      </c>
      <c r="AK128">
        <v>16</v>
      </c>
      <c r="AL128">
        <v>16</v>
      </c>
      <c r="AM128">
        <v>0</v>
      </c>
      <c r="AN128">
        <v>0.12</v>
      </c>
      <c r="AO128">
        <v>1.4545454545454546</v>
      </c>
      <c r="AP128">
        <v>0</v>
      </c>
      <c r="AQ128" t="s">
        <v>130</v>
      </c>
      <c r="AR128" t="s">
        <v>108</v>
      </c>
      <c r="AS128" t="s">
        <v>252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113</v>
      </c>
      <c r="BB128">
        <v>6</v>
      </c>
      <c r="BC128">
        <v>0</v>
      </c>
      <c r="BD128" t="s">
        <v>111</v>
      </c>
      <c r="BE128">
        <v>0</v>
      </c>
      <c r="BF128" t="s">
        <v>111</v>
      </c>
    </row>
    <row r="129" spans="1:58" x14ac:dyDescent="0.25">
      <c r="A129" t="s">
        <v>383</v>
      </c>
      <c r="B129" t="s">
        <v>248</v>
      </c>
      <c r="C129">
        <v>1</v>
      </c>
      <c r="D129">
        <v>128</v>
      </c>
      <c r="E129">
        <v>1</v>
      </c>
      <c r="F129" t="s">
        <v>63</v>
      </c>
      <c r="G129" t="s">
        <v>64</v>
      </c>
      <c r="H129" t="s">
        <v>65</v>
      </c>
      <c r="I129" t="s">
        <v>73</v>
      </c>
      <c r="J129" t="s">
        <v>79</v>
      </c>
      <c r="K129" t="s">
        <v>1</v>
      </c>
      <c r="L129">
        <v>50</v>
      </c>
      <c r="M129">
        <v>1108575</v>
      </c>
      <c r="N129">
        <v>6</v>
      </c>
      <c r="O129">
        <v>1</v>
      </c>
      <c r="P129" t="s">
        <v>142</v>
      </c>
      <c r="Q129" t="s">
        <v>298</v>
      </c>
      <c r="R129">
        <v>12</v>
      </c>
      <c r="U129">
        <v>11</v>
      </c>
      <c r="V129">
        <v>13</v>
      </c>
      <c r="W129">
        <v>0</v>
      </c>
      <c r="X129">
        <v>0</v>
      </c>
      <c r="Y129">
        <v>0</v>
      </c>
      <c r="Z129">
        <v>0</v>
      </c>
      <c r="AA129">
        <v>11</v>
      </c>
      <c r="AB129">
        <v>13</v>
      </c>
      <c r="AC129">
        <v>50</v>
      </c>
      <c r="AD129">
        <v>33</v>
      </c>
      <c r="AE129">
        <v>0</v>
      </c>
      <c r="AF129">
        <v>0</v>
      </c>
      <c r="AG129">
        <v>33</v>
      </c>
      <c r="AH129">
        <v>0</v>
      </c>
      <c r="AI129">
        <v>17</v>
      </c>
      <c r="AJ129">
        <v>17</v>
      </c>
      <c r="AK129">
        <v>17</v>
      </c>
      <c r="AL129">
        <v>17</v>
      </c>
      <c r="AM129">
        <v>0</v>
      </c>
      <c r="AN129">
        <v>0.12</v>
      </c>
      <c r="AO129">
        <v>1.5454545454545454</v>
      </c>
      <c r="AP129">
        <v>0</v>
      </c>
      <c r="AQ129" t="s">
        <v>130</v>
      </c>
      <c r="AR129" t="s">
        <v>108</v>
      </c>
      <c r="AS129" t="s">
        <v>252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 t="s">
        <v>113</v>
      </c>
      <c r="BB129">
        <v>6</v>
      </c>
      <c r="BC129">
        <v>0</v>
      </c>
      <c r="BD129" t="s">
        <v>111</v>
      </c>
      <c r="BE129">
        <v>0</v>
      </c>
      <c r="BF129" t="s">
        <v>111</v>
      </c>
    </row>
    <row r="130" spans="1:58" x14ac:dyDescent="0.25">
      <c r="A130" t="s">
        <v>384</v>
      </c>
      <c r="B130" t="s">
        <v>248</v>
      </c>
      <c r="C130">
        <v>1</v>
      </c>
      <c r="D130">
        <v>129</v>
      </c>
      <c r="E130">
        <v>1</v>
      </c>
      <c r="F130" t="s">
        <v>63</v>
      </c>
      <c r="G130" t="s">
        <v>64</v>
      </c>
      <c r="H130" t="s">
        <v>65</v>
      </c>
      <c r="I130" t="s">
        <v>73</v>
      </c>
      <c r="J130" t="s">
        <v>79</v>
      </c>
      <c r="K130" t="s">
        <v>1</v>
      </c>
      <c r="L130">
        <v>50</v>
      </c>
      <c r="M130">
        <v>1108577</v>
      </c>
      <c r="N130">
        <v>6</v>
      </c>
      <c r="O130">
        <v>1</v>
      </c>
      <c r="P130" t="s">
        <v>142</v>
      </c>
      <c r="Q130" t="s">
        <v>298</v>
      </c>
      <c r="R130">
        <v>12</v>
      </c>
      <c r="U130">
        <v>8</v>
      </c>
      <c r="V130">
        <v>9</v>
      </c>
      <c r="W130">
        <v>0</v>
      </c>
      <c r="X130">
        <v>0</v>
      </c>
      <c r="Y130">
        <v>0</v>
      </c>
      <c r="Z130">
        <v>0</v>
      </c>
      <c r="AA130">
        <v>8</v>
      </c>
      <c r="AB130">
        <v>9</v>
      </c>
      <c r="AC130">
        <v>50</v>
      </c>
      <c r="AD130">
        <v>29</v>
      </c>
      <c r="AE130">
        <v>0</v>
      </c>
      <c r="AF130">
        <v>0</v>
      </c>
      <c r="AG130">
        <v>29</v>
      </c>
      <c r="AH130">
        <v>0</v>
      </c>
      <c r="AI130">
        <v>21</v>
      </c>
      <c r="AJ130">
        <v>21</v>
      </c>
      <c r="AK130">
        <v>21</v>
      </c>
      <c r="AL130">
        <v>21</v>
      </c>
      <c r="AM130">
        <v>0</v>
      </c>
      <c r="AN130">
        <v>0.12</v>
      </c>
      <c r="AO130">
        <v>1.9090909090909092</v>
      </c>
      <c r="AP130">
        <v>0</v>
      </c>
      <c r="AQ130" t="s">
        <v>130</v>
      </c>
      <c r="AR130" t="s">
        <v>108</v>
      </c>
      <c r="AS130" t="s">
        <v>252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t="s">
        <v>113</v>
      </c>
      <c r="BB130">
        <v>6</v>
      </c>
      <c r="BC130">
        <v>0</v>
      </c>
      <c r="BD130" t="s">
        <v>111</v>
      </c>
      <c r="BE130">
        <v>0</v>
      </c>
      <c r="BF130" t="s">
        <v>111</v>
      </c>
    </row>
    <row r="131" spans="1:58" x14ac:dyDescent="0.25">
      <c r="A131" t="s">
        <v>385</v>
      </c>
      <c r="B131" t="s">
        <v>248</v>
      </c>
      <c r="C131">
        <v>1</v>
      </c>
      <c r="D131">
        <v>130</v>
      </c>
      <c r="E131">
        <v>1</v>
      </c>
      <c r="F131" t="s">
        <v>63</v>
      </c>
      <c r="G131" t="s">
        <v>64</v>
      </c>
      <c r="H131" t="s">
        <v>65</v>
      </c>
      <c r="I131" t="s">
        <v>73</v>
      </c>
      <c r="J131" t="s">
        <v>79</v>
      </c>
      <c r="K131" t="s">
        <v>1</v>
      </c>
      <c r="L131">
        <v>50</v>
      </c>
      <c r="M131">
        <v>1108579</v>
      </c>
      <c r="N131">
        <v>6</v>
      </c>
      <c r="O131">
        <v>1</v>
      </c>
      <c r="P131" t="s">
        <v>142</v>
      </c>
      <c r="Q131" t="s">
        <v>298</v>
      </c>
      <c r="R131">
        <v>12</v>
      </c>
      <c r="U131">
        <v>7</v>
      </c>
      <c r="V131">
        <v>10</v>
      </c>
      <c r="W131">
        <v>0</v>
      </c>
      <c r="X131">
        <v>0</v>
      </c>
      <c r="Y131">
        <v>0</v>
      </c>
      <c r="Z131">
        <v>0</v>
      </c>
      <c r="AA131">
        <v>7</v>
      </c>
      <c r="AB131">
        <v>10</v>
      </c>
      <c r="AC131">
        <v>50</v>
      </c>
      <c r="AD131">
        <v>31</v>
      </c>
      <c r="AE131">
        <v>0</v>
      </c>
      <c r="AF131">
        <v>0</v>
      </c>
      <c r="AG131">
        <v>31</v>
      </c>
      <c r="AH131">
        <v>0</v>
      </c>
      <c r="AI131">
        <v>19</v>
      </c>
      <c r="AJ131">
        <v>19</v>
      </c>
      <c r="AK131">
        <v>19</v>
      </c>
      <c r="AL131">
        <v>19</v>
      </c>
      <c r="AM131">
        <v>0</v>
      </c>
      <c r="AN131">
        <v>0.12</v>
      </c>
      <c r="AO131">
        <v>1.7272727272727273</v>
      </c>
      <c r="AP131">
        <v>0</v>
      </c>
      <c r="AQ131" t="s">
        <v>130</v>
      </c>
      <c r="AR131" t="s">
        <v>108</v>
      </c>
      <c r="AS131" t="s">
        <v>252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113</v>
      </c>
      <c r="BB131">
        <v>6</v>
      </c>
      <c r="BC131">
        <v>0</v>
      </c>
      <c r="BD131" t="s">
        <v>111</v>
      </c>
      <c r="BE131">
        <v>0</v>
      </c>
      <c r="BF131" t="s">
        <v>111</v>
      </c>
    </row>
    <row r="132" spans="1:58" x14ac:dyDescent="0.25">
      <c r="A132" t="s">
        <v>386</v>
      </c>
      <c r="B132" t="s">
        <v>248</v>
      </c>
      <c r="C132">
        <v>1</v>
      </c>
      <c r="D132">
        <v>131</v>
      </c>
      <c r="E132">
        <v>1</v>
      </c>
      <c r="F132" t="s">
        <v>63</v>
      </c>
      <c r="G132" t="s">
        <v>64</v>
      </c>
      <c r="H132" t="s">
        <v>65</v>
      </c>
      <c r="I132" t="s">
        <v>73</v>
      </c>
      <c r="J132" t="s">
        <v>79</v>
      </c>
      <c r="K132" t="s">
        <v>1</v>
      </c>
      <c r="L132">
        <v>50</v>
      </c>
      <c r="M132">
        <v>1108581</v>
      </c>
      <c r="N132">
        <v>6</v>
      </c>
      <c r="O132">
        <v>1</v>
      </c>
      <c r="P132" t="s">
        <v>142</v>
      </c>
      <c r="Q132" t="s">
        <v>298</v>
      </c>
      <c r="R132">
        <v>12</v>
      </c>
      <c r="U132">
        <v>9</v>
      </c>
      <c r="V132">
        <v>11</v>
      </c>
      <c r="W132">
        <v>0</v>
      </c>
      <c r="X132">
        <v>0</v>
      </c>
      <c r="Y132">
        <v>0</v>
      </c>
      <c r="Z132">
        <v>0</v>
      </c>
      <c r="AA132">
        <v>9</v>
      </c>
      <c r="AB132">
        <v>11</v>
      </c>
      <c r="AC132">
        <v>50</v>
      </c>
      <c r="AD132">
        <v>32</v>
      </c>
      <c r="AE132">
        <v>0</v>
      </c>
      <c r="AF132">
        <v>0</v>
      </c>
      <c r="AG132">
        <v>32</v>
      </c>
      <c r="AH132">
        <v>0</v>
      </c>
      <c r="AI132">
        <v>18</v>
      </c>
      <c r="AJ132">
        <v>18</v>
      </c>
      <c r="AK132">
        <v>18</v>
      </c>
      <c r="AL132">
        <v>18</v>
      </c>
      <c r="AM132">
        <v>0</v>
      </c>
      <c r="AN132">
        <v>0.12</v>
      </c>
      <c r="AO132">
        <v>1.6363636363636365</v>
      </c>
      <c r="AP132">
        <v>0</v>
      </c>
      <c r="AQ132" t="s">
        <v>130</v>
      </c>
      <c r="AR132" t="s">
        <v>108</v>
      </c>
      <c r="AS132" t="s">
        <v>252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t="s">
        <v>113</v>
      </c>
      <c r="BB132">
        <v>6</v>
      </c>
      <c r="BC132">
        <v>0</v>
      </c>
      <c r="BD132" t="s">
        <v>111</v>
      </c>
      <c r="BE132">
        <v>0</v>
      </c>
      <c r="BF132" t="s">
        <v>111</v>
      </c>
    </row>
    <row r="133" spans="1:58" x14ac:dyDescent="0.25">
      <c r="A133" t="s">
        <v>387</v>
      </c>
      <c r="B133" t="s">
        <v>248</v>
      </c>
      <c r="C133">
        <v>1</v>
      </c>
      <c r="D133">
        <v>132</v>
      </c>
      <c r="E133">
        <v>1</v>
      </c>
      <c r="F133" t="s">
        <v>63</v>
      </c>
      <c r="G133" t="s">
        <v>64</v>
      </c>
      <c r="H133" t="s">
        <v>65</v>
      </c>
      <c r="I133" t="s">
        <v>73</v>
      </c>
      <c r="J133" t="s">
        <v>79</v>
      </c>
      <c r="K133" t="s">
        <v>1</v>
      </c>
      <c r="L133">
        <v>50</v>
      </c>
      <c r="M133">
        <v>1108583</v>
      </c>
      <c r="N133">
        <v>6</v>
      </c>
      <c r="O133">
        <v>1</v>
      </c>
      <c r="P133" t="s">
        <v>142</v>
      </c>
      <c r="Q133" t="s">
        <v>298</v>
      </c>
      <c r="R133">
        <v>12</v>
      </c>
      <c r="U133">
        <v>13</v>
      </c>
      <c r="V133">
        <v>13</v>
      </c>
      <c r="W133">
        <v>0</v>
      </c>
      <c r="X133">
        <v>0</v>
      </c>
      <c r="Y133">
        <v>0</v>
      </c>
      <c r="Z133">
        <v>0</v>
      </c>
      <c r="AA133">
        <v>13</v>
      </c>
      <c r="AB133">
        <v>13</v>
      </c>
      <c r="AC133">
        <v>50</v>
      </c>
      <c r="AD133">
        <v>34</v>
      </c>
      <c r="AE133">
        <v>0</v>
      </c>
      <c r="AF133">
        <v>0</v>
      </c>
      <c r="AG133">
        <v>34</v>
      </c>
      <c r="AH133">
        <v>0</v>
      </c>
      <c r="AI133">
        <v>16</v>
      </c>
      <c r="AJ133">
        <v>16</v>
      </c>
      <c r="AK133">
        <v>16</v>
      </c>
      <c r="AL133">
        <v>16</v>
      </c>
      <c r="AM133">
        <v>0</v>
      </c>
      <c r="AN133">
        <v>0.12</v>
      </c>
      <c r="AO133">
        <v>1.4545454545454546</v>
      </c>
      <c r="AP133">
        <v>0</v>
      </c>
      <c r="AQ133" t="s">
        <v>130</v>
      </c>
      <c r="AR133" t="s">
        <v>108</v>
      </c>
      <c r="AS133" t="s">
        <v>252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t="s">
        <v>113</v>
      </c>
      <c r="BB133">
        <v>6</v>
      </c>
      <c r="BC133">
        <v>0</v>
      </c>
      <c r="BD133" t="s">
        <v>114</v>
      </c>
      <c r="BE133">
        <v>0</v>
      </c>
      <c r="BF133" t="s">
        <v>111</v>
      </c>
    </row>
    <row r="134" spans="1:58" x14ac:dyDescent="0.25">
      <c r="A134" t="s">
        <v>388</v>
      </c>
      <c r="B134" t="s">
        <v>248</v>
      </c>
      <c r="C134">
        <v>1</v>
      </c>
      <c r="D134">
        <v>133</v>
      </c>
      <c r="E134">
        <v>1</v>
      </c>
      <c r="F134" t="s">
        <v>63</v>
      </c>
      <c r="G134" t="s">
        <v>64</v>
      </c>
      <c r="H134" t="s">
        <v>67</v>
      </c>
      <c r="I134" t="s">
        <v>71</v>
      </c>
      <c r="J134" t="s">
        <v>82</v>
      </c>
      <c r="K134" t="s">
        <v>1</v>
      </c>
      <c r="L134">
        <v>50</v>
      </c>
      <c r="M134">
        <v>1108385</v>
      </c>
      <c r="N134">
        <v>4.5999999999999996</v>
      </c>
      <c r="O134">
        <v>1</v>
      </c>
      <c r="P134" t="s">
        <v>142</v>
      </c>
      <c r="Q134" t="s">
        <v>321</v>
      </c>
      <c r="R134">
        <v>13</v>
      </c>
      <c r="U134">
        <v>0</v>
      </c>
      <c r="V134">
        <v>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</v>
      </c>
      <c r="AC134">
        <v>50</v>
      </c>
      <c r="AD134">
        <v>6</v>
      </c>
      <c r="AE134">
        <v>0</v>
      </c>
      <c r="AF134">
        <v>0</v>
      </c>
      <c r="AG134">
        <v>6</v>
      </c>
      <c r="AH134">
        <v>0</v>
      </c>
      <c r="AI134">
        <v>44</v>
      </c>
      <c r="AJ134">
        <v>44</v>
      </c>
      <c r="AK134">
        <v>44</v>
      </c>
      <c r="AL134">
        <v>44</v>
      </c>
      <c r="AM134">
        <v>0</v>
      </c>
      <c r="AN134">
        <v>9.1999999999999998E-2</v>
      </c>
      <c r="AO134">
        <v>4</v>
      </c>
      <c r="AP134">
        <v>0</v>
      </c>
      <c r="AQ134" t="s">
        <v>143</v>
      </c>
      <c r="AR134" t="s">
        <v>108</v>
      </c>
      <c r="AS134" t="s">
        <v>252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t="s">
        <v>109</v>
      </c>
      <c r="BB134">
        <v>4.5999999999999996</v>
      </c>
      <c r="BC134">
        <v>0</v>
      </c>
      <c r="BD134" t="s">
        <v>110</v>
      </c>
      <c r="BE134">
        <v>0</v>
      </c>
      <c r="BF134" t="s">
        <v>111</v>
      </c>
    </row>
    <row r="135" spans="1:58" x14ac:dyDescent="0.25">
      <c r="A135" t="s">
        <v>389</v>
      </c>
      <c r="B135" t="s">
        <v>248</v>
      </c>
      <c r="C135">
        <v>1</v>
      </c>
      <c r="D135">
        <v>134</v>
      </c>
      <c r="E135">
        <v>1</v>
      </c>
      <c r="F135" t="s">
        <v>63</v>
      </c>
      <c r="G135" t="s">
        <v>64</v>
      </c>
      <c r="H135" t="s">
        <v>67</v>
      </c>
      <c r="I135" t="s">
        <v>71</v>
      </c>
      <c r="J135" t="s">
        <v>82</v>
      </c>
      <c r="K135" t="s">
        <v>1</v>
      </c>
      <c r="L135">
        <v>50</v>
      </c>
      <c r="M135">
        <v>1108387</v>
      </c>
      <c r="N135">
        <v>4.5999999999999996</v>
      </c>
      <c r="O135">
        <v>1</v>
      </c>
      <c r="P135" t="s">
        <v>142</v>
      </c>
      <c r="Q135" t="s">
        <v>321</v>
      </c>
      <c r="R135">
        <v>13</v>
      </c>
      <c r="U135">
        <v>18</v>
      </c>
      <c r="V135">
        <v>21</v>
      </c>
      <c r="W135">
        <v>1</v>
      </c>
      <c r="X135">
        <v>0</v>
      </c>
      <c r="Y135">
        <v>1</v>
      </c>
      <c r="Z135">
        <v>0</v>
      </c>
      <c r="AA135">
        <v>19</v>
      </c>
      <c r="AB135">
        <v>22</v>
      </c>
      <c r="AC135">
        <v>50</v>
      </c>
      <c r="AD135">
        <v>39</v>
      </c>
      <c r="AE135">
        <v>1</v>
      </c>
      <c r="AF135">
        <v>0</v>
      </c>
      <c r="AG135">
        <v>40</v>
      </c>
      <c r="AH135">
        <v>0</v>
      </c>
      <c r="AI135">
        <v>11</v>
      </c>
      <c r="AJ135">
        <v>10</v>
      </c>
      <c r="AK135">
        <v>11</v>
      </c>
      <c r="AL135">
        <v>11</v>
      </c>
      <c r="AM135">
        <v>0</v>
      </c>
      <c r="AN135">
        <v>9.1999999999999998E-2</v>
      </c>
      <c r="AO135">
        <v>1</v>
      </c>
      <c r="AP135">
        <v>0</v>
      </c>
      <c r="AQ135" t="s">
        <v>143</v>
      </c>
      <c r="AR135" t="s">
        <v>108</v>
      </c>
      <c r="AS135" t="s">
        <v>252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">
        <v>109</v>
      </c>
      <c r="BB135">
        <v>4.5999999999999996</v>
      </c>
      <c r="BC135">
        <v>0</v>
      </c>
      <c r="BD135" t="s">
        <v>111</v>
      </c>
      <c r="BE135">
        <v>0</v>
      </c>
      <c r="BF135" t="s">
        <v>111</v>
      </c>
    </row>
    <row r="136" spans="1:58" x14ac:dyDescent="0.25">
      <c r="A136" t="s">
        <v>390</v>
      </c>
      <c r="B136" t="s">
        <v>248</v>
      </c>
      <c r="C136">
        <v>1</v>
      </c>
      <c r="D136">
        <v>135</v>
      </c>
      <c r="E136">
        <v>1</v>
      </c>
      <c r="F136" t="s">
        <v>63</v>
      </c>
      <c r="G136" t="s">
        <v>64</v>
      </c>
      <c r="H136" t="s">
        <v>67</v>
      </c>
      <c r="I136" t="s">
        <v>71</v>
      </c>
      <c r="J136" t="s">
        <v>82</v>
      </c>
      <c r="K136" t="s">
        <v>1</v>
      </c>
      <c r="L136">
        <v>50</v>
      </c>
      <c r="M136">
        <v>1108389</v>
      </c>
      <c r="N136">
        <v>4.5999999999999996</v>
      </c>
      <c r="O136">
        <v>1</v>
      </c>
      <c r="P136" t="s">
        <v>142</v>
      </c>
      <c r="Q136" t="s">
        <v>321</v>
      </c>
      <c r="R136">
        <v>13</v>
      </c>
      <c r="U136">
        <v>9</v>
      </c>
      <c r="V136">
        <v>12</v>
      </c>
      <c r="W136">
        <v>2</v>
      </c>
      <c r="X136">
        <v>0</v>
      </c>
      <c r="Y136">
        <v>2</v>
      </c>
      <c r="Z136">
        <v>6</v>
      </c>
      <c r="AA136">
        <v>11</v>
      </c>
      <c r="AB136">
        <v>20</v>
      </c>
      <c r="AC136">
        <v>50</v>
      </c>
      <c r="AD136">
        <v>19</v>
      </c>
      <c r="AE136">
        <v>2</v>
      </c>
      <c r="AF136">
        <v>14</v>
      </c>
      <c r="AG136">
        <v>35</v>
      </c>
      <c r="AH136">
        <v>0</v>
      </c>
      <c r="AI136">
        <v>31</v>
      </c>
      <c r="AJ136">
        <v>15</v>
      </c>
      <c r="AK136">
        <v>17</v>
      </c>
      <c r="AL136">
        <v>31</v>
      </c>
      <c r="AM136">
        <v>0</v>
      </c>
      <c r="AN136">
        <v>9.1999999999999998E-2</v>
      </c>
      <c r="AO136">
        <v>1.5454545454545454</v>
      </c>
      <c r="AP136">
        <v>0</v>
      </c>
      <c r="AQ136" t="s">
        <v>143</v>
      </c>
      <c r="AR136" t="s">
        <v>108</v>
      </c>
      <c r="AS136" t="s">
        <v>252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 t="s">
        <v>109</v>
      </c>
      <c r="BB136">
        <v>4.5999999999999996</v>
      </c>
      <c r="BC136">
        <v>0</v>
      </c>
      <c r="BD136" t="s">
        <v>111</v>
      </c>
      <c r="BE136">
        <v>0</v>
      </c>
      <c r="BF136" t="s">
        <v>111</v>
      </c>
    </row>
    <row r="137" spans="1:58" x14ac:dyDescent="0.25">
      <c r="A137" t="s">
        <v>391</v>
      </c>
      <c r="B137" t="s">
        <v>248</v>
      </c>
      <c r="C137">
        <v>1</v>
      </c>
      <c r="D137">
        <v>136</v>
      </c>
      <c r="E137">
        <v>1</v>
      </c>
      <c r="F137" t="s">
        <v>63</v>
      </c>
      <c r="G137" t="s">
        <v>64</v>
      </c>
      <c r="H137" t="s">
        <v>67</v>
      </c>
      <c r="I137" t="s">
        <v>71</v>
      </c>
      <c r="J137" t="s">
        <v>82</v>
      </c>
      <c r="K137" t="s">
        <v>1</v>
      </c>
      <c r="L137">
        <v>50</v>
      </c>
      <c r="M137">
        <v>1108391</v>
      </c>
      <c r="N137">
        <v>4.5999999999999996</v>
      </c>
      <c r="O137">
        <v>1</v>
      </c>
      <c r="P137" t="s">
        <v>142</v>
      </c>
      <c r="Q137" t="s">
        <v>321</v>
      </c>
      <c r="R137">
        <v>13</v>
      </c>
      <c r="U137">
        <v>18</v>
      </c>
      <c r="V137">
        <v>21</v>
      </c>
      <c r="W137">
        <v>1</v>
      </c>
      <c r="X137">
        <v>0</v>
      </c>
      <c r="Y137">
        <v>1</v>
      </c>
      <c r="Z137">
        <v>0</v>
      </c>
      <c r="AA137">
        <v>19</v>
      </c>
      <c r="AB137">
        <v>22</v>
      </c>
      <c r="AC137">
        <v>50</v>
      </c>
      <c r="AD137">
        <v>37</v>
      </c>
      <c r="AE137">
        <v>1</v>
      </c>
      <c r="AF137">
        <v>0</v>
      </c>
      <c r="AG137">
        <v>38</v>
      </c>
      <c r="AH137">
        <v>0</v>
      </c>
      <c r="AI137">
        <v>13</v>
      </c>
      <c r="AJ137">
        <v>12</v>
      </c>
      <c r="AK137">
        <v>13</v>
      </c>
      <c r="AL137">
        <v>13</v>
      </c>
      <c r="AM137">
        <v>0</v>
      </c>
      <c r="AN137">
        <v>9.1999999999999998E-2</v>
      </c>
      <c r="AO137">
        <v>1.1818181818181819</v>
      </c>
      <c r="AP137">
        <v>0</v>
      </c>
      <c r="AQ137" t="s">
        <v>143</v>
      </c>
      <c r="AR137" t="s">
        <v>108</v>
      </c>
      <c r="AS137" t="s">
        <v>252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t="s">
        <v>109</v>
      </c>
      <c r="BB137">
        <v>4.5999999999999996</v>
      </c>
      <c r="BC137">
        <v>0</v>
      </c>
      <c r="BD137" t="s">
        <v>111</v>
      </c>
      <c r="BE137">
        <v>0</v>
      </c>
      <c r="BF137" t="s">
        <v>111</v>
      </c>
    </row>
    <row r="138" spans="1:58" x14ac:dyDescent="0.25">
      <c r="A138" t="s">
        <v>392</v>
      </c>
      <c r="B138" t="s">
        <v>248</v>
      </c>
      <c r="C138">
        <v>1</v>
      </c>
      <c r="D138">
        <v>137</v>
      </c>
      <c r="E138">
        <v>1</v>
      </c>
      <c r="F138" t="s">
        <v>63</v>
      </c>
      <c r="G138" t="s">
        <v>64</v>
      </c>
      <c r="H138" t="s">
        <v>67</v>
      </c>
      <c r="I138" t="s">
        <v>71</v>
      </c>
      <c r="J138" t="s">
        <v>82</v>
      </c>
      <c r="K138" t="s">
        <v>1</v>
      </c>
      <c r="L138">
        <v>50</v>
      </c>
      <c r="M138">
        <v>1108593</v>
      </c>
      <c r="N138">
        <v>4.5999999999999996</v>
      </c>
      <c r="O138">
        <v>1</v>
      </c>
      <c r="P138" t="s">
        <v>142</v>
      </c>
      <c r="Q138" t="s">
        <v>321</v>
      </c>
      <c r="R138">
        <v>13</v>
      </c>
      <c r="U138">
        <v>18</v>
      </c>
      <c r="V138">
        <v>23</v>
      </c>
      <c r="W138">
        <v>0</v>
      </c>
      <c r="X138">
        <v>0</v>
      </c>
      <c r="Y138">
        <v>0</v>
      </c>
      <c r="Z138">
        <v>0</v>
      </c>
      <c r="AA138">
        <v>18</v>
      </c>
      <c r="AB138">
        <v>23</v>
      </c>
      <c r="AC138">
        <v>50</v>
      </c>
      <c r="AD138">
        <v>41</v>
      </c>
      <c r="AE138">
        <v>0</v>
      </c>
      <c r="AF138">
        <v>0</v>
      </c>
      <c r="AG138">
        <v>41</v>
      </c>
      <c r="AH138">
        <v>0</v>
      </c>
      <c r="AI138">
        <v>9</v>
      </c>
      <c r="AJ138">
        <v>9</v>
      </c>
      <c r="AK138">
        <v>9</v>
      </c>
      <c r="AL138">
        <v>9</v>
      </c>
      <c r="AM138">
        <v>0</v>
      </c>
      <c r="AN138">
        <v>9.1999999999999998E-2</v>
      </c>
      <c r="AO138">
        <v>0.81818181818181823</v>
      </c>
      <c r="AP138">
        <v>0</v>
      </c>
      <c r="AQ138" t="s">
        <v>143</v>
      </c>
      <c r="AR138" t="s">
        <v>108</v>
      </c>
      <c r="AS138" t="s">
        <v>252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t="s">
        <v>109</v>
      </c>
      <c r="BB138">
        <v>4.5999999999999996</v>
      </c>
      <c r="BC138">
        <v>0</v>
      </c>
      <c r="BD138" t="s">
        <v>111</v>
      </c>
      <c r="BE138">
        <v>0</v>
      </c>
      <c r="BF138" t="s">
        <v>111</v>
      </c>
    </row>
    <row r="139" spans="1:58" x14ac:dyDescent="0.25">
      <c r="A139" t="s">
        <v>393</v>
      </c>
      <c r="B139" t="s">
        <v>248</v>
      </c>
      <c r="C139">
        <v>1</v>
      </c>
      <c r="D139">
        <v>138</v>
      </c>
      <c r="E139">
        <v>1</v>
      </c>
      <c r="F139" t="s">
        <v>63</v>
      </c>
      <c r="G139" t="s">
        <v>64</v>
      </c>
      <c r="H139" t="s">
        <v>67</v>
      </c>
      <c r="I139" t="s">
        <v>71</v>
      </c>
      <c r="J139" t="s">
        <v>82</v>
      </c>
      <c r="K139" t="s">
        <v>1</v>
      </c>
      <c r="L139">
        <v>50</v>
      </c>
      <c r="M139">
        <v>1108595</v>
      </c>
      <c r="N139">
        <v>4.5999999999999996</v>
      </c>
      <c r="O139">
        <v>1</v>
      </c>
      <c r="P139" t="s">
        <v>142</v>
      </c>
      <c r="Q139" t="s">
        <v>321</v>
      </c>
      <c r="R139">
        <v>13</v>
      </c>
      <c r="U139">
        <v>21</v>
      </c>
      <c r="V139">
        <v>25</v>
      </c>
      <c r="W139">
        <v>3</v>
      </c>
      <c r="X139">
        <v>0</v>
      </c>
      <c r="Y139">
        <v>3</v>
      </c>
      <c r="Z139">
        <v>0</v>
      </c>
      <c r="AA139">
        <v>24</v>
      </c>
      <c r="AB139">
        <v>28</v>
      </c>
      <c r="AC139">
        <v>50</v>
      </c>
      <c r="AD139">
        <v>32</v>
      </c>
      <c r="AE139">
        <v>6</v>
      </c>
      <c r="AF139">
        <v>0</v>
      </c>
      <c r="AG139">
        <v>38</v>
      </c>
      <c r="AH139">
        <v>0</v>
      </c>
      <c r="AI139">
        <v>18</v>
      </c>
      <c r="AJ139">
        <v>12</v>
      </c>
      <c r="AK139">
        <v>18</v>
      </c>
      <c r="AL139">
        <v>18</v>
      </c>
      <c r="AM139">
        <v>0</v>
      </c>
      <c r="AN139">
        <v>9.1999999999999998E-2</v>
      </c>
      <c r="AO139">
        <v>1.6363636363636365</v>
      </c>
      <c r="AP139">
        <v>0</v>
      </c>
      <c r="AQ139" t="s">
        <v>143</v>
      </c>
      <c r="AR139" t="s">
        <v>108</v>
      </c>
      <c r="AS139" t="s">
        <v>252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109</v>
      </c>
      <c r="BB139">
        <v>4.5999999999999996</v>
      </c>
      <c r="BC139">
        <v>0</v>
      </c>
      <c r="BD139" t="s">
        <v>111</v>
      </c>
      <c r="BE139">
        <v>0</v>
      </c>
      <c r="BF139" t="s">
        <v>111</v>
      </c>
    </row>
    <row r="140" spans="1:58" x14ac:dyDescent="0.25">
      <c r="A140" t="s">
        <v>394</v>
      </c>
      <c r="B140" t="s">
        <v>248</v>
      </c>
      <c r="C140">
        <v>1</v>
      </c>
      <c r="D140">
        <v>139</v>
      </c>
      <c r="E140">
        <v>1</v>
      </c>
      <c r="F140" t="s">
        <v>63</v>
      </c>
      <c r="G140" t="s">
        <v>64</v>
      </c>
      <c r="H140" t="s">
        <v>67</v>
      </c>
      <c r="I140" t="s">
        <v>71</v>
      </c>
      <c r="J140" t="s">
        <v>82</v>
      </c>
      <c r="K140" t="s">
        <v>1</v>
      </c>
      <c r="L140">
        <v>50</v>
      </c>
      <c r="M140">
        <v>1108597</v>
      </c>
      <c r="N140">
        <v>4.5999999999999996</v>
      </c>
      <c r="O140">
        <v>1</v>
      </c>
      <c r="P140" t="s">
        <v>142</v>
      </c>
      <c r="Q140" t="s">
        <v>321</v>
      </c>
      <c r="R140">
        <v>13</v>
      </c>
      <c r="U140">
        <v>15</v>
      </c>
      <c r="V140">
        <v>21</v>
      </c>
      <c r="W140">
        <v>0</v>
      </c>
      <c r="X140">
        <v>0</v>
      </c>
      <c r="Y140">
        <v>0</v>
      </c>
      <c r="Z140">
        <v>0</v>
      </c>
      <c r="AA140">
        <v>15</v>
      </c>
      <c r="AB140">
        <v>21</v>
      </c>
      <c r="AC140">
        <v>50</v>
      </c>
      <c r="AD140">
        <v>36</v>
      </c>
      <c r="AE140">
        <v>0</v>
      </c>
      <c r="AF140">
        <v>0</v>
      </c>
      <c r="AG140">
        <v>36</v>
      </c>
      <c r="AH140">
        <v>0</v>
      </c>
      <c r="AI140">
        <v>14</v>
      </c>
      <c r="AJ140">
        <v>14</v>
      </c>
      <c r="AK140">
        <v>14</v>
      </c>
      <c r="AL140">
        <v>14</v>
      </c>
      <c r="AM140">
        <v>0</v>
      </c>
      <c r="AN140">
        <v>9.1999999999999998E-2</v>
      </c>
      <c r="AO140">
        <v>1.2727272727272727</v>
      </c>
      <c r="AP140">
        <v>0</v>
      </c>
      <c r="AQ140" t="s">
        <v>143</v>
      </c>
      <c r="AR140" t="s">
        <v>108</v>
      </c>
      <c r="AS140" t="s">
        <v>252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 t="s">
        <v>109</v>
      </c>
      <c r="BB140">
        <v>4.5999999999999996</v>
      </c>
      <c r="BC140">
        <v>0</v>
      </c>
      <c r="BD140" t="s">
        <v>111</v>
      </c>
      <c r="BE140">
        <v>0</v>
      </c>
      <c r="BF140" t="s">
        <v>111</v>
      </c>
    </row>
    <row r="141" spans="1:58" x14ac:dyDescent="0.25">
      <c r="A141" t="s">
        <v>395</v>
      </c>
      <c r="B141" t="s">
        <v>248</v>
      </c>
      <c r="C141">
        <v>1</v>
      </c>
      <c r="D141">
        <v>140</v>
      </c>
      <c r="E141">
        <v>1</v>
      </c>
      <c r="F141" t="s">
        <v>63</v>
      </c>
      <c r="G141" t="s">
        <v>64</v>
      </c>
      <c r="H141" t="s">
        <v>67</v>
      </c>
      <c r="I141" t="s">
        <v>71</v>
      </c>
      <c r="J141" t="s">
        <v>82</v>
      </c>
      <c r="K141" t="s">
        <v>1</v>
      </c>
      <c r="L141">
        <v>50</v>
      </c>
      <c r="M141">
        <v>1108599</v>
      </c>
      <c r="N141">
        <v>4.5999999999999996</v>
      </c>
      <c r="O141">
        <v>1</v>
      </c>
      <c r="P141" t="s">
        <v>142</v>
      </c>
      <c r="Q141" t="s">
        <v>321</v>
      </c>
      <c r="R141">
        <v>13</v>
      </c>
      <c r="U141">
        <v>23</v>
      </c>
      <c r="V141">
        <v>25</v>
      </c>
      <c r="W141">
        <v>2</v>
      </c>
      <c r="X141">
        <v>0</v>
      </c>
      <c r="Y141">
        <v>2</v>
      </c>
      <c r="Z141">
        <v>0</v>
      </c>
      <c r="AA141">
        <v>25</v>
      </c>
      <c r="AB141">
        <v>27</v>
      </c>
      <c r="AC141">
        <v>50</v>
      </c>
      <c r="AD141">
        <v>40</v>
      </c>
      <c r="AE141">
        <v>3</v>
      </c>
      <c r="AF141">
        <v>0</v>
      </c>
      <c r="AG141">
        <v>43</v>
      </c>
      <c r="AH141">
        <v>0</v>
      </c>
      <c r="AI141">
        <v>10</v>
      </c>
      <c r="AJ141">
        <v>7</v>
      </c>
      <c r="AK141">
        <v>10</v>
      </c>
      <c r="AL141">
        <v>10</v>
      </c>
      <c r="AM141">
        <v>0</v>
      </c>
      <c r="AN141">
        <v>9.1999999999999998E-2</v>
      </c>
      <c r="AO141">
        <v>0.90909090909090917</v>
      </c>
      <c r="AP141">
        <v>0</v>
      </c>
      <c r="AQ141" t="s">
        <v>143</v>
      </c>
      <c r="AR141" t="s">
        <v>108</v>
      </c>
      <c r="AS141" t="s">
        <v>252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 t="s">
        <v>109</v>
      </c>
      <c r="BB141">
        <v>4.5999999999999996</v>
      </c>
      <c r="BC141">
        <v>0</v>
      </c>
      <c r="BD141" t="s">
        <v>111</v>
      </c>
      <c r="BE141">
        <v>0</v>
      </c>
      <c r="BF141" t="s">
        <v>111</v>
      </c>
    </row>
    <row r="142" spans="1:58" x14ac:dyDescent="0.25">
      <c r="A142" t="s">
        <v>396</v>
      </c>
      <c r="B142" t="s">
        <v>248</v>
      </c>
      <c r="C142">
        <v>1</v>
      </c>
      <c r="D142">
        <v>141</v>
      </c>
      <c r="E142">
        <v>1</v>
      </c>
      <c r="F142" t="s">
        <v>63</v>
      </c>
      <c r="G142" t="s">
        <v>64</v>
      </c>
      <c r="H142" t="s">
        <v>67</v>
      </c>
      <c r="I142" t="s">
        <v>71</v>
      </c>
      <c r="J142" t="s">
        <v>82</v>
      </c>
      <c r="K142" t="s">
        <v>1</v>
      </c>
      <c r="L142">
        <v>50</v>
      </c>
      <c r="M142">
        <v>1108601</v>
      </c>
      <c r="N142">
        <v>4.5999999999999996</v>
      </c>
      <c r="O142">
        <v>1</v>
      </c>
      <c r="P142" t="s">
        <v>142</v>
      </c>
      <c r="Q142" t="s">
        <v>321</v>
      </c>
      <c r="R142">
        <v>13</v>
      </c>
      <c r="U142">
        <v>13</v>
      </c>
      <c r="V142">
        <v>17</v>
      </c>
      <c r="W142">
        <v>2</v>
      </c>
      <c r="X142">
        <v>0</v>
      </c>
      <c r="Y142">
        <v>2</v>
      </c>
      <c r="Z142">
        <v>0</v>
      </c>
      <c r="AA142">
        <v>15</v>
      </c>
      <c r="AB142">
        <v>19</v>
      </c>
      <c r="AC142">
        <v>50</v>
      </c>
      <c r="AD142">
        <v>30</v>
      </c>
      <c r="AE142">
        <v>3</v>
      </c>
      <c r="AF142">
        <v>0</v>
      </c>
      <c r="AG142">
        <v>33</v>
      </c>
      <c r="AH142">
        <v>0</v>
      </c>
      <c r="AI142">
        <v>20</v>
      </c>
      <c r="AJ142">
        <v>17</v>
      </c>
      <c r="AK142">
        <v>20</v>
      </c>
      <c r="AL142">
        <v>20</v>
      </c>
      <c r="AM142">
        <v>0</v>
      </c>
      <c r="AN142">
        <v>9.1999999999999998E-2</v>
      </c>
      <c r="AO142">
        <v>1.8181818181818183</v>
      </c>
      <c r="AP142">
        <v>0</v>
      </c>
      <c r="AQ142" t="s">
        <v>143</v>
      </c>
      <c r="AR142" t="s">
        <v>108</v>
      </c>
      <c r="AS142" t="s">
        <v>252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t="s">
        <v>109</v>
      </c>
      <c r="BB142">
        <v>4.5999999999999996</v>
      </c>
      <c r="BC142">
        <v>0</v>
      </c>
      <c r="BD142" t="s">
        <v>111</v>
      </c>
      <c r="BE142">
        <v>0</v>
      </c>
      <c r="BF142" t="s">
        <v>111</v>
      </c>
    </row>
    <row r="143" spans="1:58" x14ac:dyDescent="0.25">
      <c r="A143" t="s">
        <v>397</v>
      </c>
      <c r="B143" t="s">
        <v>248</v>
      </c>
      <c r="C143">
        <v>1</v>
      </c>
      <c r="D143">
        <v>142</v>
      </c>
      <c r="E143">
        <v>1</v>
      </c>
      <c r="F143" t="s">
        <v>63</v>
      </c>
      <c r="G143" t="s">
        <v>64</v>
      </c>
      <c r="H143" t="s">
        <v>67</v>
      </c>
      <c r="I143" t="s">
        <v>71</v>
      </c>
      <c r="J143" t="s">
        <v>82</v>
      </c>
      <c r="K143" t="s">
        <v>1</v>
      </c>
      <c r="L143">
        <v>50</v>
      </c>
      <c r="M143">
        <v>1108603</v>
      </c>
      <c r="N143">
        <v>4.5999999999999996</v>
      </c>
      <c r="O143">
        <v>1</v>
      </c>
      <c r="P143" t="s">
        <v>142</v>
      </c>
      <c r="Q143" t="s">
        <v>321</v>
      </c>
      <c r="R143">
        <v>13</v>
      </c>
      <c r="U143">
        <v>22</v>
      </c>
      <c r="V143">
        <v>24</v>
      </c>
      <c r="W143">
        <v>0</v>
      </c>
      <c r="X143">
        <v>0</v>
      </c>
      <c r="Y143">
        <v>0</v>
      </c>
      <c r="Z143">
        <v>0</v>
      </c>
      <c r="AA143">
        <v>22</v>
      </c>
      <c r="AB143">
        <v>24</v>
      </c>
      <c r="AC143">
        <v>50</v>
      </c>
      <c r="AD143">
        <v>42</v>
      </c>
      <c r="AE143">
        <v>0</v>
      </c>
      <c r="AF143">
        <v>0</v>
      </c>
      <c r="AG143">
        <v>42</v>
      </c>
      <c r="AH143">
        <v>0</v>
      </c>
      <c r="AI143">
        <v>8</v>
      </c>
      <c r="AJ143">
        <v>8</v>
      </c>
      <c r="AK143">
        <v>8</v>
      </c>
      <c r="AL143">
        <v>8</v>
      </c>
      <c r="AM143">
        <v>0</v>
      </c>
      <c r="AN143">
        <v>9.1999999999999998E-2</v>
      </c>
      <c r="AO143">
        <v>0.72727272727272729</v>
      </c>
      <c r="AP143">
        <v>0</v>
      </c>
      <c r="AQ143" t="s">
        <v>143</v>
      </c>
      <c r="AR143" t="s">
        <v>108</v>
      </c>
      <c r="AS143" t="s">
        <v>252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t="s">
        <v>109</v>
      </c>
      <c r="BB143">
        <v>4.5999999999999996</v>
      </c>
      <c r="BC143">
        <v>0</v>
      </c>
      <c r="BD143" t="s">
        <v>111</v>
      </c>
      <c r="BE143">
        <v>0</v>
      </c>
      <c r="BF143" t="s">
        <v>111</v>
      </c>
    </row>
    <row r="144" spans="1:58" x14ac:dyDescent="0.25">
      <c r="A144" t="s">
        <v>398</v>
      </c>
      <c r="B144" t="s">
        <v>248</v>
      </c>
      <c r="C144">
        <v>1</v>
      </c>
      <c r="D144">
        <v>143</v>
      </c>
      <c r="E144">
        <v>1</v>
      </c>
      <c r="F144" t="s">
        <v>63</v>
      </c>
      <c r="G144" t="s">
        <v>64</v>
      </c>
      <c r="H144" t="s">
        <v>67</v>
      </c>
      <c r="I144" t="s">
        <v>71</v>
      </c>
      <c r="J144" t="s">
        <v>82</v>
      </c>
      <c r="K144" t="s">
        <v>1</v>
      </c>
      <c r="L144">
        <v>50</v>
      </c>
      <c r="M144">
        <v>1108605</v>
      </c>
      <c r="N144">
        <v>4.5999999999999996</v>
      </c>
      <c r="O144">
        <v>1</v>
      </c>
      <c r="P144" t="s">
        <v>142</v>
      </c>
      <c r="Q144" t="s">
        <v>321</v>
      </c>
      <c r="R144">
        <v>13</v>
      </c>
      <c r="U144">
        <v>24</v>
      </c>
      <c r="V144">
        <v>27</v>
      </c>
      <c r="W144">
        <v>0</v>
      </c>
      <c r="X144">
        <v>0</v>
      </c>
      <c r="Y144">
        <v>0</v>
      </c>
      <c r="Z144">
        <v>0</v>
      </c>
      <c r="AA144">
        <v>24</v>
      </c>
      <c r="AB144">
        <v>27</v>
      </c>
      <c r="AC144">
        <v>50</v>
      </c>
      <c r="AD144">
        <v>34</v>
      </c>
      <c r="AE144">
        <v>0</v>
      </c>
      <c r="AF144">
        <v>0</v>
      </c>
      <c r="AG144">
        <v>34</v>
      </c>
      <c r="AH144">
        <v>0</v>
      </c>
      <c r="AI144">
        <v>16</v>
      </c>
      <c r="AJ144">
        <v>16</v>
      </c>
      <c r="AK144">
        <v>16</v>
      </c>
      <c r="AL144">
        <v>16</v>
      </c>
      <c r="AM144">
        <v>0</v>
      </c>
      <c r="AN144">
        <v>9.1999999999999998E-2</v>
      </c>
      <c r="AO144">
        <v>1.4545454545454546</v>
      </c>
      <c r="AP144">
        <v>0</v>
      </c>
      <c r="AQ144" t="s">
        <v>143</v>
      </c>
      <c r="AR144" t="s">
        <v>108</v>
      </c>
      <c r="AS144" t="s">
        <v>252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t="s">
        <v>109</v>
      </c>
      <c r="BB144">
        <v>4.5999999999999996</v>
      </c>
      <c r="BC144">
        <v>0</v>
      </c>
      <c r="BD144" t="s">
        <v>111</v>
      </c>
      <c r="BE144">
        <v>0</v>
      </c>
      <c r="BF144" t="s">
        <v>111</v>
      </c>
    </row>
    <row r="145" spans="1:58" x14ac:dyDescent="0.25">
      <c r="A145" t="s">
        <v>399</v>
      </c>
      <c r="B145" t="s">
        <v>248</v>
      </c>
      <c r="C145">
        <v>1</v>
      </c>
      <c r="D145">
        <v>144</v>
      </c>
      <c r="E145">
        <v>1</v>
      </c>
      <c r="F145" t="s">
        <v>63</v>
      </c>
      <c r="G145" t="s">
        <v>64</v>
      </c>
      <c r="H145" t="s">
        <v>67</v>
      </c>
      <c r="I145" t="s">
        <v>71</v>
      </c>
      <c r="J145" t="s">
        <v>81</v>
      </c>
      <c r="K145" t="s">
        <v>1</v>
      </c>
      <c r="L145">
        <v>50</v>
      </c>
      <c r="M145">
        <v>1108607</v>
      </c>
      <c r="N145">
        <v>4.5999999999999996</v>
      </c>
      <c r="O145">
        <v>1</v>
      </c>
      <c r="P145" t="s">
        <v>142</v>
      </c>
      <c r="Q145" t="s">
        <v>321</v>
      </c>
      <c r="R145">
        <v>13</v>
      </c>
      <c r="U145">
        <v>2</v>
      </c>
      <c r="V145">
        <v>4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4</v>
      </c>
      <c r="AC145">
        <v>50</v>
      </c>
      <c r="AD145">
        <v>6</v>
      </c>
      <c r="AE145">
        <v>0</v>
      </c>
      <c r="AF145">
        <v>0</v>
      </c>
      <c r="AG145">
        <v>6</v>
      </c>
      <c r="AH145">
        <v>0</v>
      </c>
      <c r="AI145">
        <v>44</v>
      </c>
      <c r="AJ145">
        <v>44</v>
      </c>
      <c r="AK145">
        <v>44</v>
      </c>
      <c r="AL145">
        <v>44</v>
      </c>
      <c r="AM145">
        <v>0</v>
      </c>
      <c r="AN145">
        <v>9.1999999999999998E-2</v>
      </c>
      <c r="AO145">
        <v>4</v>
      </c>
      <c r="AP145">
        <v>0</v>
      </c>
      <c r="AQ145" t="s">
        <v>143</v>
      </c>
      <c r="AR145" t="s">
        <v>108</v>
      </c>
      <c r="AS145" t="s">
        <v>252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t="s">
        <v>109</v>
      </c>
      <c r="BB145">
        <v>4.5999999999999996</v>
      </c>
      <c r="BC145">
        <v>0</v>
      </c>
      <c r="BD145" t="s">
        <v>114</v>
      </c>
      <c r="BE145">
        <v>0</v>
      </c>
      <c r="BF145" t="s">
        <v>111</v>
      </c>
    </row>
    <row r="146" spans="1:58" x14ac:dyDescent="0.25">
      <c r="A146" t="s">
        <v>400</v>
      </c>
      <c r="B146" t="s">
        <v>248</v>
      </c>
      <c r="C146">
        <v>1</v>
      </c>
      <c r="D146">
        <v>145</v>
      </c>
      <c r="E146" t="s">
        <v>120</v>
      </c>
      <c r="F146" t="s">
        <v>63</v>
      </c>
      <c r="G146" t="s">
        <v>64</v>
      </c>
      <c r="H146" t="s">
        <v>65</v>
      </c>
      <c r="I146" t="s">
        <v>78</v>
      </c>
      <c r="J146" t="s">
        <v>75</v>
      </c>
      <c r="K146" t="s">
        <v>1</v>
      </c>
      <c r="L146">
        <v>0</v>
      </c>
      <c r="M146">
        <v>3487641</v>
      </c>
      <c r="N146">
        <v>20</v>
      </c>
      <c r="O146">
        <v>1</v>
      </c>
      <c r="P146" t="s">
        <v>142</v>
      </c>
      <c r="Q146" t="s">
        <v>401</v>
      </c>
      <c r="R146">
        <v>14</v>
      </c>
      <c r="S146" t="s">
        <v>402</v>
      </c>
      <c r="U146">
        <v>22</v>
      </c>
      <c r="V146">
        <v>25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25</v>
      </c>
      <c r="AC146">
        <v>50</v>
      </c>
      <c r="AD146">
        <v>49</v>
      </c>
      <c r="AE146">
        <v>0</v>
      </c>
      <c r="AF146">
        <v>0</v>
      </c>
      <c r="AG146">
        <v>49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0.4</v>
      </c>
      <c r="AO146">
        <v>9.0909090909090912E-2</v>
      </c>
      <c r="AP146">
        <v>0</v>
      </c>
      <c r="AQ146" t="s">
        <v>145</v>
      </c>
      <c r="AR146" t="s">
        <v>108</v>
      </c>
      <c r="AS146" t="s">
        <v>403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t="s">
        <v>117</v>
      </c>
      <c r="BB146">
        <v>20</v>
      </c>
      <c r="BC146">
        <v>0</v>
      </c>
      <c r="BD146" t="s">
        <v>110</v>
      </c>
      <c r="BE146">
        <v>0</v>
      </c>
      <c r="BF146" t="s">
        <v>111</v>
      </c>
    </row>
    <row r="147" spans="1:58" x14ac:dyDescent="0.25">
      <c r="A147" t="s">
        <v>404</v>
      </c>
      <c r="B147" t="s">
        <v>248</v>
      </c>
      <c r="C147">
        <v>1</v>
      </c>
      <c r="D147">
        <v>146</v>
      </c>
      <c r="E147" t="s">
        <v>120</v>
      </c>
      <c r="F147" t="s">
        <v>63</v>
      </c>
      <c r="G147" t="s">
        <v>64</v>
      </c>
      <c r="H147" t="s">
        <v>65</v>
      </c>
      <c r="I147" t="s">
        <v>78</v>
      </c>
      <c r="J147" t="s">
        <v>75</v>
      </c>
      <c r="K147" t="s">
        <v>1</v>
      </c>
      <c r="L147">
        <v>0</v>
      </c>
      <c r="M147">
        <v>3487643</v>
      </c>
      <c r="N147">
        <v>20</v>
      </c>
      <c r="O147">
        <v>1</v>
      </c>
      <c r="P147" t="s">
        <v>142</v>
      </c>
      <c r="Q147" t="s">
        <v>401</v>
      </c>
      <c r="R147">
        <v>14</v>
      </c>
      <c r="S147" t="s">
        <v>402</v>
      </c>
      <c r="U147">
        <v>22</v>
      </c>
      <c r="V147">
        <v>25</v>
      </c>
      <c r="W147">
        <v>0</v>
      </c>
      <c r="X147">
        <v>0</v>
      </c>
      <c r="Y147">
        <v>0</v>
      </c>
      <c r="Z147">
        <v>0</v>
      </c>
      <c r="AA147">
        <v>22</v>
      </c>
      <c r="AB147">
        <v>25</v>
      </c>
      <c r="AC147">
        <v>50</v>
      </c>
      <c r="AD147">
        <v>49</v>
      </c>
      <c r="AE147">
        <v>0</v>
      </c>
      <c r="AF147">
        <v>0</v>
      </c>
      <c r="AG147">
        <v>49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0.4</v>
      </c>
      <c r="AO147">
        <v>9.0909090909090912E-2</v>
      </c>
      <c r="AP147">
        <v>0</v>
      </c>
      <c r="AQ147" t="s">
        <v>145</v>
      </c>
      <c r="AR147" t="s">
        <v>108</v>
      </c>
      <c r="AS147" t="s">
        <v>403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t="s">
        <v>117</v>
      </c>
      <c r="BB147">
        <v>20</v>
      </c>
      <c r="BC147">
        <v>0</v>
      </c>
      <c r="BD147" t="s">
        <v>111</v>
      </c>
      <c r="BE147">
        <v>0</v>
      </c>
      <c r="BF147" t="s">
        <v>111</v>
      </c>
    </row>
    <row r="148" spans="1:58" x14ac:dyDescent="0.25">
      <c r="A148" t="s">
        <v>405</v>
      </c>
      <c r="B148" t="s">
        <v>248</v>
      </c>
      <c r="C148">
        <v>1</v>
      </c>
      <c r="D148">
        <v>147</v>
      </c>
      <c r="E148" t="s">
        <v>120</v>
      </c>
      <c r="F148" t="s">
        <v>63</v>
      </c>
      <c r="G148" t="s">
        <v>64</v>
      </c>
      <c r="H148" t="s">
        <v>65</v>
      </c>
      <c r="I148" t="s">
        <v>78</v>
      </c>
      <c r="J148" t="s">
        <v>75</v>
      </c>
      <c r="K148" t="s">
        <v>1</v>
      </c>
      <c r="L148">
        <v>0</v>
      </c>
      <c r="M148">
        <v>3487645</v>
      </c>
      <c r="N148">
        <v>20</v>
      </c>
      <c r="O148">
        <v>1</v>
      </c>
      <c r="P148" t="s">
        <v>142</v>
      </c>
      <c r="Q148" t="s">
        <v>401</v>
      </c>
      <c r="R148">
        <v>14</v>
      </c>
      <c r="S148" t="s">
        <v>402</v>
      </c>
      <c r="U148">
        <v>22</v>
      </c>
      <c r="V148">
        <v>25</v>
      </c>
      <c r="W148">
        <v>0</v>
      </c>
      <c r="X148">
        <v>0</v>
      </c>
      <c r="Y148">
        <v>0</v>
      </c>
      <c r="Z148">
        <v>0</v>
      </c>
      <c r="AA148">
        <v>22</v>
      </c>
      <c r="AB148">
        <v>25</v>
      </c>
      <c r="AC148">
        <v>50</v>
      </c>
      <c r="AD148">
        <v>49</v>
      </c>
      <c r="AE148">
        <v>0</v>
      </c>
      <c r="AF148">
        <v>0</v>
      </c>
      <c r="AG148">
        <v>49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0</v>
      </c>
      <c r="AN148">
        <v>0.4</v>
      </c>
      <c r="AO148">
        <v>9.0909090909090912E-2</v>
      </c>
      <c r="AP148">
        <v>0</v>
      </c>
      <c r="AQ148" t="s">
        <v>145</v>
      </c>
      <c r="AR148" t="s">
        <v>108</v>
      </c>
      <c r="AS148" t="s">
        <v>403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113</v>
      </c>
      <c r="BB148">
        <v>20</v>
      </c>
      <c r="BC148">
        <v>0</v>
      </c>
      <c r="BD148" t="s">
        <v>111</v>
      </c>
      <c r="BE148">
        <v>0</v>
      </c>
      <c r="BF148" t="s">
        <v>111</v>
      </c>
    </row>
    <row r="149" spans="1:58" x14ac:dyDescent="0.25">
      <c r="A149" t="s">
        <v>406</v>
      </c>
      <c r="B149" t="s">
        <v>248</v>
      </c>
      <c r="C149">
        <v>1</v>
      </c>
      <c r="D149">
        <v>148</v>
      </c>
      <c r="E149" t="s">
        <v>120</v>
      </c>
      <c r="F149" t="s">
        <v>63</v>
      </c>
      <c r="G149" t="s">
        <v>64</v>
      </c>
      <c r="H149" t="s">
        <v>65</v>
      </c>
      <c r="I149" t="s">
        <v>78</v>
      </c>
      <c r="J149" t="s">
        <v>75</v>
      </c>
      <c r="K149" t="s">
        <v>1</v>
      </c>
      <c r="L149">
        <v>50</v>
      </c>
      <c r="M149">
        <v>3467934</v>
      </c>
      <c r="N149">
        <v>20</v>
      </c>
      <c r="O149">
        <v>1</v>
      </c>
      <c r="P149" t="s">
        <v>142</v>
      </c>
      <c r="Q149" t="s">
        <v>401</v>
      </c>
      <c r="R149">
        <v>14</v>
      </c>
      <c r="S149" t="s">
        <v>407</v>
      </c>
      <c r="U149">
        <v>43</v>
      </c>
      <c r="V149">
        <v>47</v>
      </c>
      <c r="W149">
        <v>0</v>
      </c>
      <c r="X149">
        <v>0</v>
      </c>
      <c r="Y149">
        <v>0</v>
      </c>
      <c r="Z149">
        <v>0</v>
      </c>
      <c r="AA149">
        <v>43</v>
      </c>
      <c r="AB149">
        <v>47</v>
      </c>
      <c r="AC149">
        <v>50</v>
      </c>
      <c r="AD149">
        <v>49</v>
      </c>
      <c r="AE149">
        <v>0</v>
      </c>
      <c r="AF149">
        <v>0</v>
      </c>
      <c r="AG149">
        <v>49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0</v>
      </c>
      <c r="AN149">
        <v>0.4</v>
      </c>
      <c r="AO149">
        <v>9.0909090909090912E-2</v>
      </c>
      <c r="AP149">
        <v>0</v>
      </c>
      <c r="AQ149" t="s">
        <v>145</v>
      </c>
      <c r="AR149" t="s">
        <v>108</v>
      </c>
      <c r="AS149" t="s">
        <v>403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117</v>
      </c>
      <c r="BB149">
        <v>20</v>
      </c>
      <c r="BC149">
        <v>0</v>
      </c>
      <c r="BD149" t="s">
        <v>111</v>
      </c>
      <c r="BE149">
        <v>0</v>
      </c>
      <c r="BF149" t="s">
        <v>111</v>
      </c>
    </row>
    <row r="150" spans="1:58" x14ac:dyDescent="0.25">
      <c r="A150" t="s">
        <v>408</v>
      </c>
      <c r="B150" t="s">
        <v>248</v>
      </c>
      <c r="C150">
        <v>1</v>
      </c>
      <c r="D150">
        <v>149</v>
      </c>
      <c r="E150" t="s">
        <v>120</v>
      </c>
      <c r="F150" t="s">
        <v>63</v>
      </c>
      <c r="G150" t="s">
        <v>64</v>
      </c>
      <c r="H150" t="s">
        <v>65</v>
      </c>
      <c r="I150" t="s">
        <v>78</v>
      </c>
      <c r="J150" t="s">
        <v>75</v>
      </c>
      <c r="K150" t="s">
        <v>1</v>
      </c>
      <c r="L150">
        <v>50</v>
      </c>
      <c r="M150">
        <v>3467936</v>
      </c>
      <c r="N150">
        <v>20</v>
      </c>
      <c r="O150">
        <v>1</v>
      </c>
      <c r="P150" t="s">
        <v>142</v>
      </c>
      <c r="Q150" t="s">
        <v>401</v>
      </c>
      <c r="R150">
        <v>14</v>
      </c>
      <c r="S150" t="s">
        <v>407</v>
      </c>
      <c r="U150">
        <v>43</v>
      </c>
      <c r="V150">
        <v>47</v>
      </c>
      <c r="W150">
        <v>0</v>
      </c>
      <c r="X150">
        <v>0</v>
      </c>
      <c r="Y150">
        <v>0</v>
      </c>
      <c r="Z150">
        <v>0</v>
      </c>
      <c r="AA150">
        <v>43</v>
      </c>
      <c r="AB150">
        <v>47</v>
      </c>
      <c r="AC150">
        <v>50</v>
      </c>
      <c r="AD150">
        <v>49</v>
      </c>
      <c r="AE150">
        <v>0</v>
      </c>
      <c r="AF150">
        <v>0</v>
      </c>
      <c r="AG150">
        <v>49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0</v>
      </c>
      <c r="AN150">
        <v>0.4</v>
      </c>
      <c r="AO150">
        <v>9.0909090909090912E-2</v>
      </c>
      <c r="AP150">
        <v>0</v>
      </c>
      <c r="AQ150" t="s">
        <v>145</v>
      </c>
      <c r="AR150" t="s">
        <v>108</v>
      </c>
      <c r="AS150" t="s">
        <v>403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117</v>
      </c>
      <c r="BB150">
        <v>20</v>
      </c>
      <c r="BC150">
        <v>0</v>
      </c>
      <c r="BD150" t="s">
        <v>111</v>
      </c>
      <c r="BE150">
        <v>0</v>
      </c>
      <c r="BF150" t="s">
        <v>111</v>
      </c>
    </row>
    <row r="151" spans="1:58" x14ac:dyDescent="0.25">
      <c r="A151" t="s">
        <v>409</v>
      </c>
      <c r="B151" t="s">
        <v>248</v>
      </c>
      <c r="C151">
        <v>1</v>
      </c>
      <c r="D151">
        <v>150</v>
      </c>
      <c r="E151" t="s">
        <v>120</v>
      </c>
      <c r="F151" t="s">
        <v>63</v>
      </c>
      <c r="G151" t="s">
        <v>64</v>
      </c>
      <c r="H151" t="s">
        <v>65</v>
      </c>
      <c r="I151" t="s">
        <v>72</v>
      </c>
      <c r="J151" t="s">
        <v>72</v>
      </c>
      <c r="K151" t="s">
        <v>121</v>
      </c>
      <c r="L151">
        <v>50</v>
      </c>
      <c r="M151">
        <v>1108619</v>
      </c>
      <c r="N151">
        <v>0</v>
      </c>
      <c r="O151">
        <v>1</v>
      </c>
      <c r="P151" t="s">
        <v>142</v>
      </c>
      <c r="Q151" t="s">
        <v>401</v>
      </c>
      <c r="R151">
        <v>14</v>
      </c>
      <c r="S151" t="s">
        <v>122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50</v>
      </c>
      <c r="AK151">
        <v>50</v>
      </c>
      <c r="AL151">
        <v>50</v>
      </c>
      <c r="AM151">
        <v>50</v>
      </c>
      <c r="AN151">
        <v>0</v>
      </c>
      <c r="AO151">
        <v>4.5454545454545459</v>
      </c>
      <c r="AP151">
        <v>0</v>
      </c>
      <c r="AQ151" t="s">
        <v>123</v>
      </c>
      <c r="AR151" t="s">
        <v>116</v>
      </c>
      <c r="AS151" t="s">
        <v>403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117</v>
      </c>
      <c r="BB151">
        <v>0</v>
      </c>
      <c r="BC151">
        <v>0</v>
      </c>
      <c r="BD151" t="s">
        <v>111</v>
      </c>
      <c r="BE151">
        <v>1</v>
      </c>
      <c r="BF151" t="s">
        <v>111</v>
      </c>
    </row>
    <row r="152" spans="1:58" x14ac:dyDescent="0.25">
      <c r="A152" t="s">
        <v>410</v>
      </c>
      <c r="B152" t="s">
        <v>248</v>
      </c>
      <c r="C152">
        <v>1</v>
      </c>
      <c r="D152">
        <v>151</v>
      </c>
      <c r="E152" t="s">
        <v>120</v>
      </c>
      <c r="F152" t="s">
        <v>63</v>
      </c>
      <c r="G152" t="s">
        <v>64</v>
      </c>
      <c r="H152" t="s">
        <v>65</v>
      </c>
      <c r="I152" t="s">
        <v>72</v>
      </c>
      <c r="J152" t="s">
        <v>72</v>
      </c>
      <c r="K152" t="s">
        <v>121</v>
      </c>
      <c r="L152">
        <v>50</v>
      </c>
      <c r="M152">
        <v>1108621</v>
      </c>
      <c r="N152">
        <v>0</v>
      </c>
      <c r="O152">
        <v>1</v>
      </c>
      <c r="P152" t="s">
        <v>142</v>
      </c>
      <c r="Q152" t="s">
        <v>401</v>
      </c>
      <c r="R152">
        <v>14</v>
      </c>
      <c r="S152" t="s">
        <v>122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50</v>
      </c>
      <c r="AK152">
        <v>50</v>
      </c>
      <c r="AL152">
        <v>50</v>
      </c>
      <c r="AM152">
        <v>50</v>
      </c>
      <c r="AN152">
        <v>0</v>
      </c>
      <c r="AO152">
        <v>4.5454545454545459</v>
      </c>
      <c r="AP152">
        <v>0</v>
      </c>
      <c r="AQ152" t="s">
        <v>123</v>
      </c>
      <c r="AR152" t="s">
        <v>116</v>
      </c>
      <c r="AS152" t="s">
        <v>403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t="s">
        <v>117</v>
      </c>
      <c r="BB152">
        <v>0</v>
      </c>
      <c r="BC152">
        <v>0</v>
      </c>
      <c r="BD152" t="s">
        <v>111</v>
      </c>
      <c r="BE152">
        <v>2</v>
      </c>
      <c r="BF152" t="s">
        <v>111</v>
      </c>
    </row>
    <row r="153" spans="1:58" x14ac:dyDescent="0.25">
      <c r="A153" t="s">
        <v>411</v>
      </c>
      <c r="B153" t="s">
        <v>248</v>
      </c>
      <c r="C153">
        <v>1</v>
      </c>
      <c r="D153">
        <v>152</v>
      </c>
      <c r="E153" t="s">
        <v>120</v>
      </c>
      <c r="F153" t="s">
        <v>63</v>
      </c>
      <c r="G153" t="s">
        <v>64</v>
      </c>
      <c r="H153" t="s">
        <v>65</v>
      </c>
      <c r="I153" t="s">
        <v>72</v>
      </c>
      <c r="J153" t="s">
        <v>72</v>
      </c>
      <c r="K153" t="s">
        <v>121</v>
      </c>
      <c r="L153">
        <v>50</v>
      </c>
      <c r="M153">
        <v>1108623</v>
      </c>
      <c r="N153">
        <v>0</v>
      </c>
      <c r="O153">
        <v>1</v>
      </c>
      <c r="P153" t="s">
        <v>142</v>
      </c>
      <c r="Q153" t="s">
        <v>401</v>
      </c>
      <c r="R153">
        <v>14</v>
      </c>
      <c r="S153" t="s">
        <v>122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50</v>
      </c>
      <c r="AK153">
        <v>50</v>
      </c>
      <c r="AL153">
        <v>50</v>
      </c>
      <c r="AM153">
        <v>50</v>
      </c>
      <c r="AN153">
        <v>0</v>
      </c>
      <c r="AO153">
        <v>4.5454545454545459</v>
      </c>
      <c r="AP153">
        <v>0</v>
      </c>
      <c r="AQ153" t="s">
        <v>123</v>
      </c>
      <c r="AR153" t="s">
        <v>116</v>
      </c>
      <c r="AS153" t="s">
        <v>403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">
        <v>117</v>
      </c>
      <c r="BB153">
        <v>0</v>
      </c>
      <c r="BC153">
        <v>0</v>
      </c>
      <c r="BD153" t="s">
        <v>111</v>
      </c>
      <c r="BE153">
        <v>3</v>
      </c>
      <c r="BF153" t="s">
        <v>111</v>
      </c>
    </row>
    <row r="154" spans="1:58" x14ac:dyDescent="0.25">
      <c r="A154" t="s">
        <v>412</v>
      </c>
      <c r="B154" t="s">
        <v>248</v>
      </c>
      <c r="C154">
        <v>1</v>
      </c>
      <c r="D154">
        <v>153</v>
      </c>
      <c r="E154" t="s">
        <v>120</v>
      </c>
      <c r="F154" t="s">
        <v>63</v>
      </c>
      <c r="G154" t="s">
        <v>64</v>
      </c>
      <c r="H154" t="s">
        <v>65</v>
      </c>
      <c r="I154" t="s">
        <v>72</v>
      </c>
      <c r="J154" t="s">
        <v>72</v>
      </c>
      <c r="K154" t="s">
        <v>121</v>
      </c>
      <c r="L154">
        <v>50</v>
      </c>
      <c r="M154">
        <v>1108625</v>
      </c>
      <c r="N154">
        <v>0</v>
      </c>
      <c r="O154">
        <v>1</v>
      </c>
      <c r="P154" t="s">
        <v>142</v>
      </c>
      <c r="Q154" t="s">
        <v>401</v>
      </c>
      <c r="R154">
        <v>14</v>
      </c>
      <c r="S154" t="s">
        <v>122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50</v>
      </c>
      <c r="AK154">
        <v>50</v>
      </c>
      <c r="AL154">
        <v>50</v>
      </c>
      <c r="AM154">
        <v>50</v>
      </c>
      <c r="AN154">
        <v>0</v>
      </c>
      <c r="AO154">
        <v>4.5454545454545459</v>
      </c>
      <c r="AP154">
        <v>0</v>
      </c>
      <c r="AQ154" t="s">
        <v>123</v>
      </c>
      <c r="AR154" t="s">
        <v>116</v>
      </c>
      <c r="AS154" t="s">
        <v>403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t="s">
        <v>117</v>
      </c>
      <c r="BB154">
        <v>0</v>
      </c>
      <c r="BC154">
        <v>0</v>
      </c>
      <c r="BD154" t="s">
        <v>111</v>
      </c>
      <c r="BE154">
        <v>4</v>
      </c>
      <c r="BF154" t="s">
        <v>111</v>
      </c>
    </row>
    <row r="155" spans="1:58" x14ac:dyDescent="0.25">
      <c r="A155" t="s">
        <v>413</v>
      </c>
      <c r="B155" t="s">
        <v>248</v>
      </c>
      <c r="C155">
        <v>1</v>
      </c>
      <c r="D155">
        <v>154</v>
      </c>
      <c r="E155" t="s">
        <v>120</v>
      </c>
      <c r="F155" t="s">
        <v>63</v>
      </c>
      <c r="G155" t="s">
        <v>64</v>
      </c>
      <c r="H155" t="s">
        <v>65</v>
      </c>
      <c r="I155" t="s">
        <v>72</v>
      </c>
      <c r="J155" t="s">
        <v>72</v>
      </c>
      <c r="K155" t="s">
        <v>121</v>
      </c>
      <c r="L155">
        <v>50</v>
      </c>
      <c r="M155">
        <v>1108627</v>
      </c>
      <c r="N155">
        <v>0</v>
      </c>
      <c r="O155">
        <v>1</v>
      </c>
      <c r="P155" t="s">
        <v>142</v>
      </c>
      <c r="Q155" t="s">
        <v>401</v>
      </c>
      <c r="R155">
        <v>14</v>
      </c>
      <c r="S155" t="s">
        <v>122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50</v>
      </c>
      <c r="AK155">
        <v>50</v>
      </c>
      <c r="AL155">
        <v>50</v>
      </c>
      <c r="AM155">
        <v>50</v>
      </c>
      <c r="AN155">
        <v>0</v>
      </c>
      <c r="AO155">
        <v>4.5454545454545459</v>
      </c>
      <c r="AP155">
        <v>0</v>
      </c>
      <c r="AQ155" t="s">
        <v>123</v>
      </c>
      <c r="AR155" t="s">
        <v>116</v>
      </c>
      <c r="AS155" t="s">
        <v>403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t="s">
        <v>117</v>
      </c>
      <c r="BB155">
        <v>0</v>
      </c>
      <c r="BC155">
        <v>0</v>
      </c>
      <c r="BD155" t="s">
        <v>111</v>
      </c>
      <c r="BE155">
        <v>5</v>
      </c>
      <c r="BF155" t="s">
        <v>111</v>
      </c>
    </row>
    <row r="156" spans="1:58" x14ac:dyDescent="0.25">
      <c r="A156" t="s">
        <v>414</v>
      </c>
      <c r="B156" t="s">
        <v>248</v>
      </c>
      <c r="C156">
        <v>1</v>
      </c>
      <c r="D156">
        <v>155</v>
      </c>
      <c r="E156" t="s">
        <v>120</v>
      </c>
      <c r="F156" t="s">
        <v>63</v>
      </c>
      <c r="G156" t="s">
        <v>64</v>
      </c>
      <c r="H156" t="s">
        <v>65</v>
      </c>
      <c r="I156" t="s">
        <v>72</v>
      </c>
      <c r="J156" t="s">
        <v>72</v>
      </c>
      <c r="K156" t="s">
        <v>121</v>
      </c>
      <c r="L156">
        <v>50</v>
      </c>
      <c r="M156">
        <v>1108629</v>
      </c>
      <c r="N156">
        <v>0</v>
      </c>
      <c r="O156">
        <v>1</v>
      </c>
      <c r="P156" t="s">
        <v>142</v>
      </c>
      <c r="Q156" t="s">
        <v>401</v>
      </c>
      <c r="R156">
        <v>14</v>
      </c>
      <c r="S156" t="s">
        <v>122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50</v>
      </c>
      <c r="AK156">
        <v>50</v>
      </c>
      <c r="AL156">
        <v>50</v>
      </c>
      <c r="AM156">
        <v>50</v>
      </c>
      <c r="AN156">
        <v>0</v>
      </c>
      <c r="AO156">
        <v>4.5454545454545459</v>
      </c>
      <c r="AP156">
        <v>0</v>
      </c>
      <c r="AQ156" t="s">
        <v>123</v>
      </c>
      <c r="AR156" t="s">
        <v>116</v>
      </c>
      <c r="AS156" t="s">
        <v>403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 t="s">
        <v>117</v>
      </c>
      <c r="BB156">
        <v>0</v>
      </c>
      <c r="BC156">
        <v>0</v>
      </c>
      <c r="BD156" t="s">
        <v>114</v>
      </c>
      <c r="BE156">
        <v>6</v>
      </c>
      <c r="BF156" t="s">
        <v>111</v>
      </c>
    </row>
    <row r="157" spans="1:58" x14ac:dyDescent="0.25">
      <c r="A157" t="s">
        <v>415</v>
      </c>
      <c r="B157" t="s">
        <v>248</v>
      </c>
      <c r="C157">
        <v>1</v>
      </c>
      <c r="D157">
        <v>156</v>
      </c>
      <c r="E157">
        <v>1</v>
      </c>
      <c r="F157" t="s">
        <v>63</v>
      </c>
      <c r="G157" t="s">
        <v>64</v>
      </c>
      <c r="H157" t="s">
        <v>67</v>
      </c>
      <c r="I157" t="s">
        <v>68</v>
      </c>
      <c r="J157" t="s">
        <v>84</v>
      </c>
      <c r="K157" t="s">
        <v>1</v>
      </c>
      <c r="L157">
        <v>50</v>
      </c>
      <c r="M157">
        <v>1108631</v>
      </c>
      <c r="N157">
        <v>0</v>
      </c>
      <c r="O157">
        <v>1</v>
      </c>
      <c r="P157" t="s">
        <v>142</v>
      </c>
      <c r="Q157" t="s">
        <v>321</v>
      </c>
      <c r="R157">
        <v>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50</v>
      </c>
      <c r="AJ157">
        <v>50</v>
      </c>
      <c r="AK157">
        <v>50</v>
      </c>
      <c r="AL157">
        <v>50</v>
      </c>
      <c r="AM157">
        <v>0</v>
      </c>
      <c r="AN157">
        <v>0</v>
      </c>
      <c r="AO157">
        <v>4.5454545454545459</v>
      </c>
      <c r="AP157">
        <v>0</v>
      </c>
      <c r="AQ157" t="s">
        <v>112</v>
      </c>
      <c r="AR157" t="s">
        <v>116</v>
      </c>
      <c r="AS157" t="s">
        <v>252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t="s">
        <v>113</v>
      </c>
      <c r="BB157">
        <v>0</v>
      </c>
      <c r="BC157">
        <v>0</v>
      </c>
      <c r="BD157" t="s">
        <v>110</v>
      </c>
      <c r="BE157">
        <v>1</v>
      </c>
      <c r="BF157" t="s">
        <v>111</v>
      </c>
    </row>
    <row r="158" spans="1:58" x14ac:dyDescent="0.25">
      <c r="A158" t="s">
        <v>416</v>
      </c>
      <c r="B158" t="s">
        <v>248</v>
      </c>
      <c r="C158">
        <v>1</v>
      </c>
      <c r="D158">
        <v>157</v>
      </c>
      <c r="E158">
        <v>1</v>
      </c>
      <c r="F158" t="s">
        <v>63</v>
      </c>
      <c r="G158" t="s">
        <v>64</v>
      </c>
      <c r="H158" t="s">
        <v>67</v>
      </c>
      <c r="I158" t="s">
        <v>68</v>
      </c>
      <c r="J158" t="s">
        <v>83</v>
      </c>
      <c r="K158" t="s">
        <v>1</v>
      </c>
      <c r="L158">
        <v>50</v>
      </c>
      <c r="M158">
        <v>1108633</v>
      </c>
      <c r="N158">
        <v>9.1</v>
      </c>
      <c r="O158">
        <v>1</v>
      </c>
      <c r="P158" t="s">
        <v>142</v>
      </c>
      <c r="Q158" t="s">
        <v>321</v>
      </c>
      <c r="R158">
        <v>15</v>
      </c>
      <c r="U158">
        <v>0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</v>
      </c>
      <c r="AC158">
        <v>50</v>
      </c>
      <c r="AD158">
        <v>4</v>
      </c>
      <c r="AE158">
        <v>0</v>
      </c>
      <c r="AF158">
        <v>0</v>
      </c>
      <c r="AG158">
        <v>4</v>
      </c>
      <c r="AH158">
        <v>0</v>
      </c>
      <c r="AI158">
        <v>46</v>
      </c>
      <c r="AJ158">
        <v>46</v>
      </c>
      <c r="AK158">
        <v>46</v>
      </c>
      <c r="AL158">
        <v>46</v>
      </c>
      <c r="AM158">
        <v>0</v>
      </c>
      <c r="AN158">
        <v>0.182</v>
      </c>
      <c r="AO158">
        <v>4.1818181818181817</v>
      </c>
      <c r="AP158">
        <v>0</v>
      </c>
      <c r="AQ158" t="s">
        <v>112</v>
      </c>
      <c r="AR158" t="s">
        <v>108</v>
      </c>
      <c r="AS158" t="s">
        <v>252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 t="s">
        <v>113</v>
      </c>
      <c r="BB158">
        <v>9.1</v>
      </c>
      <c r="BC158">
        <v>0</v>
      </c>
      <c r="BD158" t="s">
        <v>111</v>
      </c>
      <c r="BE158">
        <v>0</v>
      </c>
      <c r="BF158" t="s">
        <v>111</v>
      </c>
    </row>
    <row r="159" spans="1:58" x14ac:dyDescent="0.25">
      <c r="A159" t="s">
        <v>417</v>
      </c>
      <c r="B159" t="s">
        <v>248</v>
      </c>
      <c r="C159">
        <v>1</v>
      </c>
      <c r="D159">
        <v>158</v>
      </c>
      <c r="E159">
        <v>1</v>
      </c>
      <c r="F159" t="s">
        <v>63</v>
      </c>
      <c r="G159" t="s">
        <v>64</v>
      </c>
      <c r="H159" t="s">
        <v>67</v>
      </c>
      <c r="I159" t="s">
        <v>68</v>
      </c>
      <c r="J159" t="s">
        <v>83</v>
      </c>
      <c r="K159" t="s">
        <v>1</v>
      </c>
      <c r="L159">
        <v>50</v>
      </c>
      <c r="M159">
        <v>1108635</v>
      </c>
      <c r="N159">
        <v>9.1</v>
      </c>
      <c r="O159">
        <v>1</v>
      </c>
      <c r="P159" t="s">
        <v>142</v>
      </c>
      <c r="Q159" t="s">
        <v>321</v>
      </c>
      <c r="R159">
        <v>15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50</v>
      </c>
      <c r="AD159">
        <v>26</v>
      </c>
      <c r="AE159">
        <v>0</v>
      </c>
      <c r="AF159">
        <v>0</v>
      </c>
      <c r="AG159">
        <v>26</v>
      </c>
      <c r="AH159">
        <v>0</v>
      </c>
      <c r="AI159">
        <v>24</v>
      </c>
      <c r="AJ159">
        <v>24</v>
      </c>
      <c r="AK159">
        <v>24</v>
      </c>
      <c r="AL159">
        <v>24</v>
      </c>
      <c r="AM159">
        <v>0</v>
      </c>
      <c r="AN159">
        <v>0.182</v>
      </c>
      <c r="AO159">
        <v>2.1818181818181817</v>
      </c>
      <c r="AP159">
        <v>0</v>
      </c>
      <c r="AQ159" t="s">
        <v>112</v>
      </c>
      <c r="AR159" t="s">
        <v>108</v>
      </c>
      <c r="AS159" t="s">
        <v>252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 t="s">
        <v>117</v>
      </c>
      <c r="BB159">
        <v>9.1</v>
      </c>
      <c r="BC159">
        <v>0</v>
      </c>
      <c r="BD159" t="s">
        <v>111</v>
      </c>
      <c r="BE159">
        <v>0</v>
      </c>
      <c r="BF159" t="s">
        <v>111</v>
      </c>
    </row>
    <row r="160" spans="1:58" x14ac:dyDescent="0.25">
      <c r="A160" t="s">
        <v>418</v>
      </c>
      <c r="B160" t="s">
        <v>248</v>
      </c>
      <c r="C160">
        <v>1</v>
      </c>
      <c r="D160">
        <v>159</v>
      </c>
      <c r="E160">
        <v>1</v>
      </c>
      <c r="F160" t="s">
        <v>63</v>
      </c>
      <c r="G160" t="s">
        <v>64</v>
      </c>
      <c r="H160" t="s">
        <v>67</v>
      </c>
      <c r="I160" t="s">
        <v>68</v>
      </c>
      <c r="J160" t="s">
        <v>83</v>
      </c>
      <c r="K160" t="s">
        <v>1</v>
      </c>
      <c r="L160">
        <v>50</v>
      </c>
      <c r="M160">
        <v>1108637</v>
      </c>
      <c r="N160">
        <v>9.1</v>
      </c>
      <c r="O160">
        <v>1</v>
      </c>
      <c r="P160" t="s">
        <v>142</v>
      </c>
      <c r="Q160" t="s">
        <v>321</v>
      </c>
      <c r="R160">
        <v>15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50</v>
      </c>
      <c r="AD160">
        <v>22</v>
      </c>
      <c r="AE160">
        <v>0</v>
      </c>
      <c r="AF160">
        <v>0</v>
      </c>
      <c r="AG160">
        <v>22</v>
      </c>
      <c r="AH160">
        <v>0</v>
      </c>
      <c r="AI160">
        <v>28</v>
      </c>
      <c r="AJ160">
        <v>28</v>
      </c>
      <c r="AK160">
        <v>28</v>
      </c>
      <c r="AL160">
        <v>28</v>
      </c>
      <c r="AM160">
        <v>0</v>
      </c>
      <c r="AN160">
        <v>0.182</v>
      </c>
      <c r="AO160">
        <v>2.5454545454545454</v>
      </c>
      <c r="AP160">
        <v>0</v>
      </c>
      <c r="AQ160" t="s">
        <v>112</v>
      </c>
      <c r="AR160" t="s">
        <v>108</v>
      </c>
      <c r="AS160" t="s">
        <v>252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 t="s">
        <v>117</v>
      </c>
      <c r="BB160">
        <v>9.1</v>
      </c>
      <c r="BC160">
        <v>0</v>
      </c>
      <c r="BD160" t="s">
        <v>111</v>
      </c>
      <c r="BE160">
        <v>0</v>
      </c>
      <c r="BF160" t="s">
        <v>111</v>
      </c>
    </row>
    <row r="161" spans="1:58" x14ac:dyDescent="0.25">
      <c r="A161" t="s">
        <v>419</v>
      </c>
      <c r="B161" t="s">
        <v>248</v>
      </c>
      <c r="C161">
        <v>1</v>
      </c>
      <c r="D161">
        <v>160</v>
      </c>
      <c r="E161">
        <v>1</v>
      </c>
      <c r="F161" t="s">
        <v>63</v>
      </c>
      <c r="G161" t="s">
        <v>64</v>
      </c>
      <c r="H161" t="s">
        <v>67</v>
      </c>
      <c r="I161" t="s">
        <v>68</v>
      </c>
      <c r="J161" t="s">
        <v>83</v>
      </c>
      <c r="K161" t="s">
        <v>1</v>
      </c>
      <c r="L161">
        <v>50</v>
      </c>
      <c r="M161">
        <v>1108639</v>
      </c>
      <c r="N161">
        <v>9.1</v>
      </c>
      <c r="O161">
        <v>1</v>
      </c>
      <c r="P161" t="s">
        <v>142</v>
      </c>
      <c r="Q161" t="s">
        <v>321</v>
      </c>
      <c r="R161">
        <v>15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50</v>
      </c>
      <c r="AD161">
        <v>22</v>
      </c>
      <c r="AE161">
        <v>0</v>
      </c>
      <c r="AF161">
        <v>0</v>
      </c>
      <c r="AG161">
        <v>22</v>
      </c>
      <c r="AH161">
        <v>0</v>
      </c>
      <c r="AI161">
        <v>28</v>
      </c>
      <c r="AJ161">
        <v>28</v>
      </c>
      <c r="AK161">
        <v>28</v>
      </c>
      <c r="AL161">
        <v>28</v>
      </c>
      <c r="AM161">
        <v>0</v>
      </c>
      <c r="AN161">
        <v>0.182</v>
      </c>
      <c r="AO161">
        <v>2.5454545454545454</v>
      </c>
      <c r="AP161">
        <v>0</v>
      </c>
      <c r="AQ161" t="s">
        <v>112</v>
      </c>
      <c r="AR161" t="s">
        <v>108</v>
      </c>
      <c r="AS161" t="s">
        <v>252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t="s">
        <v>117</v>
      </c>
      <c r="BB161">
        <v>9.1</v>
      </c>
      <c r="BC161">
        <v>0</v>
      </c>
      <c r="BD161" t="s">
        <v>111</v>
      </c>
      <c r="BE161">
        <v>0</v>
      </c>
      <c r="BF161" t="s">
        <v>111</v>
      </c>
    </row>
    <row r="162" spans="1:58" x14ac:dyDescent="0.25">
      <c r="A162" t="s">
        <v>420</v>
      </c>
      <c r="B162" t="s">
        <v>248</v>
      </c>
      <c r="C162">
        <v>1</v>
      </c>
      <c r="D162">
        <v>161</v>
      </c>
      <c r="E162">
        <v>1</v>
      </c>
      <c r="F162" t="s">
        <v>63</v>
      </c>
      <c r="G162" t="s">
        <v>64</v>
      </c>
      <c r="H162" t="s">
        <v>67</v>
      </c>
      <c r="I162" t="s">
        <v>68</v>
      </c>
      <c r="J162" t="s">
        <v>83</v>
      </c>
      <c r="K162" t="s">
        <v>1</v>
      </c>
      <c r="L162">
        <v>50</v>
      </c>
      <c r="M162">
        <v>1108641</v>
      </c>
      <c r="N162">
        <v>9.1</v>
      </c>
      <c r="O162">
        <v>1</v>
      </c>
      <c r="P162" t="s">
        <v>142</v>
      </c>
      <c r="Q162" t="s">
        <v>401</v>
      </c>
      <c r="R162">
        <v>15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50</v>
      </c>
      <c r="AD162">
        <v>22</v>
      </c>
      <c r="AE162">
        <v>0</v>
      </c>
      <c r="AF162">
        <v>0</v>
      </c>
      <c r="AG162">
        <v>22</v>
      </c>
      <c r="AH162">
        <v>0</v>
      </c>
      <c r="AI162">
        <v>28</v>
      </c>
      <c r="AJ162">
        <v>28</v>
      </c>
      <c r="AK162">
        <v>28</v>
      </c>
      <c r="AL162">
        <v>28</v>
      </c>
      <c r="AM162">
        <v>0</v>
      </c>
      <c r="AN162">
        <v>0.182</v>
      </c>
      <c r="AO162">
        <v>2.5454545454545454</v>
      </c>
      <c r="AP162">
        <v>0</v>
      </c>
      <c r="AQ162" t="s">
        <v>112</v>
      </c>
      <c r="AR162" t="s">
        <v>108</v>
      </c>
      <c r="AS162" t="s">
        <v>252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t="s">
        <v>117</v>
      </c>
      <c r="BB162">
        <v>9.1</v>
      </c>
      <c r="BC162">
        <v>0</v>
      </c>
      <c r="BD162" t="s">
        <v>111</v>
      </c>
      <c r="BE162">
        <v>0</v>
      </c>
      <c r="BF162" t="s">
        <v>111</v>
      </c>
    </row>
    <row r="163" spans="1:58" x14ac:dyDescent="0.25">
      <c r="A163" t="s">
        <v>421</v>
      </c>
      <c r="B163" t="s">
        <v>248</v>
      </c>
      <c r="C163">
        <v>1</v>
      </c>
      <c r="D163">
        <v>162</v>
      </c>
      <c r="E163">
        <v>1</v>
      </c>
      <c r="F163" t="s">
        <v>63</v>
      </c>
      <c r="G163" t="s">
        <v>64</v>
      </c>
      <c r="H163" t="s">
        <v>67</v>
      </c>
      <c r="I163" t="s">
        <v>68</v>
      </c>
      <c r="J163" t="s">
        <v>83</v>
      </c>
      <c r="K163" t="s">
        <v>1</v>
      </c>
      <c r="L163">
        <v>50</v>
      </c>
      <c r="M163">
        <v>1108643</v>
      </c>
      <c r="N163">
        <v>9.1</v>
      </c>
      <c r="O163">
        <v>1</v>
      </c>
      <c r="P163" t="s">
        <v>142</v>
      </c>
      <c r="Q163" t="s">
        <v>401</v>
      </c>
      <c r="R163">
        <v>15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50</v>
      </c>
      <c r="AD163">
        <v>23</v>
      </c>
      <c r="AE163">
        <v>0</v>
      </c>
      <c r="AF163">
        <v>0</v>
      </c>
      <c r="AG163">
        <v>23</v>
      </c>
      <c r="AH163">
        <v>0</v>
      </c>
      <c r="AI163">
        <v>27</v>
      </c>
      <c r="AJ163">
        <v>27</v>
      </c>
      <c r="AK163">
        <v>27</v>
      </c>
      <c r="AL163">
        <v>27</v>
      </c>
      <c r="AM163">
        <v>0</v>
      </c>
      <c r="AN163">
        <v>0.182</v>
      </c>
      <c r="AO163">
        <v>2.4545454545454546</v>
      </c>
      <c r="AP163">
        <v>0</v>
      </c>
      <c r="AQ163" t="s">
        <v>112</v>
      </c>
      <c r="AR163" t="s">
        <v>108</v>
      </c>
      <c r="AS163" t="s">
        <v>252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t="s">
        <v>117</v>
      </c>
      <c r="BB163">
        <v>9.1</v>
      </c>
      <c r="BC163">
        <v>0</v>
      </c>
      <c r="BD163" t="s">
        <v>111</v>
      </c>
      <c r="BE163">
        <v>0</v>
      </c>
      <c r="BF163" t="s">
        <v>111</v>
      </c>
    </row>
    <row r="164" spans="1:58" x14ac:dyDescent="0.25">
      <c r="A164" t="s">
        <v>422</v>
      </c>
      <c r="B164" t="s">
        <v>248</v>
      </c>
      <c r="C164">
        <v>1</v>
      </c>
      <c r="D164">
        <v>163</v>
      </c>
      <c r="E164">
        <v>1</v>
      </c>
      <c r="F164" t="s">
        <v>63</v>
      </c>
      <c r="G164" t="s">
        <v>64</v>
      </c>
      <c r="H164" t="s">
        <v>67</v>
      </c>
      <c r="I164" t="s">
        <v>68</v>
      </c>
      <c r="J164" t="s">
        <v>83</v>
      </c>
      <c r="K164" t="s">
        <v>1</v>
      </c>
      <c r="L164">
        <v>50</v>
      </c>
      <c r="M164">
        <v>1108645</v>
      </c>
      <c r="N164">
        <v>9.1</v>
      </c>
      <c r="O164">
        <v>1</v>
      </c>
      <c r="P164" t="s">
        <v>142</v>
      </c>
      <c r="Q164" t="s">
        <v>321</v>
      </c>
      <c r="R164">
        <v>15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50</v>
      </c>
      <c r="AD164">
        <v>26</v>
      </c>
      <c r="AE164">
        <v>0</v>
      </c>
      <c r="AF164">
        <v>0</v>
      </c>
      <c r="AG164">
        <v>26</v>
      </c>
      <c r="AH164">
        <v>0</v>
      </c>
      <c r="AI164">
        <v>24</v>
      </c>
      <c r="AJ164">
        <v>24</v>
      </c>
      <c r="AK164">
        <v>24</v>
      </c>
      <c r="AL164">
        <v>24</v>
      </c>
      <c r="AM164">
        <v>0</v>
      </c>
      <c r="AN164">
        <v>0.182</v>
      </c>
      <c r="AO164">
        <v>2.1818181818181817</v>
      </c>
      <c r="AP164">
        <v>0</v>
      </c>
      <c r="AQ164" t="s">
        <v>112</v>
      </c>
      <c r="AR164" t="s">
        <v>108</v>
      </c>
      <c r="AS164" t="s">
        <v>252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t="s">
        <v>117</v>
      </c>
      <c r="BB164">
        <v>9.1</v>
      </c>
      <c r="BC164">
        <v>0</v>
      </c>
      <c r="BD164" t="s">
        <v>111</v>
      </c>
      <c r="BE164">
        <v>0</v>
      </c>
      <c r="BF164" t="s">
        <v>111</v>
      </c>
    </row>
    <row r="165" spans="1:58" x14ac:dyDescent="0.25">
      <c r="A165" t="s">
        <v>423</v>
      </c>
      <c r="B165" t="s">
        <v>248</v>
      </c>
      <c r="C165">
        <v>1</v>
      </c>
      <c r="D165">
        <v>164</v>
      </c>
      <c r="E165">
        <v>1</v>
      </c>
      <c r="F165" t="s">
        <v>63</v>
      </c>
      <c r="G165" t="s">
        <v>64</v>
      </c>
      <c r="H165" t="s">
        <v>67</v>
      </c>
      <c r="I165" t="s">
        <v>68</v>
      </c>
      <c r="J165" t="s">
        <v>83</v>
      </c>
      <c r="K165" t="s">
        <v>1</v>
      </c>
      <c r="L165">
        <v>50</v>
      </c>
      <c r="M165">
        <v>1108647</v>
      </c>
      <c r="N165">
        <v>9.1</v>
      </c>
      <c r="O165">
        <v>1</v>
      </c>
      <c r="P165" t="s">
        <v>142</v>
      </c>
      <c r="Q165" t="s">
        <v>401</v>
      </c>
      <c r="R165">
        <v>15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50</v>
      </c>
      <c r="AD165">
        <v>26</v>
      </c>
      <c r="AE165">
        <v>0</v>
      </c>
      <c r="AF165">
        <v>0</v>
      </c>
      <c r="AG165">
        <v>26</v>
      </c>
      <c r="AH165">
        <v>0</v>
      </c>
      <c r="AI165">
        <v>24</v>
      </c>
      <c r="AJ165">
        <v>24</v>
      </c>
      <c r="AK165">
        <v>24</v>
      </c>
      <c r="AL165">
        <v>24</v>
      </c>
      <c r="AM165">
        <v>0</v>
      </c>
      <c r="AN165">
        <v>0.182</v>
      </c>
      <c r="AO165">
        <v>2.1818181818181817</v>
      </c>
      <c r="AP165">
        <v>0</v>
      </c>
      <c r="AQ165" t="s">
        <v>112</v>
      </c>
      <c r="AR165" t="s">
        <v>108</v>
      </c>
      <c r="AS165" t="s">
        <v>252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117</v>
      </c>
      <c r="BB165">
        <v>9.1</v>
      </c>
      <c r="BC165">
        <v>0</v>
      </c>
      <c r="BD165" t="s">
        <v>111</v>
      </c>
      <c r="BE165">
        <v>0</v>
      </c>
      <c r="BF165" t="s">
        <v>111</v>
      </c>
    </row>
    <row r="166" spans="1:58" x14ac:dyDescent="0.25">
      <c r="A166" t="s">
        <v>424</v>
      </c>
      <c r="B166" t="s">
        <v>248</v>
      </c>
      <c r="C166">
        <v>1</v>
      </c>
      <c r="D166">
        <v>165</v>
      </c>
      <c r="E166">
        <v>1</v>
      </c>
      <c r="F166" t="s">
        <v>63</v>
      </c>
      <c r="G166" t="s">
        <v>64</v>
      </c>
      <c r="H166" t="s">
        <v>67</v>
      </c>
      <c r="I166" t="s">
        <v>68</v>
      </c>
      <c r="J166" t="s">
        <v>83</v>
      </c>
      <c r="K166" t="s">
        <v>1</v>
      </c>
      <c r="L166">
        <v>50</v>
      </c>
      <c r="M166">
        <v>1108649</v>
      </c>
      <c r="N166">
        <v>9.1</v>
      </c>
      <c r="O166">
        <v>1</v>
      </c>
      <c r="P166" t="s">
        <v>142</v>
      </c>
      <c r="Q166" t="s">
        <v>401</v>
      </c>
      <c r="R166">
        <v>15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50</v>
      </c>
      <c r="AD166">
        <v>42</v>
      </c>
      <c r="AE166">
        <v>0</v>
      </c>
      <c r="AF166">
        <v>0</v>
      </c>
      <c r="AG166">
        <v>42</v>
      </c>
      <c r="AH166">
        <v>0</v>
      </c>
      <c r="AI166">
        <v>8</v>
      </c>
      <c r="AJ166">
        <v>8</v>
      </c>
      <c r="AK166">
        <v>8</v>
      </c>
      <c r="AL166">
        <v>8</v>
      </c>
      <c r="AM166">
        <v>0</v>
      </c>
      <c r="AN166">
        <v>0.182</v>
      </c>
      <c r="AO166">
        <v>0.72727272727272729</v>
      </c>
      <c r="AP166">
        <v>0</v>
      </c>
      <c r="AQ166" t="s">
        <v>112</v>
      </c>
      <c r="AR166" t="s">
        <v>108</v>
      </c>
      <c r="AS166" t="s">
        <v>252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117</v>
      </c>
      <c r="BB166">
        <v>9.1</v>
      </c>
      <c r="BC166">
        <v>0</v>
      </c>
      <c r="BD166" t="s">
        <v>111</v>
      </c>
      <c r="BE166">
        <v>0</v>
      </c>
      <c r="BF166" t="s">
        <v>111</v>
      </c>
    </row>
    <row r="167" spans="1:58" x14ac:dyDescent="0.25">
      <c r="A167" t="s">
        <v>425</v>
      </c>
      <c r="B167" t="s">
        <v>248</v>
      </c>
      <c r="C167">
        <v>1</v>
      </c>
      <c r="D167">
        <v>166</v>
      </c>
      <c r="E167">
        <v>1</v>
      </c>
      <c r="F167" t="s">
        <v>63</v>
      </c>
      <c r="G167" t="s">
        <v>64</v>
      </c>
      <c r="H167" t="s">
        <v>67</v>
      </c>
      <c r="I167" t="s">
        <v>68</v>
      </c>
      <c r="J167" t="s">
        <v>83</v>
      </c>
      <c r="K167" t="s">
        <v>1</v>
      </c>
      <c r="L167">
        <v>50</v>
      </c>
      <c r="M167">
        <v>1108651</v>
      </c>
      <c r="N167">
        <v>9.1</v>
      </c>
      <c r="O167">
        <v>1</v>
      </c>
      <c r="P167" t="s">
        <v>142</v>
      </c>
      <c r="Q167" t="s">
        <v>401</v>
      </c>
      <c r="R167">
        <v>15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50</v>
      </c>
      <c r="AD167">
        <v>28</v>
      </c>
      <c r="AE167">
        <v>0</v>
      </c>
      <c r="AF167">
        <v>0</v>
      </c>
      <c r="AG167">
        <v>28</v>
      </c>
      <c r="AH167">
        <v>0</v>
      </c>
      <c r="AI167">
        <v>22</v>
      </c>
      <c r="AJ167">
        <v>22</v>
      </c>
      <c r="AK167">
        <v>22</v>
      </c>
      <c r="AL167">
        <v>22</v>
      </c>
      <c r="AM167">
        <v>0</v>
      </c>
      <c r="AN167">
        <v>0.182</v>
      </c>
      <c r="AO167">
        <v>2</v>
      </c>
      <c r="AP167">
        <v>0</v>
      </c>
      <c r="AQ167" t="s">
        <v>112</v>
      </c>
      <c r="AR167" t="s">
        <v>108</v>
      </c>
      <c r="AS167" t="s">
        <v>252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t="s">
        <v>117</v>
      </c>
      <c r="BB167">
        <v>9.1</v>
      </c>
      <c r="BC167">
        <v>0</v>
      </c>
      <c r="BD167" t="s">
        <v>111</v>
      </c>
      <c r="BE167">
        <v>0</v>
      </c>
      <c r="BF167" t="s">
        <v>111</v>
      </c>
    </row>
    <row r="168" spans="1:58" x14ac:dyDescent="0.25">
      <c r="A168" t="s">
        <v>426</v>
      </c>
      <c r="B168" t="s">
        <v>248</v>
      </c>
      <c r="C168">
        <v>1</v>
      </c>
      <c r="D168">
        <v>167</v>
      </c>
      <c r="E168">
        <v>1</v>
      </c>
      <c r="F168" t="s">
        <v>63</v>
      </c>
      <c r="G168" t="s">
        <v>64</v>
      </c>
      <c r="H168" t="s">
        <v>67</v>
      </c>
      <c r="I168" t="s">
        <v>68</v>
      </c>
      <c r="J168" t="s">
        <v>83</v>
      </c>
      <c r="K168" t="s">
        <v>1</v>
      </c>
      <c r="L168">
        <v>50</v>
      </c>
      <c r="M168">
        <v>1108653</v>
      </c>
      <c r="N168">
        <v>9.1</v>
      </c>
      <c r="O168">
        <v>1</v>
      </c>
      <c r="P168" t="s">
        <v>142</v>
      </c>
      <c r="Q168" t="s">
        <v>401</v>
      </c>
      <c r="R168">
        <v>15</v>
      </c>
      <c r="U168">
        <v>0</v>
      </c>
      <c r="V168">
        <v>13</v>
      </c>
      <c r="W168">
        <v>1</v>
      </c>
      <c r="X168">
        <v>0</v>
      </c>
      <c r="Y168">
        <v>1</v>
      </c>
      <c r="Z168">
        <v>2</v>
      </c>
      <c r="AA168">
        <v>0</v>
      </c>
      <c r="AB168">
        <v>16</v>
      </c>
      <c r="AC168">
        <v>50</v>
      </c>
      <c r="AD168">
        <v>21</v>
      </c>
      <c r="AE168">
        <v>1</v>
      </c>
      <c r="AF168">
        <v>2</v>
      </c>
      <c r="AG168">
        <v>24</v>
      </c>
      <c r="AH168">
        <v>0</v>
      </c>
      <c r="AI168">
        <v>29</v>
      </c>
      <c r="AJ168">
        <v>26</v>
      </c>
      <c r="AK168">
        <v>27</v>
      </c>
      <c r="AL168">
        <v>29</v>
      </c>
      <c r="AM168">
        <v>0</v>
      </c>
      <c r="AN168">
        <v>0.182</v>
      </c>
      <c r="AO168">
        <v>2.4545454545454546</v>
      </c>
      <c r="AP168">
        <v>0</v>
      </c>
      <c r="AQ168" t="s">
        <v>112</v>
      </c>
      <c r="AR168" t="s">
        <v>108</v>
      </c>
      <c r="AS168" t="s">
        <v>252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113</v>
      </c>
      <c r="BB168">
        <v>9.1</v>
      </c>
      <c r="BC168">
        <v>0</v>
      </c>
      <c r="BD168" t="s">
        <v>114</v>
      </c>
      <c r="BE168">
        <v>0</v>
      </c>
      <c r="BF168" t="s">
        <v>111</v>
      </c>
    </row>
    <row r="169" spans="1:58" x14ac:dyDescent="0.25">
      <c r="A169" t="s">
        <v>427</v>
      </c>
      <c r="B169" t="s">
        <v>248</v>
      </c>
      <c r="C169">
        <v>1</v>
      </c>
      <c r="D169">
        <v>168</v>
      </c>
      <c r="E169">
        <v>1</v>
      </c>
      <c r="F169" t="s">
        <v>63</v>
      </c>
      <c r="G169" t="s">
        <v>64</v>
      </c>
      <c r="H169" t="s">
        <v>65</v>
      </c>
      <c r="I169" t="s">
        <v>73</v>
      </c>
      <c r="J169" t="s">
        <v>74</v>
      </c>
      <c r="K169" t="s">
        <v>1</v>
      </c>
      <c r="L169">
        <v>50</v>
      </c>
      <c r="M169">
        <v>1108655</v>
      </c>
      <c r="N169">
        <v>6</v>
      </c>
      <c r="O169">
        <v>1</v>
      </c>
      <c r="P169" t="s">
        <v>142</v>
      </c>
      <c r="Q169" t="s">
        <v>401</v>
      </c>
      <c r="R169">
        <v>16</v>
      </c>
      <c r="S169" t="s">
        <v>195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50</v>
      </c>
      <c r="AD169">
        <v>3</v>
      </c>
      <c r="AE169">
        <v>0</v>
      </c>
      <c r="AF169">
        <v>0</v>
      </c>
      <c r="AG169">
        <v>3</v>
      </c>
      <c r="AH169">
        <v>0</v>
      </c>
      <c r="AI169">
        <v>47</v>
      </c>
      <c r="AJ169">
        <v>47</v>
      </c>
      <c r="AK169">
        <v>47</v>
      </c>
      <c r="AL169">
        <v>47</v>
      </c>
      <c r="AM169">
        <v>0</v>
      </c>
      <c r="AN169">
        <v>0.12</v>
      </c>
      <c r="AO169">
        <v>4.2727272727272725</v>
      </c>
      <c r="AP169">
        <v>0</v>
      </c>
      <c r="AQ169" t="s">
        <v>130</v>
      </c>
      <c r="AR169" t="s">
        <v>108</v>
      </c>
      <c r="AS169" t="s">
        <v>252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t="s">
        <v>113</v>
      </c>
      <c r="BB169">
        <v>6</v>
      </c>
      <c r="BC169">
        <v>0</v>
      </c>
      <c r="BD169" t="s">
        <v>110</v>
      </c>
      <c r="BE169">
        <v>0</v>
      </c>
      <c r="BF169" t="s">
        <v>111</v>
      </c>
    </row>
    <row r="170" spans="1:58" x14ac:dyDescent="0.25">
      <c r="A170" t="s">
        <v>428</v>
      </c>
      <c r="B170" t="s">
        <v>248</v>
      </c>
      <c r="C170">
        <v>1</v>
      </c>
      <c r="D170">
        <v>169</v>
      </c>
      <c r="E170">
        <v>1</v>
      </c>
      <c r="F170" t="s">
        <v>63</v>
      </c>
      <c r="G170" t="s">
        <v>64</v>
      </c>
      <c r="H170" t="s">
        <v>65</v>
      </c>
      <c r="I170" t="s">
        <v>73</v>
      </c>
      <c r="J170" t="s">
        <v>74</v>
      </c>
      <c r="K170" t="s">
        <v>1</v>
      </c>
      <c r="L170">
        <v>50</v>
      </c>
      <c r="M170">
        <v>1108657</v>
      </c>
      <c r="N170">
        <v>6</v>
      </c>
      <c r="O170">
        <v>1</v>
      </c>
      <c r="P170" t="s">
        <v>142</v>
      </c>
      <c r="Q170" t="s">
        <v>401</v>
      </c>
      <c r="R170">
        <v>16</v>
      </c>
      <c r="S170" t="s">
        <v>195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50</v>
      </c>
      <c r="AD170">
        <v>3</v>
      </c>
      <c r="AE170">
        <v>0</v>
      </c>
      <c r="AF170">
        <v>0</v>
      </c>
      <c r="AG170">
        <v>3</v>
      </c>
      <c r="AH170">
        <v>0</v>
      </c>
      <c r="AI170">
        <v>47</v>
      </c>
      <c r="AJ170">
        <v>47</v>
      </c>
      <c r="AK170">
        <v>47</v>
      </c>
      <c r="AL170">
        <v>47</v>
      </c>
      <c r="AM170">
        <v>0</v>
      </c>
      <c r="AN170">
        <v>0.12</v>
      </c>
      <c r="AO170">
        <v>4.2727272727272725</v>
      </c>
      <c r="AP170">
        <v>0</v>
      </c>
      <c r="AQ170" t="s">
        <v>130</v>
      </c>
      <c r="AR170" t="s">
        <v>108</v>
      </c>
      <c r="AS170" t="s">
        <v>252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113</v>
      </c>
      <c r="BB170">
        <v>6</v>
      </c>
      <c r="BC170">
        <v>0</v>
      </c>
      <c r="BD170" t="s">
        <v>111</v>
      </c>
      <c r="BE170">
        <v>0</v>
      </c>
      <c r="BF170" t="s">
        <v>111</v>
      </c>
    </row>
    <row r="171" spans="1:58" x14ac:dyDescent="0.25">
      <c r="A171" t="s">
        <v>429</v>
      </c>
      <c r="B171" t="s">
        <v>248</v>
      </c>
      <c r="C171">
        <v>1</v>
      </c>
      <c r="D171">
        <v>170</v>
      </c>
      <c r="E171">
        <v>1</v>
      </c>
      <c r="F171" t="s">
        <v>63</v>
      </c>
      <c r="G171" t="s">
        <v>64</v>
      </c>
      <c r="H171" t="s">
        <v>65</v>
      </c>
      <c r="I171" t="s">
        <v>73</v>
      </c>
      <c r="J171" t="s">
        <v>74</v>
      </c>
      <c r="K171" t="s">
        <v>1</v>
      </c>
      <c r="L171">
        <v>50</v>
      </c>
      <c r="M171">
        <v>1108659</v>
      </c>
      <c r="N171">
        <v>6</v>
      </c>
      <c r="O171">
        <v>1</v>
      </c>
      <c r="P171" t="s">
        <v>142</v>
      </c>
      <c r="Q171" t="s">
        <v>401</v>
      </c>
      <c r="R171">
        <v>16</v>
      </c>
      <c r="S171" t="s">
        <v>195</v>
      </c>
      <c r="U171">
        <v>3</v>
      </c>
      <c r="V171">
        <v>16</v>
      </c>
      <c r="W171">
        <v>1</v>
      </c>
      <c r="X171">
        <v>0</v>
      </c>
      <c r="Y171">
        <v>1</v>
      </c>
      <c r="Z171">
        <v>1</v>
      </c>
      <c r="AA171">
        <v>3</v>
      </c>
      <c r="AB171">
        <v>18</v>
      </c>
      <c r="AC171">
        <v>50</v>
      </c>
      <c r="AD171">
        <v>32</v>
      </c>
      <c r="AE171">
        <v>1</v>
      </c>
      <c r="AF171">
        <v>1</v>
      </c>
      <c r="AG171">
        <v>34</v>
      </c>
      <c r="AH171">
        <v>0</v>
      </c>
      <c r="AI171">
        <v>18</v>
      </c>
      <c r="AJ171">
        <v>16</v>
      </c>
      <c r="AK171">
        <v>17</v>
      </c>
      <c r="AL171">
        <v>18</v>
      </c>
      <c r="AM171">
        <v>0</v>
      </c>
      <c r="AN171">
        <v>0.12</v>
      </c>
      <c r="AO171">
        <v>1.5454545454545454</v>
      </c>
      <c r="AP171">
        <v>0</v>
      </c>
      <c r="AQ171" t="s">
        <v>130</v>
      </c>
      <c r="AR171" t="s">
        <v>108</v>
      </c>
      <c r="AS171" t="s">
        <v>252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113</v>
      </c>
      <c r="BB171">
        <v>6</v>
      </c>
      <c r="BC171">
        <v>0</v>
      </c>
      <c r="BD171" t="s">
        <v>111</v>
      </c>
      <c r="BE171">
        <v>0</v>
      </c>
      <c r="BF171" t="s">
        <v>111</v>
      </c>
    </row>
    <row r="172" spans="1:58" x14ac:dyDescent="0.25">
      <c r="A172" t="s">
        <v>430</v>
      </c>
      <c r="B172" t="s">
        <v>248</v>
      </c>
      <c r="C172">
        <v>1</v>
      </c>
      <c r="D172">
        <v>171</v>
      </c>
      <c r="E172">
        <v>1</v>
      </c>
      <c r="F172" t="s">
        <v>63</v>
      </c>
      <c r="G172" t="s">
        <v>64</v>
      </c>
      <c r="H172" t="s">
        <v>65</v>
      </c>
      <c r="I172" t="s">
        <v>73</v>
      </c>
      <c r="J172" t="s">
        <v>74</v>
      </c>
      <c r="K172" t="s">
        <v>1</v>
      </c>
      <c r="L172">
        <v>50</v>
      </c>
      <c r="M172">
        <v>1108661</v>
      </c>
      <c r="N172">
        <v>6</v>
      </c>
      <c r="O172">
        <v>1</v>
      </c>
      <c r="P172" t="s">
        <v>142</v>
      </c>
      <c r="Q172" t="s">
        <v>401</v>
      </c>
      <c r="R172">
        <v>16</v>
      </c>
      <c r="S172" t="s">
        <v>195</v>
      </c>
      <c r="U172">
        <v>0</v>
      </c>
      <c r="V172">
        <v>19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19</v>
      </c>
      <c r="AC172">
        <v>50</v>
      </c>
      <c r="AD172">
        <v>46</v>
      </c>
      <c r="AE172">
        <v>0</v>
      </c>
      <c r="AF172">
        <v>0</v>
      </c>
      <c r="AG172">
        <v>46</v>
      </c>
      <c r="AH172">
        <v>0</v>
      </c>
      <c r="AI172">
        <v>4</v>
      </c>
      <c r="AJ172">
        <v>4</v>
      </c>
      <c r="AK172">
        <v>4</v>
      </c>
      <c r="AL172">
        <v>4</v>
      </c>
      <c r="AM172">
        <v>0</v>
      </c>
      <c r="AN172">
        <v>0.12</v>
      </c>
      <c r="AO172">
        <v>0.36363636363636365</v>
      </c>
      <c r="AP172">
        <v>0</v>
      </c>
      <c r="AQ172" t="s">
        <v>130</v>
      </c>
      <c r="AR172" t="s">
        <v>108</v>
      </c>
      <c r="AS172" t="s">
        <v>252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t="s">
        <v>113</v>
      </c>
      <c r="BB172">
        <v>6</v>
      </c>
      <c r="BC172">
        <v>0</v>
      </c>
      <c r="BD172" t="s">
        <v>111</v>
      </c>
      <c r="BE172">
        <v>0</v>
      </c>
      <c r="BF172" t="s">
        <v>111</v>
      </c>
    </row>
    <row r="173" spans="1:58" x14ac:dyDescent="0.25">
      <c r="A173" t="s">
        <v>431</v>
      </c>
      <c r="B173" t="s">
        <v>248</v>
      </c>
      <c r="C173">
        <v>1</v>
      </c>
      <c r="D173">
        <v>172</v>
      </c>
      <c r="E173">
        <v>1</v>
      </c>
      <c r="F173" t="s">
        <v>63</v>
      </c>
      <c r="G173" t="s">
        <v>64</v>
      </c>
      <c r="H173" t="s">
        <v>67</v>
      </c>
      <c r="I173" t="s">
        <v>71</v>
      </c>
      <c r="J173" t="s">
        <v>82</v>
      </c>
      <c r="K173" t="s">
        <v>1</v>
      </c>
      <c r="L173">
        <v>50</v>
      </c>
      <c r="M173">
        <v>1108663</v>
      </c>
      <c r="N173">
        <v>4.5999999999999996</v>
      </c>
      <c r="O173">
        <v>1</v>
      </c>
      <c r="P173" t="s">
        <v>142</v>
      </c>
      <c r="Q173" t="s">
        <v>401</v>
      </c>
      <c r="R173">
        <v>16</v>
      </c>
      <c r="U173">
        <v>15</v>
      </c>
      <c r="V173">
        <v>16</v>
      </c>
      <c r="W173">
        <v>3</v>
      </c>
      <c r="X173">
        <v>0</v>
      </c>
      <c r="Y173">
        <v>3</v>
      </c>
      <c r="Z173">
        <v>0</v>
      </c>
      <c r="AA173">
        <v>18</v>
      </c>
      <c r="AB173">
        <v>19</v>
      </c>
      <c r="AC173">
        <v>50</v>
      </c>
      <c r="AD173">
        <v>25</v>
      </c>
      <c r="AE173">
        <v>6</v>
      </c>
      <c r="AF173">
        <v>0</v>
      </c>
      <c r="AG173">
        <v>31</v>
      </c>
      <c r="AH173">
        <v>0</v>
      </c>
      <c r="AI173">
        <v>25</v>
      </c>
      <c r="AJ173">
        <v>19</v>
      </c>
      <c r="AK173">
        <v>25</v>
      </c>
      <c r="AL173">
        <v>25</v>
      </c>
      <c r="AM173">
        <v>0</v>
      </c>
      <c r="AN173">
        <v>9.1999999999999998E-2</v>
      </c>
      <c r="AO173">
        <v>2.2727272727272729</v>
      </c>
      <c r="AP173">
        <v>0</v>
      </c>
      <c r="AQ173" t="s">
        <v>143</v>
      </c>
      <c r="AR173" t="s">
        <v>108</v>
      </c>
      <c r="AS173" t="s">
        <v>252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t="s">
        <v>109</v>
      </c>
      <c r="BB173">
        <v>4.5999999999999996</v>
      </c>
      <c r="BC173">
        <v>0</v>
      </c>
      <c r="BD173" t="s">
        <v>111</v>
      </c>
      <c r="BE173">
        <v>0</v>
      </c>
      <c r="BF173" t="s">
        <v>111</v>
      </c>
    </row>
    <row r="174" spans="1:58" x14ac:dyDescent="0.25">
      <c r="A174" t="s">
        <v>432</v>
      </c>
      <c r="B174" t="s">
        <v>248</v>
      </c>
      <c r="C174">
        <v>1</v>
      </c>
      <c r="D174">
        <v>173</v>
      </c>
      <c r="E174">
        <v>1</v>
      </c>
      <c r="F174" t="s">
        <v>63</v>
      </c>
      <c r="G174" t="s">
        <v>64</v>
      </c>
      <c r="H174" t="s">
        <v>67</v>
      </c>
      <c r="I174" t="s">
        <v>68</v>
      </c>
      <c r="J174" t="s">
        <v>70</v>
      </c>
      <c r="K174" t="s">
        <v>1</v>
      </c>
      <c r="L174">
        <v>50</v>
      </c>
      <c r="M174">
        <v>1108665</v>
      </c>
      <c r="N174">
        <v>0</v>
      </c>
      <c r="O174">
        <v>1</v>
      </c>
      <c r="P174" t="s">
        <v>142</v>
      </c>
      <c r="Q174" t="s">
        <v>401</v>
      </c>
      <c r="R174">
        <v>16</v>
      </c>
      <c r="U174">
        <v>0</v>
      </c>
      <c r="V174">
        <v>5</v>
      </c>
      <c r="W174">
        <v>8</v>
      </c>
      <c r="X174">
        <v>0</v>
      </c>
      <c r="Y174">
        <v>8</v>
      </c>
      <c r="Z174">
        <v>10</v>
      </c>
      <c r="AA174">
        <v>0</v>
      </c>
      <c r="AB174">
        <v>23</v>
      </c>
      <c r="AC174">
        <v>50</v>
      </c>
      <c r="AD174">
        <v>5</v>
      </c>
      <c r="AE174">
        <v>10</v>
      </c>
      <c r="AF174">
        <v>11</v>
      </c>
      <c r="AG174">
        <v>26</v>
      </c>
      <c r="AH174">
        <v>0</v>
      </c>
      <c r="AI174">
        <v>45</v>
      </c>
      <c r="AJ174">
        <v>24</v>
      </c>
      <c r="AK174">
        <v>34</v>
      </c>
      <c r="AL174">
        <v>45</v>
      </c>
      <c r="AM174">
        <v>0</v>
      </c>
      <c r="AN174">
        <v>0</v>
      </c>
      <c r="AO174">
        <v>3.0909090909090908</v>
      </c>
      <c r="AP174">
        <v>0</v>
      </c>
      <c r="AQ174" t="s">
        <v>112</v>
      </c>
      <c r="AR174" t="s">
        <v>108</v>
      </c>
      <c r="AS174" t="s">
        <v>252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 t="s">
        <v>113</v>
      </c>
      <c r="BB174">
        <v>0</v>
      </c>
      <c r="BC174">
        <v>0</v>
      </c>
      <c r="BD174" t="s">
        <v>111</v>
      </c>
      <c r="BE174">
        <v>0</v>
      </c>
      <c r="BF174" t="s">
        <v>111</v>
      </c>
    </row>
    <row r="175" spans="1:58" x14ac:dyDescent="0.25">
      <c r="A175" t="s">
        <v>433</v>
      </c>
      <c r="B175" t="s">
        <v>248</v>
      </c>
      <c r="C175">
        <v>1</v>
      </c>
      <c r="D175">
        <v>174</v>
      </c>
      <c r="E175">
        <v>1</v>
      </c>
      <c r="F175" t="s">
        <v>63</v>
      </c>
      <c r="G175" t="s">
        <v>64</v>
      </c>
      <c r="H175" t="s">
        <v>67</v>
      </c>
      <c r="I175" t="s">
        <v>71</v>
      </c>
      <c r="J175" t="s">
        <v>82</v>
      </c>
      <c r="K175" t="s">
        <v>1</v>
      </c>
      <c r="L175">
        <v>50</v>
      </c>
      <c r="M175">
        <v>1108667</v>
      </c>
      <c r="N175">
        <v>4.5999999999999996</v>
      </c>
      <c r="O175">
        <v>1</v>
      </c>
      <c r="P175" t="s">
        <v>142</v>
      </c>
      <c r="Q175" t="s">
        <v>401</v>
      </c>
      <c r="R175">
        <v>16</v>
      </c>
      <c r="U175">
        <v>16</v>
      </c>
      <c r="V175">
        <v>17</v>
      </c>
      <c r="W175">
        <v>2</v>
      </c>
      <c r="X175">
        <v>0</v>
      </c>
      <c r="Y175">
        <v>2</v>
      </c>
      <c r="Z175">
        <v>0</v>
      </c>
      <c r="AA175">
        <v>18</v>
      </c>
      <c r="AB175">
        <v>19</v>
      </c>
      <c r="AC175">
        <v>50</v>
      </c>
      <c r="AD175">
        <v>31</v>
      </c>
      <c r="AE175">
        <v>4</v>
      </c>
      <c r="AF175">
        <v>0</v>
      </c>
      <c r="AG175">
        <v>35</v>
      </c>
      <c r="AH175">
        <v>0</v>
      </c>
      <c r="AI175">
        <v>19</v>
      </c>
      <c r="AJ175">
        <v>15</v>
      </c>
      <c r="AK175">
        <v>19</v>
      </c>
      <c r="AL175">
        <v>19</v>
      </c>
      <c r="AM175">
        <v>0</v>
      </c>
      <c r="AN175">
        <v>9.1999999999999998E-2</v>
      </c>
      <c r="AO175">
        <v>1.7272727272727273</v>
      </c>
      <c r="AP175">
        <v>0</v>
      </c>
      <c r="AQ175" t="s">
        <v>143</v>
      </c>
      <c r="AR175" t="s">
        <v>108</v>
      </c>
      <c r="AS175" t="s">
        <v>252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 t="s">
        <v>109</v>
      </c>
      <c r="BB175">
        <v>4.5999999999999996</v>
      </c>
      <c r="BC175">
        <v>0</v>
      </c>
      <c r="BD175" t="s">
        <v>111</v>
      </c>
      <c r="BE175">
        <v>0</v>
      </c>
      <c r="BF175" t="s">
        <v>111</v>
      </c>
    </row>
    <row r="176" spans="1:58" x14ac:dyDescent="0.25">
      <c r="A176" t="s">
        <v>434</v>
      </c>
      <c r="B176" t="s">
        <v>248</v>
      </c>
      <c r="C176">
        <v>1</v>
      </c>
      <c r="D176">
        <v>175</v>
      </c>
      <c r="E176">
        <v>1</v>
      </c>
      <c r="F176" t="s">
        <v>63</v>
      </c>
      <c r="G176" t="s">
        <v>64</v>
      </c>
      <c r="H176" t="s">
        <v>67</v>
      </c>
      <c r="I176" t="s">
        <v>71</v>
      </c>
      <c r="J176" t="s">
        <v>82</v>
      </c>
      <c r="K176" t="s">
        <v>1</v>
      </c>
      <c r="L176">
        <v>50</v>
      </c>
      <c r="M176">
        <v>1108669</v>
      </c>
      <c r="N176">
        <v>4.5999999999999996</v>
      </c>
      <c r="O176">
        <v>1</v>
      </c>
      <c r="P176" t="s">
        <v>142</v>
      </c>
      <c r="Q176" t="s">
        <v>401</v>
      </c>
      <c r="R176">
        <v>16</v>
      </c>
      <c r="U176">
        <v>19</v>
      </c>
      <c r="V176">
        <v>20</v>
      </c>
      <c r="W176">
        <v>1</v>
      </c>
      <c r="X176">
        <v>0</v>
      </c>
      <c r="Y176">
        <v>1</v>
      </c>
      <c r="Z176">
        <v>0</v>
      </c>
      <c r="AA176">
        <v>20</v>
      </c>
      <c r="AB176">
        <v>21</v>
      </c>
      <c r="AC176">
        <v>50</v>
      </c>
      <c r="AD176">
        <v>38</v>
      </c>
      <c r="AE176">
        <v>2</v>
      </c>
      <c r="AF176">
        <v>0</v>
      </c>
      <c r="AG176">
        <v>40</v>
      </c>
      <c r="AH176">
        <v>0</v>
      </c>
      <c r="AI176">
        <v>12</v>
      </c>
      <c r="AJ176">
        <v>10</v>
      </c>
      <c r="AK176">
        <v>12</v>
      </c>
      <c r="AL176">
        <v>12</v>
      </c>
      <c r="AM176">
        <v>0</v>
      </c>
      <c r="AN176">
        <v>9.1999999999999998E-2</v>
      </c>
      <c r="AO176">
        <v>1.0909090909090908</v>
      </c>
      <c r="AP176">
        <v>0</v>
      </c>
      <c r="AQ176" t="s">
        <v>143</v>
      </c>
      <c r="AR176" t="s">
        <v>108</v>
      </c>
      <c r="AS176" t="s">
        <v>252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 t="s">
        <v>109</v>
      </c>
      <c r="BB176">
        <v>4.5999999999999996</v>
      </c>
      <c r="BC176">
        <v>0</v>
      </c>
      <c r="BD176" t="s">
        <v>111</v>
      </c>
      <c r="BE176">
        <v>0</v>
      </c>
      <c r="BF176" t="s">
        <v>111</v>
      </c>
    </row>
    <row r="177" spans="1:58" x14ac:dyDescent="0.25">
      <c r="A177" t="s">
        <v>435</v>
      </c>
      <c r="B177" t="s">
        <v>248</v>
      </c>
      <c r="C177">
        <v>1</v>
      </c>
      <c r="D177">
        <v>176</v>
      </c>
      <c r="E177">
        <v>1</v>
      </c>
      <c r="F177" t="s">
        <v>63</v>
      </c>
      <c r="G177" t="s">
        <v>64</v>
      </c>
      <c r="H177" t="s">
        <v>65</v>
      </c>
      <c r="I177" t="s">
        <v>68</v>
      </c>
      <c r="J177" t="s">
        <v>85</v>
      </c>
      <c r="K177" t="s">
        <v>1</v>
      </c>
      <c r="L177">
        <v>50</v>
      </c>
      <c r="M177">
        <v>1108671</v>
      </c>
      <c r="N177">
        <v>6</v>
      </c>
      <c r="O177">
        <v>1</v>
      </c>
      <c r="P177" t="s">
        <v>142</v>
      </c>
      <c r="Q177" t="s">
        <v>401</v>
      </c>
      <c r="R177">
        <v>16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50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50</v>
      </c>
      <c r="AJ177">
        <v>49</v>
      </c>
      <c r="AK177">
        <v>50</v>
      </c>
      <c r="AL177">
        <v>50</v>
      </c>
      <c r="AM177">
        <v>0</v>
      </c>
      <c r="AN177">
        <v>0.12</v>
      </c>
      <c r="AO177">
        <v>4.5454545454545459</v>
      </c>
      <c r="AP177">
        <v>0</v>
      </c>
      <c r="AQ177" t="s">
        <v>112</v>
      </c>
      <c r="AR177" t="s">
        <v>108</v>
      </c>
      <c r="AS177" t="s">
        <v>252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 t="s">
        <v>113</v>
      </c>
      <c r="BB177">
        <v>6</v>
      </c>
      <c r="BC177">
        <v>0</v>
      </c>
      <c r="BD177" t="s">
        <v>111</v>
      </c>
      <c r="BE177">
        <v>1</v>
      </c>
      <c r="BF177" t="s">
        <v>111</v>
      </c>
    </row>
    <row r="178" spans="1:58" x14ac:dyDescent="0.25">
      <c r="A178" t="s">
        <v>436</v>
      </c>
      <c r="B178" t="s">
        <v>248</v>
      </c>
      <c r="C178">
        <v>1</v>
      </c>
      <c r="D178">
        <v>177</v>
      </c>
      <c r="E178">
        <v>1</v>
      </c>
      <c r="F178" t="s">
        <v>63</v>
      </c>
      <c r="G178" t="s">
        <v>64</v>
      </c>
      <c r="H178" t="s">
        <v>65</v>
      </c>
      <c r="I178" t="s">
        <v>68</v>
      </c>
      <c r="J178" t="s">
        <v>86</v>
      </c>
      <c r="K178" t="s">
        <v>1</v>
      </c>
      <c r="L178">
        <v>50</v>
      </c>
      <c r="M178">
        <v>1108673</v>
      </c>
      <c r="N178">
        <v>6</v>
      </c>
      <c r="O178">
        <v>1</v>
      </c>
      <c r="P178" t="s">
        <v>142</v>
      </c>
      <c r="Q178" t="s">
        <v>401</v>
      </c>
      <c r="R178">
        <v>16</v>
      </c>
      <c r="U178">
        <v>0</v>
      </c>
      <c r="V178">
        <v>0</v>
      </c>
      <c r="W178">
        <v>13</v>
      </c>
      <c r="X178">
        <v>0</v>
      </c>
      <c r="Y178">
        <v>13</v>
      </c>
      <c r="Z178">
        <v>6</v>
      </c>
      <c r="AA178">
        <v>0</v>
      </c>
      <c r="AB178">
        <v>19</v>
      </c>
      <c r="AC178">
        <v>50</v>
      </c>
      <c r="AD178">
        <v>0</v>
      </c>
      <c r="AE178">
        <v>13</v>
      </c>
      <c r="AF178">
        <v>6</v>
      </c>
      <c r="AG178">
        <v>19</v>
      </c>
      <c r="AH178">
        <v>0</v>
      </c>
      <c r="AI178">
        <v>50</v>
      </c>
      <c r="AJ178">
        <v>31</v>
      </c>
      <c r="AK178">
        <v>44</v>
      </c>
      <c r="AL178">
        <v>50</v>
      </c>
      <c r="AM178">
        <v>0</v>
      </c>
      <c r="AN178">
        <v>0.12</v>
      </c>
      <c r="AO178">
        <v>4</v>
      </c>
      <c r="AP178">
        <v>0</v>
      </c>
      <c r="AQ178" t="s">
        <v>112</v>
      </c>
      <c r="AR178" t="s">
        <v>108</v>
      </c>
      <c r="AS178" t="s">
        <v>252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113</v>
      </c>
      <c r="BB178">
        <v>6</v>
      </c>
      <c r="BC178">
        <v>0</v>
      </c>
      <c r="BD178" t="s">
        <v>111</v>
      </c>
      <c r="BE178">
        <v>2</v>
      </c>
      <c r="BF178" t="s">
        <v>111</v>
      </c>
    </row>
    <row r="179" spans="1:58" x14ac:dyDescent="0.25">
      <c r="A179" t="s">
        <v>437</v>
      </c>
      <c r="B179" t="s">
        <v>248</v>
      </c>
      <c r="C179">
        <v>1</v>
      </c>
      <c r="D179">
        <v>178</v>
      </c>
      <c r="E179">
        <v>1</v>
      </c>
      <c r="F179" t="s">
        <v>63</v>
      </c>
      <c r="G179" t="s">
        <v>64</v>
      </c>
      <c r="H179" t="s">
        <v>65</v>
      </c>
      <c r="I179" t="s">
        <v>68</v>
      </c>
      <c r="J179" t="s">
        <v>86</v>
      </c>
      <c r="K179" t="s">
        <v>1</v>
      </c>
      <c r="L179">
        <v>50</v>
      </c>
      <c r="M179">
        <v>1108675</v>
      </c>
      <c r="N179">
        <v>6</v>
      </c>
      <c r="O179">
        <v>1</v>
      </c>
      <c r="P179" t="s">
        <v>142</v>
      </c>
      <c r="Q179" t="s">
        <v>401</v>
      </c>
      <c r="R179">
        <v>16</v>
      </c>
      <c r="U179">
        <v>0</v>
      </c>
      <c r="V179">
        <v>0</v>
      </c>
      <c r="W179">
        <v>4</v>
      </c>
      <c r="X179">
        <v>0</v>
      </c>
      <c r="Y179">
        <v>4</v>
      </c>
      <c r="Z179">
        <v>3</v>
      </c>
      <c r="AA179">
        <v>0</v>
      </c>
      <c r="AB179">
        <v>7</v>
      </c>
      <c r="AC179">
        <v>50</v>
      </c>
      <c r="AD179">
        <v>0</v>
      </c>
      <c r="AE179">
        <v>4</v>
      </c>
      <c r="AF179">
        <v>3</v>
      </c>
      <c r="AG179">
        <v>7</v>
      </c>
      <c r="AH179">
        <v>0</v>
      </c>
      <c r="AI179">
        <v>50</v>
      </c>
      <c r="AJ179">
        <v>43</v>
      </c>
      <c r="AK179">
        <v>47</v>
      </c>
      <c r="AL179">
        <v>50</v>
      </c>
      <c r="AM179">
        <v>0</v>
      </c>
      <c r="AN179">
        <v>0.12</v>
      </c>
      <c r="AO179">
        <v>4.2727272727272725</v>
      </c>
      <c r="AP179">
        <v>0</v>
      </c>
      <c r="AQ179" t="s">
        <v>112</v>
      </c>
      <c r="AR179" t="s">
        <v>108</v>
      </c>
      <c r="AS179" t="s">
        <v>252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113</v>
      </c>
      <c r="BB179">
        <v>6</v>
      </c>
      <c r="BC179">
        <v>0</v>
      </c>
      <c r="BD179" t="s">
        <v>114</v>
      </c>
      <c r="BE179">
        <v>3</v>
      </c>
      <c r="BF179" t="s">
        <v>111</v>
      </c>
    </row>
    <row r="180" spans="1:58" x14ac:dyDescent="0.25">
      <c r="A180" t="s">
        <v>438</v>
      </c>
      <c r="B180" t="s">
        <v>248</v>
      </c>
      <c r="C180">
        <v>1</v>
      </c>
      <c r="D180">
        <v>179</v>
      </c>
      <c r="E180">
        <v>1</v>
      </c>
      <c r="F180" t="s">
        <v>63</v>
      </c>
      <c r="G180" t="s">
        <v>64</v>
      </c>
      <c r="H180" t="s">
        <v>65</v>
      </c>
      <c r="I180" t="s">
        <v>75</v>
      </c>
      <c r="J180" t="s">
        <v>76</v>
      </c>
      <c r="K180" t="s">
        <v>1</v>
      </c>
      <c r="L180">
        <v>50</v>
      </c>
      <c r="M180">
        <v>1108585</v>
      </c>
      <c r="N180">
        <v>10</v>
      </c>
      <c r="O180">
        <v>1</v>
      </c>
      <c r="P180" t="s">
        <v>142</v>
      </c>
      <c r="Q180" t="s">
        <v>401</v>
      </c>
      <c r="R180">
        <v>17</v>
      </c>
      <c r="U180">
        <v>28</v>
      </c>
      <c r="V180">
        <v>33</v>
      </c>
      <c r="W180">
        <v>4</v>
      </c>
      <c r="X180">
        <v>0</v>
      </c>
      <c r="Y180">
        <v>4</v>
      </c>
      <c r="Z180">
        <v>0</v>
      </c>
      <c r="AA180">
        <v>32</v>
      </c>
      <c r="AB180">
        <v>37</v>
      </c>
      <c r="AC180">
        <v>50</v>
      </c>
      <c r="AD180">
        <v>33</v>
      </c>
      <c r="AE180">
        <v>4</v>
      </c>
      <c r="AF180">
        <v>0</v>
      </c>
      <c r="AG180">
        <v>37</v>
      </c>
      <c r="AH180">
        <v>0</v>
      </c>
      <c r="AI180">
        <v>17</v>
      </c>
      <c r="AJ180">
        <v>13</v>
      </c>
      <c r="AK180">
        <v>17</v>
      </c>
      <c r="AL180">
        <v>17</v>
      </c>
      <c r="AM180">
        <v>0</v>
      </c>
      <c r="AN180">
        <v>0.2</v>
      </c>
      <c r="AO180">
        <v>1.5454545454545454</v>
      </c>
      <c r="AP180">
        <v>0</v>
      </c>
      <c r="AQ180" t="s">
        <v>144</v>
      </c>
      <c r="AR180" t="s">
        <v>108</v>
      </c>
      <c r="AS180" t="s">
        <v>252</v>
      </c>
      <c r="AT180">
        <v>3884</v>
      </c>
      <c r="AU180">
        <v>3880</v>
      </c>
      <c r="AV180">
        <v>0</v>
      </c>
      <c r="AW180">
        <v>0</v>
      </c>
      <c r="AX180">
        <v>7.7640000000000002</v>
      </c>
      <c r="AY180">
        <v>0.23527272727272727</v>
      </c>
      <c r="AZ180">
        <v>8.7050909090909094</v>
      </c>
      <c r="BA180" t="s">
        <v>109</v>
      </c>
      <c r="BB180">
        <v>1.2949090909090906</v>
      </c>
      <c r="BC180">
        <v>5.5038639876352384</v>
      </c>
      <c r="BD180" t="s">
        <v>110</v>
      </c>
      <c r="BE180">
        <v>0</v>
      </c>
      <c r="BF180" t="s">
        <v>111</v>
      </c>
    </row>
    <row r="181" spans="1:58" x14ac:dyDescent="0.25">
      <c r="A181" t="s">
        <v>439</v>
      </c>
      <c r="B181" t="s">
        <v>248</v>
      </c>
      <c r="C181">
        <v>1</v>
      </c>
      <c r="D181">
        <v>180</v>
      </c>
      <c r="E181">
        <v>1</v>
      </c>
      <c r="F181" t="s">
        <v>63</v>
      </c>
      <c r="G181" t="s">
        <v>64</v>
      </c>
      <c r="H181" t="s">
        <v>65</v>
      </c>
      <c r="I181" t="s">
        <v>75</v>
      </c>
      <c r="J181" t="s">
        <v>76</v>
      </c>
      <c r="K181" t="s">
        <v>1</v>
      </c>
      <c r="L181">
        <v>50</v>
      </c>
      <c r="M181">
        <v>1108587</v>
      </c>
      <c r="N181">
        <v>10</v>
      </c>
      <c r="O181">
        <v>1</v>
      </c>
      <c r="P181" t="s">
        <v>142</v>
      </c>
      <c r="Q181" t="s">
        <v>401</v>
      </c>
      <c r="R181">
        <v>17</v>
      </c>
      <c r="U181">
        <v>29</v>
      </c>
      <c r="V181">
        <v>34</v>
      </c>
      <c r="W181">
        <v>0</v>
      </c>
      <c r="X181">
        <v>0</v>
      </c>
      <c r="Y181">
        <v>0</v>
      </c>
      <c r="Z181">
        <v>4</v>
      </c>
      <c r="AA181">
        <v>33</v>
      </c>
      <c r="AB181">
        <v>38</v>
      </c>
      <c r="AC181">
        <v>50</v>
      </c>
      <c r="AD181">
        <v>34</v>
      </c>
      <c r="AE181">
        <v>0</v>
      </c>
      <c r="AF181">
        <v>4</v>
      </c>
      <c r="AG181">
        <v>38</v>
      </c>
      <c r="AH181">
        <v>0</v>
      </c>
      <c r="AI181">
        <v>16</v>
      </c>
      <c r="AJ181">
        <v>12</v>
      </c>
      <c r="AK181">
        <v>12</v>
      </c>
      <c r="AL181">
        <v>16</v>
      </c>
      <c r="AM181">
        <v>0</v>
      </c>
      <c r="AN181">
        <v>0.2</v>
      </c>
      <c r="AO181">
        <v>1.0909090909090908</v>
      </c>
      <c r="AP181">
        <v>0</v>
      </c>
      <c r="AQ181" t="s">
        <v>144</v>
      </c>
      <c r="AR181" t="s">
        <v>108</v>
      </c>
      <c r="AS181" t="s">
        <v>252</v>
      </c>
      <c r="AT181">
        <v>3998</v>
      </c>
      <c r="AU181">
        <v>3777</v>
      </c>
      <c r="AV181">
        <v>0</v>
      </c>
      <c r="AW181">
        <v>0</v>
      </c>
      <c r="AX181">
        <v>7.7750000000000004</v>
      </c>
      <c r="AY181">
        <v>0.22867647058823531</v>
      </c>
      <c r="AZ181">
        <v>8.6897058823529427</v>
      </c>
      <c r="BA181" t="s">
        <v>109</v>
      </c>
      <c r="BB181">
        <v>1.3102941176470573</v>
      </c>
      <c r="BC181">
        <v>5.7299035369774849</v>
      </c>
      <c r="BD181" t="s">
        <v>111</v>
      </c>
      <c r="BE181">
        <v>0</v>
      </c>
      <c r="BF181" t="s">
        <v>111</v>
      </c>
    </row>
    <row r="182" spans="1:58" x14ac:dyDescent="0.25">
      <c r="A182" t="s">
        <v>440</v>
      </c>
      <c r="B182" t="s">
        <v>248</v>
      </c>
      <c r="C182">
        <v>1</v>
      </c>
      <c r="D182">
        <v>181</v>
      </c>
      <c r="E182">
        <v>1</v>
      </c>
      <c r="F182" t="s">
        <v>63</v>
      </c>
      <c r="G182" t="s">
        <v>64</v>
      </c>
      <c r="H182" t="s">
        <v>65</v>
      </c>
      <c r="I182" t="s">
        <v>75</v>
      </c>
      <c r="J182" t="s">
        <v>76</v>
      </c>
      <c r="K182" t="s">
        <v>1</v>
      </c>
      <c r="L182">
        <v>50</v>
      </c>
      <c r="M182">
        <v>1108589</v>
      </c>
      <c r="N182">
        <v>10</v>
      </c>
      <c r="O182">
        <v>1</v>
      </c>
      <c r="P182" t="s">
        <v>142</v>
      </c>
      <c r="Q182" t="s">
        <v>401</v>
      </c>
      <c r="R182">
        <v>17</v>
      </c>
      <c r="U182">
        <v>37</v>
      </c>
      <c r="V182">
        <v>42</v>
      </c>
      <c r="W182">
        <v>0</v>
      </c>
      <c r="X182">
        <v>0</v>
      </c>
      <c r="Y182">
        <v>0</v>
      </c>
      <c r="Z182">
        <v>1</v>
      </c>
      <c r="AA182">
        <v>38</v>
      </c>
      <c r="AB182">
        <v>43</v>
      </c>
      <c r="AC182">
        <v>50</v>
      </c>
      <c r="AD182">
        <v>42</v>
      </c>
      <c r="AE182">
        <v>0</v>
      </c>
      <c r="AF182">
        <v>1</v>
      </c>
      <c r="AG182">
        <v>43</v>
      </c>
      <c r="AH182">
        <v>0</v>
      </c>
      <c r="AI182">
        <v>8</v>
      </c>
      <c r="AJ182">
        <v>7</v>
      </c>
      <c r="AK182">
        <v>7</v>
      </c>
      <c r="AL182">
        <v>8</v>
      </c>
      <c r="AM182">
        <v>0</v>
      </c>
      <c r="AN182">
        <v>0.2</v>
      </c>
      <c r="AO182">
        <v>0.63636363636363635</v>
      </c>
      <c r="AP182">
        <v>0</v>
      </c>
      <c r="AQ182" t="s">
        <v>144</v>
      </c>
      <c r="AR182" t="s">
        <v>108</v>
      </c>
      <c r="AS182" t="s">
        <v>252</v>
      </c>
      <c r="AT182">
        <v>4540</v>
      </c>
      <c r="AU182">
        <v>5525</v>
      </c>
      <c r="AV182">
        <v>0</v>
      </c>
      <c r="AW182">
        <v>0</v>
      </c>
      <c r="AX182">
        <v>10.065</v>
      </c>
      <c r="AY182">
        <v>0.23964285714285713</v>
      </c>
      <c r="AZ182">
        <v>10.304642857142857</v>
      </c>
      <c r="BA182" t="s">
        <v>109</v>
      </c>
      <c r="BB182">
        <v>-0.30464285714285744</v>
      </c>
      <c r="BC182">
        <v>-1.2712369597615512</v>
      </c>
      <c r="BD182" t="s">
        <v>111</v>
      </c>
      <c r="BE182">
        <v>0</v>
      </c>
      <c r="BF182" t="s">
        <v>111</v>
      </c>
    </row>
    <row r="183" spans="1:58" x14ac:dyDescent="0.25">
      <c r="A183" t="s">
        <v>441</v>
      </c>
      <c r="B183" t="s">
        <v>248</v>
      </c>
      <c r="C183">
        <v>1</v>
      </c>
      <c r="D183">
        <v>182</v>
      </c>
      <c r="E183">
        <v>1</v>
      </c>
      <c r="F183" t="s">
        <v>63</v>
      </c>
      <c r="G183" t="s">
        <v>64</v>
      </c>
      <c r="H183" t="s">
        <v>65</v>
      </c>
      <c r="I183" t="s">
        <v>75</v>
      </c>
      <c r="J183" t="s">
        <v>76</v>
      </c>
      <c r="K183" t="s">
        <v>1</v>
      </c>
      <c r="L183">
        <v>50</v>
      </c>
      <c r="M183">
        <v>1108591</v>
      </c>
      <c r="N183">
        <v>10</v>
      </c>
      <c r="O183">
        <v>1</v>
      </c>
      <c r="P183" t="s">
        <v>142</v>
      </c>
      <c r="Q183" t="s">
        <v>401</v>
      </c>
      <c r="R183">
        <v>17</v>
      </c>
      <c r="U183">
        <v>34</v>
      </c>
      <c r="V183">
        <v>39</v>
      </c>
      <c r="W183">
        <v>0</v>
      </c>
      <c r="X183">
        <v>0</v>
      </c>
      <c r="Y183">
        <v>0</v>
      </c>
      <c r="Z183">
        <v>2</v>
      </c>
      <c r="AA183">
        <v>36</v>
      </c>
      <c r="AB183">
        <v>41</v>
      </c>
      <c r="AC183">
        <v>50</v>
      </c>
      <c r="AD183">
        <v>39</v>
      </c>
      <c r="AE183">
        <v>0</v>
      </c>
      <c r="AF183">
        <v>2</v>
      </c>
      <c r="AG183">
        <v>41</v>
      </c>
      <c r="AH183">
        <v>0</v>
      </c>
      <c r="AI183">
        <v>11</v>
      </c>
      <c r="AJ183">
        <v>9</v>
      </c>
      <c r="AK183">
        <v>9</v>
      </c>
      <c r="AL183">
        <v>11</v>
      </c>
      <c r="AM183">
        <v>0</v>
      </c>
      <c r="AN183">
        <v>0.2</v>
      </c>
      <c r="AO183">
        <v>0.81818181818181823</v>
      </c>
      <c r="AP183">
        <v>0</v>
      </c>
      <c r="AQ183" t="s">
        <v>144</v>
      </c>
      <c r="AR183" t="s">
        <v>108</v>
      </c>
      <c r="AS183" t="s">
        <v>252</v>
      </c>
      <c r="AT183">
        <v>4345</v>
      </c>
      <c r="AU183">
        <v>5167</v>
      </c>
      <c r="AV183">
        <v>0</v>
      </c>
      <c r="AW183">
        <v>0</v>
      </c>
      <c r="AX183">
        <v>9.5120000000000005</v>
      </c>
      <c r="AY183">
        <v>0.2438974358974359</v>
      </c>
      <c r="AZ183">
        <v>9.9997948717948724</v>
      </c>
      <c r="BA183" t="s">
        <v>109</v>
      </c>
      <c r="BB183">
        <v>2.0512820512763597E-4</v>
      </c>
      <c r="BC183">
        <v>8.4104289318521889E-4</v>
      </c>
      <c r="BD183" t="s">
        <v>111</v>
      </c>
      <c r="BE183">
        <v>0</v>
      </c>
      <c r="BF183" t="s">
        <v>111</v>
      </c>
    </row>
    <row r="184" spans="1:58" x14ac:dyDescent="0.25">
      <c r="A184" t="s">
        <v>442</v>
      </c>
      <c r="B184" t="s">
        <v>248</v>
      </c>
      <c r="C184">
        <v>1</v>
      </c>
      <c r="D184">
        <v>183</v>
      </c>
      <c r="E184">
        <v>1</v>
      </c>
      <c r="F184" t="s">
        <v>63</v>
      </c>
      <c r="G184" t="s">
        <v>64</v>
      </c>
      <c r="H184" t="s">
        <v>65</v>
      </c>
      <c r="I184" t="s">
        <v>75</v>
      </c>
      <c r="J184" t="s">
        <v>76</v>
      </c>
      <c r="K184" t="s">
        <v>1</v>
      </c>
      <c r="L184">
        <v>50</v>
      </c>
      <c r="M184">
        <v>1108693</v>
      </c>
      <c r="N184">
        <v>10</v>
      </c>
      <c r="O184">
        <v>1</v>
      </c>
      <c r="P184" t="s">
        <v>142</v>
      </c>
      <c r="Q184" t="s">
        <v>401</v>
      </c>
      <c r="R184">
        <v>17</v>
      </c>
      <c r="U184">
        <v>34</v>
      </c>
      <c r="V184">
        <v>39</v>
      </c>
      <c r="W184">
        <v>0</v>
      </c>
      <c r="X184">
        <v>0</v>
      </c>
      <c r="Y184">
        <v>0</v>
      </c>
      <c r="Z184">
        <v>3</v>
      </c>
      <c r="AA184">
        <v>37</v>
      </c>
      <c r="AB184">
        <v>42</v>
      </c>
      <c r="AC184">
        <v>50</v>
      </c>
      <c r="AD184">
        <v>39</v>
      </c>
      <c r="AE184">
        <v>0</v>
      </c>
      <c r="AF184">
        <v>3</v>
      </c>
      <c r="AG184">
        <v>42</v>
      </c>
      <c r="AH184">
        <v>0</v>
      </c>
      <c r="AI184">
        <v>11</v>
      </c>
      <c r="AJ184">
        <v>8</v>
      </c>
      <c r="AK184">
        <v>8</v>
      </c>
      <c r="AL184">
        <v>11</v>
      </c>
      <c r="AM184">
        <v>0</v>
      </c>
      <c r="AN184">
        <v>0.2</v>
      </c>
      <c r="AO184">
        <v>0.72727272727272729</v>
      </c>
      <c r="AP184">
        <v>0</v>
      </c>
      <c r="AQ184" t="s">
        <v>144</v>
      </c>
      <c r="AR184" t="s">
        <v>108</v>
      </c>
      <c r="AS184" t="s">
        <v>252</v>
      </c>
      <c r="AT184">
        <v>3858</v>
      </c>
      <c r="AU184">
        <v>5202</v>
      </c>
      <c r="AV184">
        <v>0</v>
      </c>
      <c r="AW184">
        <v>0</v>
      </c>
      <c r="AX184">
        <v>9.06</v>
      </c>
      <c r="AY184">
        <v>0.23230769230769233</v>
      </c>
      <c r="AZ184">
        <v>9.7569230769230781</v>
      </c>
      <c r="BA184" t="s">
        <v>109</v>
      </c>
      <c r="BB184">
        <v>0.24307692307692186</v>
      </c>
      <c r="BC184">
        <v>1.0463576158940344</v>
      </c>
      <c r="BD184" t="s">
        <v>111</v>
      </c>
      <c r="BE184">
        <v>0</v>
      </c>
      <c r="BF184" t="s">
        <v>111</v>
      </c>
    </row>
    <row r="185" spans="1:58" x14ac:dyDescent="0.25">
      <c r="A185" t="s">
        <v>443</v>
      </c>
      <c r="B185" t="s">
        <v>248</v>
      </c>
      <c r="C185">
        <v>1</v>
      </c>
      <c r="D185">
        <v>184</v>
      </c>
      <c r="E185">
        <v>1</v>
      </c>
      <c r="F185" t="s">
        <v>63</v>
      </c>
      <c r="G185" t="s">
        <v>64</v>
      </c>
      <c r="H185" t="s">
        <v>67</v>
      </c>
      <c r="I185" t="s">
        <v>68</v>
      </c>
      <c r="J185" t="s">
        <v>69</v>
      </c>
      <c r="K185" t="s">
        <v>1</v>
      </c>
      <c r="L185">
        <v>50</v>
      </c>
      <c r="M185">
        <v>1108695</v>
      </c>
      <c r="N185">
        <v>5</v>
      </c>
      <c r="O185">
        <v>1</v>
      </c>
      <c r="P185" t="s">
        <v>142</v>
      </c>
      <c r="Q185" t="s">
        <v>401</v>
      </c>
      <c r="R185">
        <v>17</v>
      </c>
      <c r="U185">
        <v>0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</v>
      </c>
      <c r="AC185">
        <v>50</v>
      </c>
      <c r="AD185">
        <v>4</v>
      </c>
      <c r="AE185">
        <v>0</v>
      </c>
      <c r="AF185">
        <v>0</v>
      </c>
      <c r="AG185">
        <v>4</v>
      </c>
      <c r="AH185">
        <v>0</v>
      </c>
      <c r="AI185">
        <v>46</v>
      </c>
      <c r="AJ185">
        <v>46</v>
      </c>
      <c r="AK185">
        <v>46</v>
      </c>
      <c r="AL185">
        <v>46</v>
      </c>
      <c r="AM185">
        <v>0</v>
      </c>
      <c r="AN185">
        <v>0.1</v>
      </c>
      <c r="AO185">
        <v>4.1818181818181817</v>
      </c>
      <c r="AP185">
        <v>0</v>
      </c>
      <c r="AQ185" t="s">
        <v>112</v>
      </c>
      <c r="AR185" t="s">
        <v>108</v>
      </c>
      <c r="AS185" t="s">
        <v>252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t="s">
        <v>113</v>
      </c>
      <c r="BB185">
        <v>5</v>
      </c>
      <c r="BC185">
        <v>0</v>
      </c>
      <c r="BD185" t="s">
        <v>111</v>
      </c>
      <c r="BE185">
        <v>0</v>
      </c>
      <c r="BF185" t="s">
        <v>111</v>
      </c>
    </row>
    <row r="186" spans="1:58" x14ac:dyDescent="0.25">
      <c r="A186" t="s">
        <v>444</v>
      </c>
      <c r="B186" t="s">
        <v>248</v>
      </c>
      <c r="C186">
        <v>1</v>
      </c>
      <c r="D186">
        <v>185</v>
      </c>
      <c r="E186">
        <v>1</v>
      </c>
      <c r="F186" t="s">
        <v>63</v>
      </c>
      <c r="G186" t="s">
        <v>64</v>
      </c>
      <c r="H186" t="s">
        <v>65</v>
      </c>
      <c r="I186" t="s">
        <v>75</v>
      </c>
      <c r="J186" t="s">
        <v>76</v>
      </c>
      <c r="K186" t="s">
        <v>1</v>
      </c>
      <c r="L186">
        <v>50</v>
      </c>
      <c r="M186">
        <v>1108697</v>
      </c>
      <c r="N186">
        <v>10</v>
      </c>
      <c r="O186">
        <v>1</v>
      </c>
      <c r="P186" t="s">
        <v>142</v>
      </c>
      <c r="Q186" t="s">
        <v>401</v>
      </c>
      <c r="R186">
        <v>17</v>
      </c>
      <c r="U186">
        <v>37</v>
      </c>
      <c r="V186">
        <v>42</v>
      </c>
      <c r="W186">
        <v>1</v>
      </c>
      <c r="X186">
        <v>0</v>
      </c>
      <c r="Y186">
        <v>1</v>
      </c>
      <c r="Z186">
        <v>2</v>
      </c>
      <c r="AA186">
        <v>40</v>
      </c>
      <c r="AB186">
        <v>45</v>
      </c>
      <c r="AC186">
        <v>50</v>
      </c>
      <c r="AD186">
        <v>42</v>
      </c>
      <c r="AE186">
        <v>1</v>
      </c>
      <c r="AF186">
        <v>2</v>
      </c>
      <c r="AG186">
        <v>45</v>
      </c>
      <c r="AH186">
        <v>0</v>
      </c>
      <c r="AI186">
        <v>8</v>
      </c>
      <c r="AJ186">
        <v>5</v>
      </c>
      <c r="AK186">
        <v>6</v>
      </c>
      <c r="AL186">
        <v>8</v>
      </c>
      <c r="AM186">
        <v>0</v>
      </c>
      <c r="AN186">
        <v>0.2</v>
      </c>
      <c r="AO186">
        <v>0.54545454545454541</v>
      </c>
      <c r="AP186">
        <v>0</v>
      </c>
      <c r="AQ186" t="s">
        <v>144</v>
      </c>
      <c r="AR186" t="s">
        <v>108</v>
      </c>
      <c r="AS186" t="s">
        <v>252</v>
      </c>
      <c r="AT186">
        <v>4270</v>
      </c>
      <c r="AU186">
        <v>5573</v>
      </c>
      <c r="AV186">
        <v>0</v>
      </c>
      <c r="AW186">
        <v>0</v>
      </c>
      <c r="AX186">
        <v>9.843</v>
      </c>
      <c r="AY186">
        <v>0.23435714285714285</v>
      </c>
      <c r="AZ186">
        <v>10.546071428571429</v>
      </c>
      <c r="BA186" t="s">
        <v>109</v>
      </c>
      <c r="BB186">
        <v>-0.54607142857142854</v>
      </c>
      <c r="BC186">
        <v>-2.3300822919841511</v>
      </c>
      <c r="BD186" t="s">
        <v>111</v>
      </c>
      <c r="BE186">
        <v>0</v>
      </c>
      <c r="BF186" t="s">
        <v>111</v>
      </c>
    </row>
    <row r="187" spans="1:58" x14ac:dyDescent="0.25">
      <c r="A187" t="s">
        <v>445</v>
      </c>
      <c r="B187" t="s">
        <v>248</v>
      </c>
      <c r="C187">
        <v>1</v>
      </c>
      <c r="D187">
        <v>186</v>
      </c>
      <c r="E187">
        <v>1</v>
      </c>
      <c r="F187" t="s">
        <v>63</v>
      </c>
      <c r="G187" t="s">
        <v>64</v>
      </c>
      <c r="H187" t="s">
        <v>65</v>
      </c>
      <c r="I187" t="s">
        <v>75</v>
      </c>
      <c r="J187" t="s">
        <v>76</v>
      </c>
      <c r="K187" t="s">
        <v>1</v>
      </c>
      <c r="L187">
        <v>50</v>
      </c>
      <c r="M187">
        <v>1108699</v>
      </c>
      <c r="N187">
        <v>10</v>
      </c>
      <c r="O187">
        <v>1</v>
      </c>
      <c r="P187" t="s">
        <v>142</v>
      </c>
      <c r="Q187" t="s">
        <v>401</v>
      </c>
      <c r="R187">
        <v>17</v>
      </c>
      <c r="U187">
        <v>31</v>
      </c>
      <c r="V187">
        <v>36</v>
      </c>
      <c r="W187">
        <v>1</v>
      </c>
      <c r="X187">
        <v>0</v>
      </c>
      <c r="Y187">
        <v>1</v>
      </c>
      <c r="Z187">
        <v>1</v>
      </c>
      <c r="AA187">
        <v>33</v>
      </c>
      <c r="AB187">
        <v>38</v>
      </c>
      <c r="AC187">
        <v>50</v>
      </c>
      <c r="AD187">
        <v>36</v>
      </c>
      <c r="AE187">
        <v>1</v>
      </c>
      <c r="AF187">
        <v>1</v>
      </c>
      <c r="AG187">
        <v>38</v>
      </c>
      <c r="AH187">
        <v>0</v>
      </c>
      <c r="AI187">
        <v>14</v>
      </c>
      <c r="AJ187">
        <v>12</v>
      </c>
      <c r="AK187">
        <v>13</v>
      </c>
      <c r="AL187">
        <v>14</v>
      </c>
      <c r="AM187">
        <v>0</v>
      </c>
      <c r="AN187">
        <v>0.2</v>
      </c>
      <c r="AO187">
        <v>1.1818181818181819</v>
      </c>
      <c r="AP187">
        <v>0</v>
      </c>
      <c r="AQ187" t="s">
        <v>144</v>
      </c>
      <c r="AR187" t="s">
        <v>108</v>
      </c>
      <c r="AS187" t="s">
        <v>252</v>
      </c>
      <c r="AT187">
        <v>5258</v>
      </c>
      <c r="AU187">
        <v>0</v>
      </c>
      <c r="AV187">
        <v>0</v>
      </c>
      <c r="AW187">
        <v>0</v>
      </c>
      <c r="AX187">
        <v>5.258</v>
      </c>
      <c r="AY187">
        <v>0.14605555555555555</v>
      </c>
      <c r="AZ187">
        <v>5.5501111111111108</v>
      </c>
      <c r="BA187" t="s">
        <v>136</v>
      </c>
      <c r="BB187">
        <v>4.4498888888888892</v>
      </c>
      <c r="BC187">
        <v>30.467097755800687</v>
      </c>
      <c r="BD187" t="s">
        <v>111</v>
      </c>
      <c r="BE187">
        <v>0</v>
      </c>
      <c r="BF187" t="s">
        <v>111</v>
      </c>
    </row>
    <row r="188" spans="1:58" x14ac:dyDescent="0.25">
      <c r="A188" t="s">
        <v>446</v>
      </c>
      <c r="B188" t="s">
        <v>248</v>
      </c>
      <c r="C188">
        <v>1</v>
      </c>
      <c r="D188">
        <v>187</v>
      </c>
      <c r="E188">
        <v>1</v>
      </c>
      <c r="F188" t="s">
        <v>63</v>
      </c>
      <c r="G188" t="s">
        <v>64</v>
      </c>
      <c r="H188" t="s">
        <v>65</v>
      </c>
      <c r="I188" t="s">
        <v>75</v>
      </c>
      <c r="J188" t="s">
        <v>76</v>
      </c>
      <c r="K188" t="s">
        <v>1</v>
      </c>
      <c r="L188">
        <v>50</v>
      </c>
      <c r="M188">
        <v>1108701</v>
      </c>
      <c r="N188">
        <v>10</v>
      </c>
      <c r="O188">
        <v>1</v>
      </c>
      <c r="P188" t="s">
        <v>142</v>
      </c>
      <c r="Q188" t="s">
        <v>401</v>
      </c>
      <c r="R188">
        <v>17</v>
      </c>
      <c r="U188">
        <v>32</v>
      </c>
      <c r="V188">
        <v>37</v>
      </c>
      <c r="W188">
        <v>1</v>
      </c>
      <c r="X188">
        <v>0</v>
      </c>
      <c r="Y188">
        <v>1</v>
      </c>
      <c r="Z188">
        <v>1</v>
      </c>
      <c r="AA188">
        <v>34</v>
      </c>
      <c r="AB188">
        <v>39</v>
      </c>
      <c r="AC188">
        <v>50</v>
      </c>
      <c r="AD188">
        <v>37</v>
      </c>
      <c r="AE188">
        <v>1</v>
      </c>
      <c r="AF188">
        <v>1</v>
      </c>
      <c r="AG188">
        <v>39</v>
      </c>
      <c r="AH188">
        <v>0</v>
      </c>
      <c r="AI188">
        <v>13</v>
      </c>
      <c r="AJ188">
        <v>11</v>
      </c>
      <c r="AK188">
        <v>12</v>
      </c>
      <c r="AL188">
        <v>13</v>
      </c>
      <c r="AM188">
        <v>0</v>
      </c>
      <c r="AN188">
        <v>0.2</v>
      </c>
      <c r="AO188">
        <v>1.0909090909090908</v>
      </c>
      <c r="AP188">
        <v>0</v>
      </c>
      <c r="AQ188" t="s">
        <v>144</v>
      </c>
      <c r="AR188" t="s">
        <v>108</v>
      </c>
      <c r="AS188" t="s">
        <v>252</v>
      </c>
      <c r="AT188">
        <v>4161</v>
      </c>
      <c r="AU188">
        <v>4289</v>
      </c>
      <c r="AV188">
        <v>0</v>
      </c>
      <c r="AW188">
        <v>0</v>
      </c>
      <c r="AX188">
        <v>8.4499999999999993</v>
      </c>
      <c r="AY188">
        <v>0.22837837837837835</v>
      </c>
      <c r="AZ188">
        <v>8.9067567567567565</v>
      </c>
      <c r="BA188" t="s">
        <v>109</v>
      </c>
      <c r="BB188">
        <v>1.0932432432432435</v>
      </c>
      <c r="BC188">
        <v>4.7869822485207116</v>
      </c>
      <c r="BD188" t="s">
        <v>111</v>
      </c>
      <c r="BE188">
        <v>0</v>
      </c>
      <c r="BF188" t="s">
        <v>111</v>
      </c>
    </row>
    <row r="189" spans="1:58" x14ac:dyDescent="0.25">
      <c r="A189" t="s">
        <v>447</v>
      </c>
      <c r="B189" t="s">
        <v>248</v>
      </c>
      <c r="C189">
        <v>1</v>
      </c>
      <c r="D189">
        <v>188</v>
      </c>
      <c r="E189">
        <v>1</v>
      </c>
      <c r="F189" t="s">
        <v>63</v>
      </c>
      <c r="G189" t="s">
        <v>64</v>
      </c>
      <c r="H189" t="s">
        <v>65</v>
      </c>
      <c r="I189" t="s">
        <v>75</v>
      </c>
      <c r="J189" t="s">
        <v>76</v>
      </c>
      <c r="K189" t="s">
        <v>1</v>
      </c>
      <c r="L189">
        <v>50</v>
      </c>
      <c r="M189">
        <v>1108703</v>
      </c>
      <c r="N189">
        <v>10</v>
      </c>
      <c r="O189">
        <v>1</v>
      </c>
      <c r="P189" t="s">
        <v>142</v>
      </c>
      <c r="Q189" t="s">
        <v>401</v>
      </c>
      <c r="R189">
        <v>17</v>
      </c>
      <c r="U189">
        <v>42</v>
      </c>
      <c r="V189">
        <v>47</v>
      </c>
      <c r="W189">
        <v>0</v>
      </c>
      <c r="X189">
        <v>0</v>
      </c>
      <c r="Y189">
        <v>0</v>
      </c>
      <c r="Z189">
        <v>0</v>
      </c>
      <c r="AA189">
        <v>42</v>
      </c>
      <c r="AB189">
        <v>47</v>
      </c>
      <c r="AC189">
        <v>50</v>
      </c>
      <c r="AD189">
        <v>47</v>
      </c>
      <c r="AE189">
        <v>0</v>
      </c>
      <c r="AF189">
        <v>0</v>
      </c>
      <c r="AG189">
        <v>47</v>
      </c>
      <c r="AH189">
        <v>0</v>
      </c>
      <c r="AI189">
        <v>3</v>
      </c>
      <c r="AJ189">
        <v>3</v>
      </c>
      <c r="AK189">
        <v>3</v>
      </c>
      <c r="AL189">
        <v>3</v>
      </c>
      <c r="AM189">
        <v>0</v>
      </c>
      <c r="AN189">
        <v>0.2</v>
      </c>
      <c r="AO189">
        <v>0.27272727272727271</v>
      </c>
      <c r="AP189">
        <v>0</v>
      </c>
      <c r="AQ189" t="s">
        <v>144</v>
      </c>
      <c r="AR189" t="s">
        <v>108</v>
      </c>
      <c r="AS189" t="s">
        <v>252</v>
      </c>
      <c r="AT189">
        <v>5491</v>
      </c>
      <c r="AU189">
        <v>5566</v>
      </c>
      <c r="AV189">
        <v>0</v>
      </c>
      <c r="AW189">
        <v>0</v>
      </c>
      <c r="AX189">
        <v>11.057</v>
      </c>
      <c r="AY189">
        <v>0.23525531914893619</v>
      </c>
      <c r="AZ189">
        <v>11.057</v>
      </c>
      <c r="BA189" t="s">
        <v>109</v>
      </c>
      <c r="BB189">
        <v>-1.0570000000000004</v>
      </c>
      <c r="BC189">
        <v>-4.4929908655150594</v>
      </c>
      <c r="BD189" t="s">
        <v>111</v>
      </c>
      <c r="BE189">
        <v>0</v>
      </c>
      <c r="BF189" t="s">
        <v>111</v>
      </c>
    </row>
    <row r="190" spans="1:58" x14ac:dyDescent="0.25">
      <c r="A190" t="s">
        <v>448</v>
      </c>
      <c r="B190" t="s">
        <v>248</v>
      </c>
      <c r="C190">
        <v>1</v>
      </c>
      <c r="D190">
        <v>189</v>
      </c>
      <c r="E190">
        <v>1</v>
      </c>
      <c r="F190" t="s">
        <v>63</v>
      </c>
      <c r="G190" t="s">
        <v>64</v>
      </c>
      <c r="H190" t="s">
        <v>65</v>
      </c>
      <c r="I190" t="s">
        <v>75</v>
      </c>
      <c r="J190" t="s">
        <v>76</v>
      </c>
      <c r="K190" t="s">
        <v>1</v>
      </c>
      <c r="L190">
        <v>50</v>
      </c>
      <c r="M190">
        <v>1108705</v>
      </c>
      <c r="N190">
        <v>10</v>
      </c>
      <c r="O190">
        <v>1</v>
      </c>
      <c r="P190" t="s">
        <v>142</v>
      </c>
      <c r="Q190" t="s">
        <v>401</v>
      </c>
      <c r="R190">
        <v>17</v>
      </c>
      <c r="U190">
        <v>42</v>
      </c>
      <c r="V190">
        <v>47</v>
      </c>
      <c r="W190">
        <v>0</v>
      </c>
      <c r="X190">
        <v>0</v>
      </c>
      <c r="Y190">
        <v>0</v>
      </c>
      <c r="Z190">
        <v>0</v>
      </c>
      <c r="AA190">
        <v>42</v>
      </c>
      <c r="AB190">
        <v>47</v>
      </c>
      <c r="AC190">
        <v>50</v>
      </c>
      <c r="AD190">
        <v>47</v>
      </c>
      <c r="AE190">
        <v>0</v>
      </c>
      <c r="AF190">
        <v>0</v>
      </c>
      <c r="AG190">
        <v>47</v>
      </c>
      <c r="AH190">
        <v>0</v>
      </c>
      <c r="AI190">
        <v>3</v>
      </c>
      <c r="AJ190">
        <v>3</v>
      </c>
      <c r="AK190">
        <v>3</v>
      </c>
      <c r="AL190">
        <v>3</v>
      </c>
      <c r="AM190">
        <v>0</v>
      </c>
      <c r="AN190">
        <v>0.2</v>
      </c>
      <c r="AO190">
        <v>0.27272727272727271</v>
      </c>
      <c r="AP190">
        <v>0</v>
      </c>
      <c r="AQ190" t="s">
        <v>144</v>
      </c>
      <c r="AR190" t="s">
        <v>108</v>
      </c>
      <c r="AS190" t="s">
        <v>252</v>
      </c>
      <c r="AT190">
        <v>4869</v>
      </c>
      <c r="AU190">
        <v>5338</v>
      </c>
      <c r="AV190">
        <v>0</v>
      </c>
      <c r="AW190">
        <v>0</v>
      </c>
      <c r="AX190">
        <v>10.207000000000001</v>
      </c>
      <c r="AY190">
        <v>0.21717021276595747</v>
      </c>
      <c r="AZ190">
        <v>10.207000000000001</v>
      </c>
      <c r="BA190" t="s">
        <v>109</v>
      </c>
      <c r="BB190">
        <v>-0.20700000000000074</v>
      </c>
      <c r="BC190">
        <v>-0.95316939355344699</v>
      </c>
      <c r="BD190" t="s">
        <v>114</v>
      </c>
      <c r="BE190">
        <v>0</v>
      </c>
      <c r="BF190" t="s">
        <v>111</v>
      </c>
    </row>
    <row r="191" spans="1:58" x14ac:dyDescent="0.25">
      <c r="A191" t="s">
        <v>449</v>
      </c>
      <c r="B191" t="s">
        <v>248</v>
      </c>
      <c r="C191">
        <v>1</v>
      </c>
      <c r="D191">
        <v>190</v>
      </c>
      <c r="E191">
        <v>1</v>
      </c>
      <c r="F191" t="s">
        <v>63</v>
      </c>
      <c r="G191" t="s">
        <v>64</v>
      </c>
      <c r="H191" t="s">
        <v>65</v>
      </c>
      <c r="I191" t="s">
        <v>66</v>
      </c>
      <c r="J191" t="s">
        <v>66</v>
      </c>
      <c r="K191" t="s">
        <v>1</v>
      </c>
      <c r="L191">
        <v>50</v>
      </c>
      <c r="M191">
        <v>1108707</v>
      </c>
      <c r="N191">
        <v>6</v>
      </c>
      <c r="O191">
        <v>1</v>
      </c>
      <c r="P191" t="s">
        <v>142</v>
      </c>
      <c r="Q191" t="s">
        <v>401</v>
      </c>
      <c r="R191">
        <v>18</v>
      </c>
      <c r="U191">
        <v>8</v>
      </c>
      <c r="V191">
        <v>13</v>
      </c>
      <c r="W191">
        <v>4</v>
      </c>
      <c r="X191">
        <v>0</v>
      </c>
      <c r="Y191">
        <v>4</v>
      </c>
      <c r="Z191">
        <v>1</v>
      </c>
      <c r="AA191">
        <v>13</v>
      </c>
      <c r="AB191">
        <v>18</v>
      </c>
      <c r="AC191">
        <v>50</v>
      </c>
      <c r="AD191">
        <v>13</v>
      </c>
      <c r="AE191">
        <v>6</v>
      </c>
      <c r="AF191">
        <v>8</v>
      </c>
      <c r="AG191">
        <v>27</v>
      </c>
      <c r="AH191">
        <v>0</v>
      </c>
      <c r="AI191">
        <v>37</v>
      </c>
      <c r="AJ191">
        <v>23</v>
      </c>
      <c r="AK191">
        <v>29</v>
      </c>
      <c r="AL191">
        <v>37</v>
      </c>
      <c r="AM191">
        <v>0</v>
      </c>
      <c r="AN191">
        <v>0.12</v>
      </c>
      <c r="AO191">
        <v>2.6363636363636362</v>
      </c>
      <c r="AP191">
        <v>0</v>
      </c>
      <c r="AQ191" t="s">
        <v>115</v>
      </c>
      <c r="AR191" t="s">
        <v>108</v>
      </c>
      <c r="AS191" t="s">
        <v>252</v>
      </c>
      <c r="AT191">
        <v>1287</v>
      </c>
      <c r="AU191">
        <v>1191</v>
      </c>
      <c r="AV191">
        <v>0</v>
      </c>
      <c r="AW191">
        <v>0</v>
      </c>
      <c r="AX191">
        <v>2.4780000000000002</v>
      </c>
      <c r="AY191">
        <v>0.19061538461538463</v>
      </c>
      <c r="AZ191">
        <v>5.1466153846153855</v>
      </c>
      <c r="BA191" t="s">
        <v>109</v>
      </c>
      <c r="BB191">
        <v>0.85338461538461452</v>
      </c>
      <c r="BC191">
        <v>4.4769975786924894</v>
      </c>
      <c r="BD191" t="s">
        <v>110</v>
      </c>
      <c r="BE191">
        <v>0</v>
      </c>
      <c r="BF191" t="s">
        <v>111</v>
      </c>
    </row>
    <row r="192" spans="1:58" x14ac:dyDescent="0.25">
      <c r="A192" t="s">
        <v>450</v>
      </c>
      <c r="B192" t="s">
        <v>248</v>
      </c>
      <c r="C192">
        <v>1</v>
      </c>
      <c r="D192">
        <v>191</v>
      </c>
      <c r="E192">
        <v>1</v>
      </c>
      <c r="F192" t="s">
        <v>63</v>
      </c>
      <c r="G192" t="s">
        <v>64</v>
      </c>
      <c r="H192" t="s">
        <v>65</v>
      </c>
      <c r="I192" t="s">
        <v>66</v>
      </c>
      <c r="J192" t="s">
        <v>66</v>
      </c>
      <c r="K192" t="s">
        <v>1</v>
      </c>
      <c r="L192">
        <v>50</v>
      </c>
      <c r="M192">
        <v>1108709</v>
      </c>
      <c r="N192">
        <v>6</v>
      </c>
      <c r="O192">
        <v>1</v>
      </c>
      <c r="P192" t="s">
        <v>142</v>
      </c>
      <c r="Q192" t="s">
        <v>401</v>
      </c>
      <c r="R192">
        <v>18</v>
      </c>
      <c r="U192">
        <v>13</v>
      </c>
      <c r="V192">
        <v>18</v>
      </c>
      <c r="W192">
        <v>1</v>
      </c>
      <c r="X192">
        <v>0</v>
      </c>
      <c r="Y192">
        <v>1</v>
      </c>
      <c r="Z192">
        <v>0</v>
      </c>
      <c r="AA192">
        <v>14</v>
      </c>
      <c r="AB192">
        <v>19</v>
      </c>
      <c r="AC192">
        <v>50</v>
      </c>
      <c r="AD192">
        <v>25</v>
      </c>
      <c r="AE192">
        <v>1</v>
      </c>
      <c r="AF192">
        <v>0</v>
      </c>
      <c r="AG192">
        <v>26</v>
      </c>
      <c r="AH192">
        <v>0</v>
      </c>
      <c r="AI192">
        <v>25</v>
      </c>
      <c r="AJ192">
        <v>24</v>
      </c>
      <c r="AK192">
        <v>25</v>
      </c>
      <c r="AL192">
        <v>25</v>
      </c>
      <c r="AM192">
        <v>0</v>
      </c>
      <c r="AN192">
        <v>0.12</v>
      </c>
      <c r="AO192">
        <v>2.2727272727272729</v>
      </c>
      <c r="AP192">
        <v>0</v>
      </c>
      <c r="AQ192" t="s">
        <v>115</v>
      </c>
      <c r="AR192" t="s">
        <v>108</v>
      </c>
      <c r="AS192" t="s">
        <v>252</v>
      </c>
      <c r="AT192">
        <v>1788</v>
      </c>
      <c r="AU192">
        <v>1618</v>
      </c>
      <c r="AV192">
        <v>0</v>
      </c>
      <c r="AW192">
        <v>0</v>
      </c>
      <c r="AX192">
        <v>3.4060000000000001</v>
      </c>
      <c r="AY192">
        <v>0.13624</v>
      </c>
      <c r="AZ192">
        <v>3.5422400000000001</v>
      </c>
      <c r="BA192" t="s">
        <v>109</v>
      </c>
      <c r="BB192">
        <v>2.4577599999999999</v>
      </c>
      <c r="BC192">
        <v>18.039929536112741</v>
      </c>
      <c r="BD192" t="s">
        <v>111</v>
      </c>
      <c r="BE192">
        <v>0</v>
      </c>
      <c r="BF192" t="s">
        <v>111</v>
      </c>
    </row>
    <row r="193" spans="1:58" x14ac:dyDescent="0.25">
      <c r="A193" t="s">
        <v>451</v>
      </c>
      <c r="B193" t="s">
        <v>248</v>
      </c>
      <c r="C193">
        <v>1</v>
      </c>
      <c r="D193">
        <v>192</v>
      </c>
      <c r="E193">
        <v>1</v>
      </c>
      <c r="F193" t="s">
        <v>63</v>
      </c>
      <c r="G193" t="s">
        <v>64</v>
      </c>
      <c r="H193" t="s">
        <v>65</v>
      </c>
      <c r="I193" t="s">
        <v>66</v>
      </c>
      <c r="J193" t="s">
        <v>66</v>
      </c>
      <c r="K193" t="s">
        <v>1</v>
      </c>
      <c r="L193">
        <v>50</v>
      </c>
      <c r="M193">
        <v>1108711</v>
      </c>
      <c r="N193">
        <v>6</v>
      </c>
      <c r="O193">
        <v>1</v>
      </c>
      <c r="P193" t="s">
        <v>142</v>
      </c>
      <c r="Q193" t="s">
        <v>401</v>
      </c>
      <c r="R193">
        <v>18</v>
      </c>
      <c r="U193">
        <v>10</v>
      </c>
      <c r="V193">
        <v>15</v>
      </c>
      <c r="W193">
        <v>1</v>
      </c>
      <c r="X193">
        <v>0</v>
      </c>
      <c r="Y193">
        <v>1</v>
      </c>
      <c r="Z193">
        <v>0</v>
      </c>
      <c r="AA193">
        <v>11</v>
      </c>
      <c r="AB193">
        <v>16</v>
      </c>
      <c r="AC193">
        <v>50</v>
      </c>
      <c r="AD193">
        <v>19</v>
      </c>
      <c r="AE193">
        <v>2</v>
      </c>
      <c r="AF193">
        <v>0</v>
      </c>
      <c r="AG193">
        <v>21</v>
      </c>
      <c r="AH193">
        <v>0</v>
      </c>
      <c r="AI193">
        <v>31</v>
      </c>
      <c r="AJ193">
        <v>29</v>
      </c>
      <c r="AK193">
        <v>31</v>
      </c>
      <c r="AL193">
        <v>31</v>
      </c>
      <c r="AM193">
        <v>0</v>
      </c>
      <c r="AN193">
        <v>0.12</v>
      </c>
      <c r="AO193">
        <v>2.8181818181818183</v>
      </c>
      <c r="AP193">
        <v>0</v>
      </c>
      <c r="AQ193" t="s">
        <v>115</v>
      </c>
      <c r="AR193" t="s">
        <v>108</v>
      </c>
      <c r="AS193" t="s">
        <v>252</v>
      </c>
      <c r="AT193">
        <v>1142</v>
      </c>
      <c r="AU193">
        <v>1182</v>
      </c>
      <c r="AV193">
        <v>0</v>
      </c>
      <c r="AW193">
        <v>0</v>
      </c>
      <c r="AX193">
        <v>2.3239999999999998</v>
      </c>
      <c r="AY193">
        <v>0.1223157894736842</v>
      </c>
      <c r="AZ193">
        <v>2.5686315789473682</v>
      </c>
      <c r="BA193" t="s">
        <v>109</v>
      </c>
      <c r="BB193">
        <v>3.4313684210526318</v>
      </c>
      <c r="BC193">
        <v>28.053356282271949</v>
      </c>
      <c r="BD193" t="s">
        <v>111</v>
      </c>
      <c r="BE193">
        <v>0</v>
      </c>
      <c r="BF193" t="s">
        <v>111</v>
      </c>
    </row>
    <row r="194" spans="1:58" x14ac:dyDescent="0.25">
      <c r="A194" t="s">
        <v>452</v>
      </c>
      <c r="B194" t="s">
        <v>248</v>
      </c>
      <c r="C194">
        <v>1</v>
      </c>
      <c r="D194">
        <v>193</v>
      </c>
      <c r="E194">
        <v>1</v>
      </c>
      <c r="F194" t="s">
        <v>63</v>
      </c>
      <c r="G194" t="s">
        <v>64</v>
      </c>
      <c r="H194" t="s">
        <v>65</v>
      </c>
      <c r="I194" t="s">
        <v>66</v>
      </c>
      <c r="J194" t="s">
        <v>66</v>
      </c>
      <c r="K194" t="s">
        <v>1</v>
      </c>
      <c r="L194">
        <v>50</v>
      </c>
      <c r="M194">
        <v>1108713</v>
      </c>
      <c r="N194">
        <v>6</v>
      </c>
      <c r="O194">
        <v>1</v>
      </c>
      <c r="P194" t="s">
        <v>142</v>
      </c>
      <c r="Q194" t="s">
        <v>401</v>
      </c>
      <c r="R194">
        <v>18</v>
      </c>
      <c r="U194">
        <v>8</v>
      </c>
      <c r="V194">
        <v>13</v>
      </c>
      <c r="W194">
        <v>3</v>
      </c>
      <c r="X194">
        <v>0</v>
      </c>
      <c r="Y194">
        <v>3</v>
      </c>
      <c r="Z194">
        <v>3</v>
      </c>
      <c r="AA194">
        <v>14</v>
      </c>
      <c r="AB194">
        <v>19</v>
      </c>
      <c r="AC194">
        <v>50</v>
      </c>
      <c r="AD194">
        <v>18</v>
      </c>
      <c r="AE194">
        <v>5</v>
      </c>
      <c r="AF194">
        <v>6</v>
      </c>
      <c r="AG194">
        <v>29</v>
      </c>
      <c r="AH194">
        <v>0</v>
      </c>
      <c r="AI194">
        <v>32</v>
      </c>
      <c r="AJ194">
        <v>21</v>
      </c>
      <c r="AK194">
        <v>26</v>
      </c>
      <c r="AL194">
        <v>32</v>
      </c>
      <c r="AM194">
        <v>0</v>
      </c>
      <c r="AN194">
        <v>0.12</v>
      </c>
      <c r="AO194">
        <v>2.3636363636363638</v>
      </c>
      <c r="AP194">
        <v>0</v>
      </c>
      <c r="AQ194" t="s">
        <v>115</v>
      </c>
      <c r="AR194" t="s">
        <v>108</v>
      </c>
      <c r="AS194" t="s">
        <v>252</v>
      </c>
      <c r="AT194">
        <v>1222</v>
      </c>
      <c r="AU194">
        <v>1804</v>
      </c>
      <c r="AV194">
        <v>0</v>
      </c>
      <c r="AW194">
        <v>0</v>
      </c>
      <c r="AX194">
        <v>3.0259999999999998</v>
      </c>
      <c r="AY194">
        <v>0.1681111111111111</v>
      </c>
      <c r="AZ194">
        <v>4.8752222222222219</v>
      </c>
      <c r="BA194" t="s">
        <v>109</v>
      </c>
      <c r="BB194">
        <v>1.1247777777777781</v>
      </c>
      <c r="BC194">
        <v>6.6906807666887005</v>
      </c>
      <c r="BD194" t="s">
        <v>111</v>
      </c>
      <c r="BE194">
        <v>0</v>
      </c>
      <c r="BF194" t="s">
        <v>111</v>
      </c>
    </row>
    <row r="195" spans="1:58" x14ac:dyDescent="0.25">
      <c r="A195" t="s">
        <v>453</v>
      </c>
      <c r="B195" t="s">
        <v>248</v>
      </c>
      <c r="C195">
        <v>1</v>
      </c>
      <c r="D195">
        <v>194</v>
      </c>
      <c r="E195">
        <v>1</v>
      </c>
      <c r="F195" t="s">
        <v>63</v>
      </c>
      <c r="G195" t="s">
        <v>64</v>
      </c>
      <c r="H195" t="s">
        <v>65</v>
      </c>
      <c r="I195" t="s">
        <v>66</v>
      </c>
      <c r="J195" t="s">
        <v>66</v>
      </c>
      <c r="K195" t="s">
        <v>1</v>
      </c>
      <c r="L195">
        <v>50</v>
      </c>
      <c r="M195">
        <v>1108715</v>
      </c>
      <c r="N195">
        <v>6</v>
      </c>
      <c r="O195">
        <v>1</v>
      </c>
      <c r="P195" t="s">
        <v>142</v>
      </c>
      <c r="Q195" t="s">
        <v>401</v>
      </c>
      <c r="R195">
        <v>18</v>
      </c>
      <c r="U195">
        <v>11</v>
      </c>
      <c r="V195">
        <v>16</v>
      </c>
      <c r="W195">
        <v>3</v>
      </c>
      <c r="X195">
        <v>0</v>
      </c>
      <c r="Y195">
        <v>3</v>
      </c>
      <c r="Z195">
        <v>1</v>
      </c>
      <c r="AA195">
        <v>15</v>
      </c>
      <c r="AB195">
        <v>20</v>
      </c>
      <c r="AC195">
        <v>50</v>
      </c>
      <c r="AD195">
        <v>23</v>
      </c>
      <c r="AE195">
        <v>6</v>
      </c>
      <c r="AF195">
        <v>2</v>
      </c>
      <c r="AG195">
        <v>31</v>
      </c>
      <c r="AH195">
        <v>0</v>
      </c>
      <c r="AI195">
        <v>27</v>
      </c>
      <c r="AJ195">
        <v>19</v>
      </c>
      <c r="AK195">
        <v>25</v>
      </c>
      <c r="AL195">
        <v>27</v>
      </c>
      <c r="AM195">
        <v>0</v>
      </c>
      <c r="AN195">
        <v>0.12</v>
      </c>
      <c r="AO195">
        <v>2.2727272727272729</v>
      </c>
      <c r="AP195">
        <v>0</v>
      </c>
      <c r="AQ195" t="s">
        <v>115</v>
      </c>
      <c r="AR195" t="s">
        <v>108</v>
      </c>
      <c r="AS195" t="s">
        <v>252</v>
      </c>
      <c r="AT195">
        <v>1901</v>
      </c>
      <c r="AU195">
        <v>2077</v>
      </c>
      <c r="AV195">
        <v>0</v>
      </c>
      <c r="AW195">
        <v>0</v>
      </c>
      <c r="AX195">
        <v>3.9780000000000002</v>
      </c>
      <c r="AY195">
        <v>0.17295652173913045</v>
      </c>
      <c r="AZ195">
        <v>5.3616521739130443</v>
      </c>
      <c r="BA195" t="s">
        <v>109</v>
      </c>
      <c r="BB195">
        <v>0.63834782608695573</v>
      </c>
      <c r="BC195">
        <v>3.6907993966817445</v>
      </c>
      <c r="BD195" t="s">
        <v>111</v>
      </c>
      <c r="BE195">
        <v>0</v>
      </c>
      <c r="BF195" t="s">
        <v>111</v>
      </c>
    </row>
    <row r="196" spans="1:58" x14ac:dyDescent="0.25">
      <c r="A196" t="s">
        <v>454</v>
      </c>
      <c r="B196" t="s">
        <v>248</v>
      </c>
      <c r="C196">
        <v>1</v>
      </c>
      <c r="D196">
        <v>195</v>
      </c>
      <c r="E196">
        <v>1</v>
      </c>
      <c r="F196" t="s">
        <v>63</v>
      </c>
      <c r="G196" t="s">
        <v>64</v>
      </c>
      <c r="H196" t="s">
        <v>67</v>
      </c>
      <c r="I196" t="s">
        <v>68</v>
      </c>
      <c r="J196" t="s">
        <v>69</v>
      </c>
      <c r="K196" t="s">
        <v>1</v>
      </c>
      <c r="L196">
        <v>50</v>
      </c>
      <c r="M196">
        <v>1108717</v>
      </c>
      <c r="N196">
        <v>5</v>
      </c>
      <c r="O196">
        <v>1</v>
      </c>
      <c r="P196" t="s">
        <v>142</v>
      </c>
      <c r="Q196" t="s">
        <v>401</v>
      </c>
      <c r="R196">
        <v>18</v>
      </c>
      <c r="U196">
        <v>0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</v>
      </c>
      <c r="AC196">
        <v>50</v>
      </c>
      <c r="AD196">
        <v>4</v>
      </c>
      <c r="AE196">
        <v>0</v>
      </c>
      <c r="AF196">
        <v>0</v>
      </c>
      <c r="AG196">
        <v>4</v>
      </c>
      <c r="AH196">
        <v>0</v>
      </c>
      <c r="AI196">
        <v>46</v>
      </c>
      <c r="AJ196">
        <v>46</v>
      </c>
      <c r="AK196">
        <v>46</v>
      </c>
      <c r="AL196">
        <v>46</v>
      </c>
      <c r="AM196">
        <v>0</v>
      </c>
      <c r="AN196">
        <v>0.1</v>
      </c>
      <c r="AO196">
        <v>4.1818181818181817</v>
      </c>
      <c r="AP196">
        <v>0</v>
      </c>
      <c r="AQ196" t="s">
        <v>112</v>
      </c>
      <c r="AR196" t="s">
        <v>108</v>
      </c>
      <c r="AS196" t="s">
        <v>252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 t="s">
        <v>113</v>
      </c>
      <c r="BB196">
        <v>5</v>
      </c>
      <c r="BC196">
        <v>0</v>
      </c>
      <c r="BD196" t="s">
        <v>111</v>
      </c>
      <c r="BE196">
        <v>0</v>
      </c>
      <c r="BF196" t="s">
        <v>111</v>
      </c>
    </row>
    <row r="197" spans="1:58" x14ac:dyDescent="0.25">
      <c r="A197" t="s">
        <v>455</v>
      </c>
      <c r="B197" t="s">
        <v>248</v>
      </c>
      <c r="C197">
        <v>1</v>
      </c>
      <c r="D197">
        <v>196</v>
      </c>
      <c r="E197">
        <v>1</v>
      </c>
      <c r="F197" t="s">
        <v>63</v>
      </c>
      <c r="G197" t="s">
        <v>64</v>
      </c>
      <c r="H197" t="s">
        <v>65</v>
      </c>
      <c r="I197" t="s">
        <v>66</v>
      </c>
      <c r="J197" t="s">
        <v>66</v>
      </c>
      <c r="K197" t="s">
        <v>1</v>
      </c>
      <c r="L197">
        <v>50</v>
      </c>
      <c r="M197">
        <v>1108719</v>
      </c>
      <c r="N197">
        <v>6</v>
      </c>
      <c r="O197">
        <v>1</v>
      </c>
      <c r="P197" t="s">
        <v>142</v>
      </c>
      <c r="Q197" t="s">
        <v>401</v>
      </c>
      <c r="R197">
        <v>18</v>
      </c>
      <c r="U197">
        <v>17</v>
      </c>
      <c r="V197">
        <v>22</v>
      </c>
      <c r="W197">
        <v>3</v>
      </c>
      <c r="X197">
        <v>0</v>
      </c>
      <c r="Y197">
        <v>3</v>
      </c>
      <c r="Z197">
        <v>1</v>
      </c>
      <c r="AA197">
        <v>21</v>
      </c>
      <c r="AB197">
        <v>26</v>
      </c>
      <c r="AC197">
        <v>50</v>
      </c>
      <c r="AD197">
        <v>30</v>
      </c>
      <c r="AE197">
        <v>3</v>
      </c>
      <c r="AF197">
        <v>1</v>
      </c>
      <c r="AG197">
        <v>34</v>
      </c>
      <c r="AH197">
        <v>0</v>
      </c>
      <c r="AI197">
        <v>20</v>
      </c>
      <c r="AJ197">
        <v>16</v>
      </c>
      <c r="AK197">
        <v>19</v>
      </c>
      <c r="AL197">
        <v>20</v>
      </c>
      <c r="AM197">
        <v>0</v>
      </c>
      <c r="AN197">
        <v>0.12</v>
      </c>
      <c r="AO197">
        <v>1.7272727272727273</v>
      </c>
      <c r="AP197">
        <v>0</v>
      </c>
      <c r="AQ197" t="s">
        <v>115</v>
      </c>
      <c r="AR197" t="s">
        <v>108</v>
      </c>
      <c r="AS197" t="s">
        <v>252</v>
      </c>
      <c r="AT197">
        <v>2088</v>
      </c>
      <c r="AU197">
        <v>2371</v>
      </c>
      <c r="AV197">
        <v>0</v>
      </c>
      <c r="AW197">
        <v>0</v>
      </c>
      <c r="AX197">
        <v>4.4589999999999996</v>
      </c>
      <c r="AY197">
        <v>0.14863333333333331</v>
      </c>
      <c r="AZ197">
        <v>5.0535333333333323</v>
      </c>
      <c r="BA197" t="s">
        <v>109</v>
      </c>
      <c r="BB197">
        <v>0.94646666666666768</v>
      </c>
      <c r="BC197">
        <v>6.3677954698362935</v>
      </c>
      <c r="BD197" t="s">
        <v>111</v>
      </c>
      <c r="BE197">
        <v>0</v>
      </c>
      <c r="BF197" t="s">
        <v>111</v>
      </c>
    </row>
    <row r="198" spans="1:58" x14ac:dyDescent="0.25">
      <c r="A198" t="s">
        <v>456</v>
      </c>
      <c r="B198" t="s">
        <v>248</v>
      </c>
      <c r="C198">
        <v>1</v>
      </c>
      <c r="D198">
        <v>197</v>
      </c>
      <c r="E198">
        <v>1</v>
      </c>
      <c r="F198" t="s">
        <v>63</v>
      </c>
      <c r="G198" t="s">
        <v>64</v>
      </c>
      <c r="H198" t="s">
        <v>65</v>
      </c>
      <c r="I198" t="s">
        <v>66</v>
      </c>
      <c r="J198" t="s">
        <v>66</v>
      </c>
      <c r="K198" t="s">
        <v>1</v>
      </c>
      <c r="L198">
        <v>50</v>
      </c>
      <c r="M198">
        <v>1108721</v>
      </c>
      <c r="N198">
        <v>6</v>
      </c>
      <c r="O198">
        <v>1</v>
      </c>
      <c r="P198" t="s">
        <v>142</v>
      </c>
      <c r="Q198" t="s">
        <v>401</v>
      </c>
      <c r="R198">
        <v>18</v>
      </c>
      <c r="U198">
        <v>18</v>
      </c>
      <c r="V198">
        <v>23</v>
      </c>
      <c r="W198">
        <v>8</v>
      </c>
      <c r="X198">
        <v>0</v>
      </c>
      <c r="Y198">
        <v>8</v>
      </c>
      <c r="Z198">
        <v>0</v>
      </c>
      <c r="AA198">
        <v>26</v>
      </c>
      <c r="AB198">
        <v>31</v>
      </c>
      <c r="AC198">
        <v>50</v>
      </c>
      <c r="AD198">
        <v>26</v>
      </c>
      <c r="AE198">
        <v>14</v>
      </c>
      <c r="AF198">
        <v>0</v>
      </c>
      <c r="AG198">
        <v>40</v>
      </c>
      <c r="AH198">
        <v>0</v>
      </c>
      <c r="AI198">
        <v>24</v>
      </c>
      <c r="AJ198">
        <v>10</v>
      </c>
      <c r="AK198">
        <v>24</v>
      </c>
      <c r="AL198">
        <v>24</v>
      </c>
      <c r="AM198">
        <v>0</v>
      </c>
      <c r="AN198">
        <v>0.12</v>
      </c>
      <c r="AO198">
        <v>2.1818181818181817</v>
      </c>
      <c r="AP198">
        <v>0</v>
      </c>
      <c r="AQ198" t="s">
        <v>115</v>
      </c>
      <c r="AR198" t="s">
        <v>108</v>
      </c>
      <c r="AS198" t="s">
        <v>252</v>
      </c>
      <c r="AT198">
        <v>2743</v>
      </c>
      <c r="AU198">
        <v>2676</v>
      </c>
      <c r="AV198">
        <v>0</v>
      </c>
      <c r="AW198">
        <v>0</v>
      </c>
      <c r="AX198">
        <v>5.4189999999999996</v>
      </c>
      <c r="AY198">
        <v>0.20842307692307691</v>
      </c>
      <c r="AZ198">
        <v>8.3369230769230764</v>
      </c>
      <c r="BA198" t="s">
        <v>109</v>
      </c>
      <c r="BB198">
        <v>-2.3369230769230764</v>
      </c>
      <c r="BC198">
        <v>-11.212400811957924</v>
      </c>
      <c r="BD198" t="s">
        <v>111</v>
      </c>
      <c r="BE198">
        <v>0</v>
      </c>
      <c r="BF198" t="s">
        <v>111</v>
      </c>
    </row>
    <row r="199" spans="1:58" x14ac:dyDescent="0.25">
      <c r="A199" t="s">
        <v>457</v>
      </c>
      <c r="B199" t="s">
        <v>248</v>
      </c>
      <c r="C199">
        <v>1</v>
      </c>
      <c r="D199">
        <v>198</v>
      </c>
      <c r="E199">
        <v>1</v>
      </c>
      <c r="F199" t="s">
        <v>63</v>
      </c>
      <c r="G199" t="s">
        <v>64</v>
      </c>
      <c r="H199" t="s">
        <v>65</v>
      </c>
      <c r="I199" t="s">
        <v>66</v>
      </c>
      <c r="J199" t="s">
        <v>66</v>
      </c>
      <c r="K199" t="s">
        <v>1</v>
      </c>
      <c r="L199">
        <v>50</v>
      </c>
      <c r="M199">
        <v>1108723</v>
      </c>
      <c r="N199">
        <v>6</v>
      </c>
      <c r="O199">
        <v>1</v>
      </c>
      <c r="P199" t="s">
        <v>142</v>
      </c>
      <c r="Q199" t="s">
        <v>401</v>
      </c>
      <c r="R199">
        <v>18</v>
      </c>
      <c r="U199">
        <v>19</v>
      </c>
      <c r="V199">
        <v>24</v>
      </c>
      <c r="W199">
        <v>2</v>
      </c>
      <c r="X199">
        <v>0</v>
      </c>
      <c r="Y199">
        <v>2</v>
      </c>
      <c r="Z199">
        <v>0</v>
      </c>
      <c r="AA199">
        <v>21</v>
      </c>
      <c r="AB199">
        <v>26</v>
      </c>
      <c r="AC199">
        <v>50</v>
      </c>
      <c r="AD199">
        <v>34</v>
      </c>
      <c r="AE199">
        <v>3</v>
      </c>
      <c r="AF199">
        <v>0</v>
      </c>
      <c r="AG199">
        <v>37</v>
      </c>
      <c r="AH199">
        <v>0</v>
      </c>
      <c r="AI199">
        <v>16</v>
      </c>
      <c r="AJ199">
        <v>13</v>
      </c>
      <c r="AK199">
        <v>16</v>
      </c>
      <c r="AL199">
        <v>16</v>
      </c>
      <c r="AM199">
        <v>0</v>
      </c>
      <c r="AN199">
        <v>0.12</v>
      </c>
      <c r="AO199">
        <v>1.4545454545454546</v>
      </c>
      <c r="AP199">
        <v>0</v>
      </c>
      <c r="AQ199" t="s">
        <v>115</v>
      </c>
      <c r="AR199" t="s">
        <v>108</v>
      </c>
      <c r="AS199" t="s">
        <v>252</v>
      </c>
      <c r="AT199">
        <v>2837</v>
      </c>
      <c r="AU199">
        <v>2767</v>
      </c>
      <c r="AV199">
        <v>0</v>
      </c>
      <c r="AW199">
        <v>0</v>
      </c>
      <c r="AX199">
        <v>5.6040000000000001</v>
      </c>
      <c r="AY199">
        <v>0.1648235294117647</v>
      </c>
      <c r="AZ199">
        <v>6.0984705882352941</v>
      </c>
      <c r="BA199" t="s">
        <v>109</v>
      </c>
      <c r="BB199">
        <v>-9.8470588235294088E-2</v>
      </c>
      <c r="BC199">
        <v>-0.59743040685224824</v>
      </c>
      <c r="BD199" t="s">
        <v>111</v>
      </c>
      <c r="BE199">
        <v>0</v>
      </c>
      <c r="BF199" t="s">
        <v>111</v>
      </c>
    </row>
    <row r="200" spans="1:58" x14ac:dyDescent="0.25">
      <c r="A200" t="s">
        <v>458</v>
      </c>
      <c r="B200" t="s">
        <v>248</v>
      </c>
      <c r="C200">
        <v>1</v>
      </c>
      <c r="D200">
        <v>199</v>
      </c>
      <c r="E200">
        <v>1</v>
      </c>
      <c r="F200" t="s">
        <v>63</v>
      </c>
      <c r="G200" t="s">
        <v>64</v>
      </c>
      <c r="H200" t="s">
        <v>65</v>
      </c>
      <c r="I200" t="s">
        <v>66</v>
      </c>
      <c r="J200" t="s">
        <v>66</v>
      </c>
      <c r="K200" t="s">
        <v>1</v>
      </c>
      <c r="L200">
        <v>50</v>
      </c>
      <c r="M200">
        <v>1108725</v>
      </c>
      <c r="N200">
        <v>6</v>
      </c>
      <c r="O200">
        <v>1</v>
      </c>
      <c r="P200" t="s">
        <v>142</v>
      </c>
      <c r="Q200" t="s">
        <v>401</v>
      </c>
      <c r="R200">
        <v>18</v>
      </c>
      <c r="U200">
        <v>16</v>
      </c>
      <c r="V200">
        <v>21</v>
      </c>
      <c r="W200">
        <v>6</v>
      </c>
      <c r="X200">
        <v>0</v>
      </c>
      <c r="Y200">
        <v>6</v>
      </c>
      <c r="Z200">
        <v>0</v>
      </c>
      <c r="AA200">
        <v>22</v>
      </c>
      <c r="AB200">
        <v>27</v>
      </c>
      <c r="AC200">
        <v>50</v>
      </c>
      <c r="AD200">
        <v>24</v>
      </c>
      <c r="AE200">
        <v>9</v>
      </c>
      <c r="AF200">
        <v>0</v>
      </c>
      <c r="AG200">
        <v>33</v>
      </c>
      <c r="AH200">
        <v>0</v>
      </c>
      <c r="AI200">
        <v>26</v>
      </c>
      <c r="AJ200">
        <v>17</v>
      </c>
      <c r="AK200">
        <v>26</v>
      </c>
      <c r="AL200">
        <v>26</v>
      </c>
      <c r="AM200">
        <v>0</v>
      </c>
      <c r="AN200">
        <v>0.12</v>
      </c>
      <c r="AO200">
        <v>2.3636363636363638</v>
      </c>
      <c r="AP200">
        <v>0</v>
      </c>
      <c r="AQ200" t="s">
        <v>115</v>
      </c>
      <c r="AR200" t="s">
        <v>108</v>
      </c>
      <c r="AS200" t="s">
        <v>252</v>
      </c>
      <c r="AT200">
        <v>1844</v>
      </c>
      <c r="AU200">
        <v>2074</v>
      </c>
      <c r="AV200">
        <v>0</v>
      </c>
      <c r="AW200">
        <v>0</v>
      </c>
      <c r="AX200">
        <v>3.9180000000000001</v>
      </c>
      <c r="AY200">
        <v>0.16325000000000001</v>
      </c>
      <c r="AZ200">
        <v>5.3872499999999999</v>
      </c>
      <c r="BA200" t="s">
        <v>109</v>
      </c>
      <c r="BB200">
        <v>0.61275000000000013</v>
      </c>
      <c r="BC200">
        <v>3.7534456355283314</v>
      </c>
      <c r="BD200" t="s">
        <v>111</v>
      </c>
      <c r="BE200">
        <v>0</v>
      </c>
      <c r="BF200" t="s">
        <v>111</v>
      </c>
    </row>
    <row r="201" spans="1:58" x14ac:dyDescent="0.25">
      <c r="A201" t="s">
        <v>459</v>
      </c>
      <c r="B201" t="s">
        <v>248</v>
      </c>
      <c r="C201">
        <v>1</v>
      </c>
      <c r="D201">
        <v>200</v>
      </c>
      <c r="E201">
        <v>1</v>
      </c>
      <c r="F201" t="s">
        <v>63</v>
      </c>
      <c r="G201" t="s">
        <v>64</v>
      </c>
      <c r="H201" t="s">
        <v>65</v>
      </c>
      <c r="I201" t="s">
        <v>66</v>
      </c>
      <c r="J201" t="s">
        <v>66</v>
      </c>
      <c r="K201" t="s">
        <v>1</v>
      </c>
      <c r="L201">
        <v>50</v>
      </c>
      <c r="M201">
        <v>1108727</v>
      </c>
      <c r="N201">
        <v>6</v>
      </c>
      <c r="O201">
        <v>1</v>
      </c>
      <c r="P201" t="s">
        <v>142</v>
      </c>
      <c r="Q201" t="s">
        <v>401</v>
      </c>
      <c r="R201">
        <v>18</v>
      </c>
      <c r="U201">
        <v>22</v>
      </c>
      <c r="V201">
        <v>27</v>
      </c>
      <c r="W201">
        <v>0</v>
      </c>
      <c r="X201">
        <v>0</v>
      </c>
      <c r="Y201">
        <v>0</v>
      </c>
      <c r="Z201">
        <v>1</v>
      </c>
      <c r="AA201">
        <v>23</v>
      </c>
      <c r="AB201">
        <v>28</v>
      </c>
      <c r="AC201">
        <v>50</v>
      </c>
      <c r="AD201">
        <v>38</v>
      </c>
      <c r="AE201">
        <v>0</v>
      </c>
      <c r="AF201">
        <v>2</v>
      </c>
      <c r="AG201">
        <v>40</v>
      </c>
      <c r="AH201">
        <v>0</v>
      </c>
      <c r="AI201">
        <v>12</v>
      </c>
      <c r="AJ201">
        <v>10</v>
      </c>
      <c r="AK201">
        <v>10</v>
      </c>
      <c r="AL201">
        <v>12</v>
      </c>
      <c r="AM201">
        <v>0</v>
      </c>
      <c r="AN201">
        <v>0.12</v>
      </c>
      <c r="AO201">
        <v>0.90909090909090917</v>
      </c>
      <c r="AP201">
        <v>0</v>
      </c>
      <c r="AQ201" t="s">
        <v>115</v>
      </c>
      <c r="AR201" t="s">
        <v>108</v>
      </c>
      <c r="AS201" t="s">
        <v>252</v>
      </c>
      <c r="AT201">
        <v>3098</v>
      </c>
      <c r="AU201">
        <v>2740</v>
      </c>
      <c r="AV201">
        <v>0</v>
      </c>
      <c r="AW201">
        <v>0</v>
      </c>
      <c r="AX201">
        <v>5.8380000000000001</v>
      </c>
      <c r="AY201">
        <v>0.15363157894736842</v>
      </c>
      <c r="AZ201">
        <v>6.1452631578947372</v>
      </c>
      <c r="BA201" t="s">
        <v>109</v>
      </c>
      <c r="BB201">
        <v>-0.1452631578947372</v>
      </c>
      <c r="BC201">
        <v>-0.94552929085303417</v>
      </c>
      <c r="BD201" t="s">
        <v>114</v>
      </c>
      <c r="BE201">
        <v>0</v>
      </c>
      <c r="BF201" t="s">
        <v>111</v>
      </c>
    </row>
    <row r="202" spans="1:58" x14ac:dyDescent="0.25">
      <c r="A202" t="s">
        <v>460</v>
      </c>
      <c r="B202" t="s">
        <v>248</v>
      </c>
      <c r="C202">
        <v>1</v>
      </c>
      <c r="D202">
        <v>201</v>
      </c>
      <c r="E202">
        <v>1</v>
      </c>
      <c r="F202" t="s">
        <v>63</v>
      </c>
      <c r="G202" t="s">
        <v>64</v>
      </c>
      <c r="H202" t="s">
        <v>65</v>
      </c>
      <c r="I202" t="s">
        <v>68</v>
      </c>
      <c r="J202" t="s">
        <v>87</v>
      </c>
      <c r="K202" t="s">
        <v>1</v>
      </c>
      <c r="L202">
        <v>50</v>
      </c>
      <c r="M202">
        <v>1108729</v>
      </c>
      <c r="N202">
        <v>6</v>
      </c>
      <c r="O202">
        <v>1</v>
      </c>
      <c r="P202" t="s">
        <v>142</v>
      </c>
      <c r="Q202" t="s">
        <v>461</v>
      </c>
      <c r="R202">
        <v>19</v>
      </c>
      <c r="U202">
        <v>0</v>
      </c>
      <c r="V202">
        <v>26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26</v>
      </c>
      <c r="AC202">
        <v>50</v>
      </c>
      <c r="AD202">
        <v>26</v>
      </c>
      <c r="AE202">
        <v>0</v>
      </c>
      <c r="AF202">
        <v>0</v>
      </c>
      <c r="AG202">
        <v>26</v>
      </c>
      <c r="AH202">
        <v>0</v>
      </c>
      <c r="AI202">
        <v>24</v>
      </c>
      <c r="AJ202">
        <v>24</v>
      </c>
      <c r="AK202">
        <v>24</v>
      </c>
      <c r="AL202">
        <v>24</v>
      </c>
      <c r="AM202">
        <v>0</v>
      </c>
      <c r="AN202">
        <v>0.12</v>
      </c>
      <c r="AO202">
        <v>2.1818181818181817</v>
      </c>
      <c r="AP202">
        <v>0</v>
      </c>
      <c r="AQ202" t="s">
        <v>112</v>
      </c>
      <c r="AR202" t="s">
        <v>108</v>
      </c>
      <c r="AS202" t="s">
        <v>252</v>
      </c>
      <c r="AT202">
        <v>2126</v>
      </c>
      <c r="AU202">
        <v>2095</v>
      </c>
      <c r="AV202">
        <v>0</v>
      </c>
      <c r="AW202">
        <v>0</v>
      </c>
      <c r="AX202">
        <v>4.2210000000000001</v>
      </c>
      <c r="AY202">
        <v>0.16234615384615386</v>
      </c>
      <c r="AZ202">
        <v>4.2210000000000001</v>
      </c>
      <c r="BA202" t="s">
        <v>109</v>
      </c>
      <c r="BB202">
        <v>1.7789999999999999</v>
      </c>
      <c r="BC202">
        <v>10.958066808813076</v>
      </c>
      <c r="BD202" t="s">
        <v>110</v>
      </c>
      <c r="BE202">
        <v>0</v>
      </c>
      <c r="BF202" t="s">
        <v>111</v>
      </c>
    </row>
    <row r="203" spans="1:58" x14ac:dyDescent="0.25">
      <c r="A203" t="s">
        <v>462</v>
      </c>
      <c r="B203" t="s">
        <v>248</v>
      </c>
      <c r="C203">
        <v>1</v>
      </c>
      <c r="D203">
        <v>202</v>
      </c>
      <c r="E203">
        <v>1</v>
      </c>
      <c r="F203" t="s">
        <v>63</v>
      </c>
      <c r="G203" t="s">
        <v>64</v>
      </c>
      <c r="H203" t="s">
        <v>65</v>
      </c>
      <c r="I203" t="s">
        <v>66</v>
      </c>
      <c r="J203" t="s">
        <v>66</v>
      </c>
      <c r="K203" t="s">
        <v>1</v>
      </c>
      <c r="L203">
        <v>50</v>
      </c>
      <c r="M203">
        <v>1108731</v>
      </c>
      <c r="N203">
        <v>6</v>
      </c>
      <c r="O203">
        <v>1</v>
      </c>
      <c r="P203" t="s">
        <v>142</v>
      </c>
      <c r="Q203" t="s">
        <v>461</v>
      </c>
      <c r="R203">
        <v>19</v>
      </c>
      <c r="U203">
        <v>20</v>
      </c>
      <c r="V203">
        <v>25</v>
      </c>
      <c r="W203">
        <v>3</v>
      </c>
      <c r="X203">
        <v>0</v>
      </c>
      <c r="Y203">
        <v>3</v>
      </c>
      <c r="Z203">
        <v>0</v>
      </c>
      <c r="AA203">
        <v>23</v>
      </c>
      <c r="AB203">
        <v>28</v>
      </c>
      <c r="AC203">
        <v>50</v>
      </c>
      <c r="AD203">
        <v>30</v>
      </c>
      <c r="AE203">
        <v>3</v>
      </c>
      <c r="AF203">
        <v>0</v>
      </c>
      <c r="AG203">
        <v>33</v>
      </c>
      <c r="AH203">
        <v>0</v>
      </c>
      <c r="AI203">
        <v>20</v>
      </c>
      <c r="AJ203">
        <v>17</v>
      </c>
      <c r="AK203">
        <v>20</v>
      </c>
      <c r="AL203">
        <v>20</v>
      </c>
      <c r="AM203">
        <v>0</v>
      </c>
      <c r="AN203">
        <v>0.12</v>
      </c>
      <c r="AO203">
        <v>1.8181818181818183</v>
      </c>
      <c r="AP203">
        <v>0</v>
      </c>
      <c r="AQ203" t="s">
        <v>115</v>
      </c>
      <c r="AR203" t="s">
        <v>108</v>
      </c>
      <c r="AS203" t="s">
        <v>252</v>
      </c>
      <c r="AT203">
        <v>2926</v>
      </c>
      <c r="AU203">
        <v>2911</v>
      </c>
      <c r="AV203">
        <v>0</v>
      </c>
      <c r="AW203">
        <v>0</v>
      </c>
      <c r="AX203">
        <v>5.8369999999999997</v>
      </c>
      <c r="AY203">
        <v>0.19456666666666667</v>
      </c>
      <c r="AZ203">
        <v>6.4207000000000001</v>
      </c>
      <c r="BA203" t="s">
        <v>109</v>
      </c>
      <c r="BB203">
        <v>-0.42070000000000007</v>
      </c>
      <c r="BC203">
        <v>-2.1622408771629265</v>
      </c>
      <c r="BD203" t="s">
        <v>111</v>
      </c>
      <c r="BE203">
        <v>0</v>
      </c>
      <c r="BF203" t="s">
        <v>111</v>
      </c>
    </row>
    <row r="204" spans="1:58" x14ac:dyDescent="0.25">
      <c r="A204" t="s">
        <v>463</v>
      </c>
      <c r="B204" t="s">
        <v>248</v>
      </c>
      <c r="C204">
        <v>1</v>
      </c>
      <c r="D204">
        <v>203</v>
      </c>
      <c r="E204">
        <v>1</v>
      </c>
      <c r="F204" t="s">
        <v>63</v>
      </c>
      <c r="G204" t="s">
        <v>64</v>
      </c>
      <c r="H204" t="s">
        <v>65</v>
      </c>
      <c r="I204" t="s">
        <v>66</v>
      </c>
      <c r="J204" t="s">
        <v>66</v>
      </c>
      <c r="K204" t="s">
        <v>1</v>
      </c>
      <c r="L204">
        <v>50</v>
      </c>
      <c r="M204">
        <v>1108733</v>
      </c>
      <c r="N204">
        <v>6</v>
      </c>
      <c r="O204">
        <v>1</v>
      </c>
      <c r="P204" t="s">
        <v>142</v>
      </c>
      <c r="Q204" t="s">
        <v>461</v>
      </c>
      <c r="R204">
        <v>19</v>
      </c>
      <c r="U204">
        <v>18</v>
      </c>
      <c r="V204">
        <v>23</v>
      </c>
      <c r="W204">
        <v>4</v>
      </c>
      <c r="X204">
        <v>0</v>
      </c>
      <c r="Y204">
        <v>4</v>
      </c>
      <c r="Z204">
        <v>0</v>
      </c>
      <c r="AA204">
        <v>22</v>
      </c>
      <c r="AB204">
        <v>27</v>
      </c>
      <c r="AC204">
        <v>50</v>
      </c>
      <c r="AD204">
        <v>28</v>
      </c>
      <c r="AE204">
        <v>9</v>
      </c>
      <c r="AF204">
        <v>0</v>
      </c>
      <c r="AG204">
        <v>37</v>
      </c>
      <c r="AH204">
        <v>0</v>
      </c>
      <c r="AI204">
        <v>22</v>
      </c>
      <c r="AJ204">
        <v>13</v>
      </c>
      <c r="AK204">
        <v>22</v>
      </c>
      <c r="AL204">
        <v>22</v>
      </c>
      <c r="AM204">
        <v>0</v>
      </c>
      <c r="AN204">
        <v>0.12</v>
      </c>
      <c r="AO204">
        <v>2</v>
      </c>
      <c r="AP204">
        <v>0</v>
      </c>
      <c r="AQ204" t="s">
        <v>115</v>
      </c>
      <c r="AR204" t="s">
        <v>108</v>
      </c>
      <c r="AS204" t="s">
        <v>252</v>
      </c>
      <c r="AT204">
        <v>3899</v>
      </c>
      <c r="AU204">
        <v>3614</v>
      </c>
      <c r="AV204">
        <v>0</v>
      </c>
      <c r="AW204">
        <v>0</v>
      </c>
      <c r="AX204">
        <v>7.5129999999999999</v>
      </c>
      <c r="AY204">
        <v>0.26832142857142854</v>
      </c>
      <c r="AZ204">
        <v>9.9278928571428562</v>
      </c>
      <c r="BA204" t="s">
        <v>109</v>
      </c>
      <c r="BB204">
        <v>-3.9278928571428562</v>
      </c>
      <c r="BC204">
        <v>-14.638759483561824</v>
      </c>
      <c r="BD204" t="s">
        <v>111</v>
      </c>
      <c r="BE204">
        <v>0</v>
      </c>
      <c r="BF204" t="s">
        <v>111</v>
      </c>
    </row>
    <row r="205" spans="1:58" x14ac:dyDescent="0.25">
      <c r="A205" t="s">
        <v>464</v>
      </c>
      <c r="B205" t="s">
        <v>248</v>
      </c>
      <c r="C205">
        <v>1</v>
      </c>
      <c r="D205">
        <v>204</v>
      </c>
      <c r="E205">
        <v>1</v>
      </c>
      <c r="F205" t="s">
        <v>63</v>
      </c>
      <c r="G205" t="s">
        <v>64</v>
      </c>
      <c r="H205" t="s">
        <v>65</v>
      </c>
      <c r="I205" t="s">
        <v>66</v>
      </c>
      <c r="J205" t="s">
        <v>66</v>
      </c>
      <c r="K205" t="s">
        <v>1</v>
      </c>
      <c r="L205">
        <v>50</v>
      </c>
      <c r="M205">
        <v>1108735</v>
      </c>
      <c r="N205">
        <v>6</v>
      </c>
      <c r="O205">
        <v>1</v>
      </c>
      <c r="P205" t="s">
        <v>142</v>
      </c>
      <c r="Q205" t="s">
        <v>461</v>
      </c>
      <c r="R205">
        <v>19</v>
      </c>
      <c r="U205">
        <v>17</v>
      </c>
      <c r="V205">
        <v>22</v>
      </c>
      <c r="W205">
        <v>6</v>
      </c>
      <c r="X205">
        <v>0</v>
      </c>
      <c r="Y205">
        <v>6</v>
      </c>
      <c r="Z205">
        <v>0</v>
      </c>
      <c r="AA205">
        <v>23</v>
      </c>
      <c r="AB205">
        <v>28</v>
      </c>
      <c r="AC205">
        <v>50</v>
      </c>
      <c r="AD205">
        <v>25</v>
      </c>
      <c r="AE205">
        <v>14</v>
      </c>
      <c r="AF205">
        <v>0</v>
      </c>
      <c r="AG205">
        <v>39</v>
      </c>
      <c r="AH205">
        <v>0</v>
      </c>
      <c r="AI205">
        <v>25</v>
      </c>
      <c r="AJ205">
        <v>11</v>
      </c>
      <c r="AK205">
        <v>25</v>
      </c>
      <c r="AL205">
        <v>25</v>
      </c>
      <c r="AM205">
        <v>0</v>
      </c>
      <c r="AN205">
        <v>0.12</v>
      </c>
      <c r="AO205">
        <v>2.2727272727272729</v>
      </c>
      <c r="AP205">
        <v>0</v>
      </c>
      <c r="AQ205" t="s">
        <v>115</v>
      </c>
      <c r="AR205" t="s">
        <v>108</v>
      </c>
      <c r="AS205" t="s">
        <v>252</v>
      </c>
      <c r="AT205">
        <v>2172</v>
      </c>
      <c r="AU205">
        <v>2369</v>
      </c>
      <c r="AV205">
        <v>0</v>
      </c>
      <c r="AW205">
        <v>0</v>
      </c>
      <c r="AX205">
        <v>4.5410000000000004</v>
      </c>
      <c r="AY205">
        <v>0.18164000000000002</v>
      </c>
      <c r="AZ205">
        <v>7.0839600000000011</v>
      </c>
      <c r="BA205" t="s">
        <v>109</v>
      </c>
      <c r="BB205">
        <v>-1.0839600000000011</v>
      </c>
      <c r="BC205">
        <v>-5.9676282757102017</v>
      </c>
      <c r="BD205" t="s">
        <v>111</v>
      </c>
      <c r="BE205">
        <v>0</v>
      </c>
      <c r="BF205" t="s">
        <v>111</v>
      </c>
    </row>
    <row r="206" spans="1:58" x14ac:dyDescent="0.25">
      <c r="A206" t="s">
        <v>465</v>
      </c>
      <c r="B206" t="s">
        <v>248</v>
      </c>
      <c r="C206">
        <v>1</v>
      </c>
      <c r="D206">
        <v>205</v>
      </c>
      <c r="E206">
        <v>1</v>
      </c>
      <c r="F206" t="s">
        <v>63</v>
      </c>
      <c r="G206" t="s">
        <v>64</v>
      </c>
      <c r="H206" t="s">
        <v>65</v>
      </c>
      <c r="I206" t="s">
        <v>66</v>
      </c>
      <c r="J206" t="s">
        <v>66</v>
      </c>
      <c r="K206" t="s">
        <v>1</v>
      </c>
      <c r="L206">
        <v>50</v>
      </c>
      <c r="M206">
        <v>1108737</v>
      </c>
      <c r="N206">
        <v>6</v>
      </c>
      <c r="O206">
        <v>1</v>
      </c>
      <c r="P206" t="s">
        <v>142</v>
      </c>
      <c r="Q206" t="s">
        <v>461</v>
      </c>
      <c r="R206">
        <v>19</v>
      </c>
      <c r="U206">
        <v>18</v>
      </c>
      <c r="V206">
        <v>23</v>
      </c>
      <c r="W206">
        <v>3</v>
      </c>
      <c r="X206">
        <v>0</v>
      </c>
      <c r="Y206">
        <v>3</v>
      </c>
      <c r="Z206">
        <v>2</v>
      </c>
      <c r="AA206">
        <v>23</v>
      </c>
      <c r="AB206">
        <v>28</v>
      </c>
      <c r="AC206">
        <v>50</v>
      </c>
      <c r="AD206">
        <v>28</v>
      </c>
      <c r="AE206">
        <v>4</v>
      </c>
      <c r="AF206">
        <v>5</v>
      </c>
      <c r="AG206">
        <v>37</v>
      </c>
      <c r="AH206">
        <v>0</v>
      </c>
      <c r="AI206">
        <v>22</v>
      </c>
      <c r="AJ206">
        <v>13</v>
      </c>
      <c r="AK206">
        <v>17</v>
      </c>
      <c r="AL206">
        <v>22</v>
      </c>
      <c r="AM206">
        <v>0</v>
      </c>
      <c r="AN206">
        <v>0.12</v>
      </c>
      <c r="AO206">
        <v>1.5454545454545454</v>
      </c>
      <c r="AP206">
        <v>0</v>
      </c>
      <c r="AQ206" t="s">
        <v>115</v>
      </c>
      <c r="AR206" t="s">
        <v>108</v>
      </c>
      <c r="AS206" t="s">
        <v>252</v>
      </c>
      <c r="AT206">
        <v>2363</v>
      </c>
      <c r="AU206">
        <v>2329</v>
      </c>
      <c r="AV206">
        <v>0</v>
      </c>
      <c r="AW206">
        <v>0</v>
      </c>
      <c r="AX206">
        <v>4.6920000000000002</v>
      </c>
      <c r="AY206">
        <v>0.16757142857142857</v>
      </c>
      <c r="AZ206">
        <v>6.2001428571428567</v>
      </c>
      <c r="BA206" t="s">
        <v>109</v>
      </c>
      <c r="BB206">
        <v>-0.20014285714285673</v>
      </c>
      <c r="BC206">
        <v>-1.1943734015345244</v>
      </c>
      <c r="BD206" t="s">
        <v>111</v>
      </c>
      <c r="BE206">
        <v>0</v>
      </c>
      <c r="BF206" t="s">
        <v>111</v>
      </c>
    </row>
    <row r="207" spans="1:58" x14ac:dyDescent="0.25">
      <c r="A207" t="s">
        <v>466</v>
      </c>
      <c r="B207" t="s">
        <v>248</v>
      </c>
      <c r="C207">
        <v>1</v>
      </c>
      <c r="D207">
        <v>206</v>
      </c>
      <c r="E207">
        <v>1</v>
      </c>
      <c r="F207" t="s">
        <v>63</v>
      </c>
      <c r="G207" t="s">
        <v>64</v>
      </c>
      <c r="H207" t="s">
        <v>67</v>
      </c>
      <c r="I207" t="s">
        <v>68</v>
      </c>
      <c r="J207" t="s">
        <v>69</v>
      </c>
      <c r="K207" t="s">
        <v>1</v>
      </c>
      <c r="L207">
        <v>50</v>
      </c>
      <c r="M207">
        <v>1108739</v>
      </c>
      <c r="N207">
        <v>5</v>
      </c>
      <c r="O207">
        <v>1</v>
      </c>
      <c r="P207" t="s">
        <v>142</v>
      </c>
      <c r="Q207" t="s">
        <v>461</v>
      </c>
      <c r="R207">
        <v>19</v>
      </c>
      <c r="U207">
        <v>0</v>
      </c>
      <c r="V207">
        <v>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</v>
      </c>
      <c r="AC207">
        <v>50</v>
      </c>
      <c r="AD207">
        <v>4</v>
      </c>
      <c r="AE207">
        <v>0</v>
      </c>
      <c r="AF207">
        <v>0</v>
      </c>
      <c r="AG207">
        <v>4</v>
      </c>
      <c r="AH207">
        <v>0</v>
      </c>
      <c r="AI207">
        <v>46</v>
      </c>
      <c r="AJ207">
        <v>46</v>
      </c>
      <c r="AK207">
        <v>46</v>
      </c>
      <c r="AL207">
        <v>46</v>
      </c>
      <c r="AM207">
        <v>0</v>
      </c>
      <c r="AN207">
        <v>0.1</v>
      </c>
      <c r="AO207">
        <v>4.1818181818181817</v>
      </c>
      <c r="AP207">
        <v>0</v>
      </c>
      <c r="AQ207" t="s">
        <v>112</v>
      </c>
      <c r="AR207" t="s">
        <v>108</v>
      </c>
      <c r="AS207" t="s">
        <v>252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t="s">
        <v>113</v>
      </c>
      <c r="BB207">
        <v>5</v>
      </c>
      <c r="BC207">
        <v>0</v>
      </c>
      <c r="BD207" t="s">
        <v>111</v>
      </c>
      <c r="BE207">
        <v>0</v>
      </c>
      <c r="BF207" t="s">
        <v>111</v>
      </c>
    </row>
    <row r="208" spans="1:58" x14ac:dyDescent="0.25">
      <c r="A208" t="s">
        <v>467</v>
      </c>
      <c r="B208" t="s">
        <v>248</v>
      </c>
      <c r="C208">
        <v>1</v>
      </c>
      <c r="D208">
        <v>207</v>
      </c>
      <c r="E208">
        <v>1</v>
      </c>
      <c r="F208" t="s">
        <v>63</v>
      </c>
      <c r="G208" t="s">
        <v>64</v>
      </c>
      <c r="H208" t="s">
        <v>65</v>
      </c>
      <c r="I208" t="s">
        <v>66</v>
      </c>
      <c r="J208" t="s">
        <v>66</v>
      </c>
      <c r="K208" t="s">
        <v>1</v>
      </c>
      <c r="L208">
        <v>50</v>
      </c>
      <c r="M208">
        <v>1108741</v>
      </c>
      <c r="N208">
        <v>6</v>
      </c>
      <c r="O208">
        <v>1</v>
      </c>
      <c r="P208" t="s">
        <v>142</v>
      </c>
      <c r="Q208" t="s">
        <v>461</v>
      </c>
      <c r="R208">
        <v>19</v>
      </c>
      <c r="U208">
        <v>13</v>
      </c>
      <c r="V208">
        <v>18</v>
      </c>
      <c r="W208">
        <v>3</v>
      </c>
      <c r="X208">
        <v>0</v>
      </c>
      <c r="Y208">
        <v>3</v>
      </c>
      <c r="Z208">
        <v>1</v>
      </c>
      <c r="AA208">
        <v>17</v>
      </c>
      <c r="AB208">
        <v>22</v>
      </c>
      <c r="AC208">
        <v>50</v>
      </c>
      <c r="AD208">
        <v>18</v>
      </c>
      <c r="AE208">
        <v>4</v>
      </c>
      <c r="AF208">
        <v>8</v>
      </c>
      <c r="AG208">
        <v>30</v>
      </c>
      <c r="AH208">
        <v>0</v>
      </c>
      <c r="AI208">
        <v>32</v>
      </c>
      <c r="AJ208">
        <v>20</v>
      </c>
      <c r="AK208">
        <v>24</v>
      </c>
      <c r="AL208">
        <v>32</v>
      </c>
      <c r="AM208">
        <v>0</v>
      </c>
      <c r="AN208">
        <v>0.12</v>
      </c>
      <c r="AO208">
        <v>2.1818181818181817</v>
      </c>
      <c r="AP208">
        <v>0</v>
      </c>
      <c r="AQ208" t="s">
        <v>115</v>
      </c>
      <c r="AR208" t="s">
        <v>108</v>
      </c>
      <c r="AS208" t="s">
        <v>252</v>
      </c>
      <c r="AT208">
        <v>2253</v>
      </c>
      <c r="AU208">
        <v>2214</v>
      </c>
      <c r="AV208">
        <v>0</v>
      </c>
      <c r="AW208">
        <v>0</v>
      </c>
      <c r="AX208">
        <v>4.4669999999999996</v>
      </c>
      <c r="AY208">
        <v>0.24816666666666665</v>
      </c>
      <c r="AZ208">
        <v>7.4449999999999994</v>
      </c>
      <c r="BA208" t="s">
        <v>109</v>
      </c>
      <c r="BB208">
        <v>-1.4449999999999994</v>
      </c>
      <c r="BC208">
        <v>-5.8226997985224962</v>
      </c>
      <c r="BD208" t="s">
        <v>111</v>
      </c>
      <c r="BE208">
        <v>0</v>
      </c>
      <c r="BF208" t="s">
        <v>111</v>
      </c>
    </row>
    <row r="209" spans="1:58" x14ac:dyDescent="0.25">
      <c r="A209" t="s">
        <v>468</v>
      </c>
      <c r="B209" t="s">
        <v>248</v>
      </c>
      <c r="C209">
        <v>1</v>
      </c>
      <c r="D209">
        <v>208</v>
      </c>
      <c r="E209">
        <v>1</v>
      </c>
      <c r="F209" t="s">
        <v>63</v>
      </c>
      <c r="G209" t="s">
        <v>64</v>
      </c>
      <c r="H209" t="s">
        <v>65</v>
      </c>
      <c r="I209" t="s">
        <v>66</v>
      </c>
      <c r="J209" t="s">
        <v>66</v>
      </c>
      <c r="K209" t="s">
        <v>1</v>
      </c>
      <c r="L209">
        <v>50</v>
      </c>
      <c r="M209">
        <v>1108743</v>
      </c>
      <c r="N209">
        <v>6</v>
      </c>
      <c r="O209">
        <v>1</v>
      </c>
      <c r="P209" t="s">
        <v>142</v>
      </c>
      <c r="Q209" t="s">
        <v>461</v>
      </c>
      <c r="R209">
        <v>19</v>
      </c>
      <c r="U209">
        <v>18</v>
      </c>
      <c r="V209">
        <v>23</v>
      </c>
      <c r="W209">
        <v>2</v>
      </c>
      <c r="X209">
        <v>0</v>
      </c>
      <c r="Y209">
        <v>2</v>
      </c>
      <c r="Z209">
        <v>0</v>
      </c>
      <c r="AA209">
        <v>20</v>
      </c>
      <c r="AB209">
        <v>25</v>
      </c>
      <c r="AC209">
        <v>50</v>
      </c>
      <c r="AD209">
        <v>33</v>
      </c>
      <c r="AE209">
        <v>2</v>
      </c>
      <c r="AF209">
        <v>0</v>
      </c>
      <c r="AG209">
        <v>35</v>
      </c>
      <c r="AH209">
        <v>0</v>
      </c>
      <c r="AI209">
        <v>17</v>
      </c>
      <c r="AJ209">
        <v>15</v>
      </c>
      <c r="AK209">
        <v>17</v>
      </c>
      <c r="AL209">
        <v>17</v>
      </c>
      <c r="AM209">
        <v>0</v>
      </c>
      <c r="AN209">
        <v>0.12</v>
      </c>
      <c r="AO209">
        <v>1.5454545454545454</v>
      </c>
      <c r="AP209">
        <v>0</v>
      </c>
      <c r="AQ209" t="s">
        <v>115</v>
      </c>
      <c r="AR209" t="s">
        <v>108</v>
      </c>
      <c r="AS209" t="s">
        <v>252</v>
      </c>
      <c r="AT209">
        <v>3380</v>
      </c>
      <c r="AU209">
        <v>3344</v>
      </c>
      <c r="AV209">
        <v>0</v>
      </c>
      <c r="AW209">
        <v>0</v>
      </c>
      <c r="AX209">
        <v>6.7240000000000002</v>
      </c>
      <c r="AY209">
        <v>0.20375757575757578</v>
      </c>
      <c r="AZ209">
        <v>7.1315151515151518</v>
      </c>
      <c r="BA209" t="s">
        <v>109</v>
      </c>
      <c r="BB209">
        <v>-1.1315151515151518</v>
      </c>
      <c r="BC209">
        <v>-5.5532421177870326</v>
      </c>
      <c r="BD209" t="s">
        <v>111</v>
      </c>
      <c r="BE209">
        <v>0</v>
      </c>
      <c r="BF209" t="s">
        <v>111</v>
      </c>
    </row>
    <row r="210" spans="1:58" x14ac:dyDescent="0.25">
      <c r="A210" t="s">
        <v>469</v>
      </c>
      <c r="B210" t="s">
        <v>248</v>
      </c>
      <c r="C210">
        <v>1</v>
      </c>
      <c r="D210">
        <v>209</v>
      </c>
      <c r="E210">
        <v>1</v>
      </c>
      <c r="F210" t="s">
        <v>63</v>
      </c>
      <c r="G210" t="s">
        <v>64</v>
      </c>
      <c r="H210" t="s">
        <v>65</v>
      </c>
      <c r="I210" t="s">
        <v>66</v>
      </c>
      <c r="J210" t="s">
        <v>66</v>
      </c>
      <c r="K210" t="s">
        <v>1</v>
      </c>
      <c r="L210">
        <v>50</v>
      </c>
      <c r="M210">
        <v>1108745</v>
      </c>
      <c r="N210">
        <v>6</v>
      </c>
      <c r="O210">
        <v>1</v>
      </c>
      <c r="P210" t="s">
        <v>142</v>
      </c>
      <c r="Q210" t="s">
        <v>461</v>
      </c>
      <c r="R210">
        <v>19</v>
      </c>
      <c r="U210">
        <v>15</v>
      </c>
      <c r="V210">
        <v>20</v>
      </c>
      <c r="W210">
        <v>3</v>
      </c>
      <c r="X210">
        <v>0</v>
      </c>
      <c r="Y210">
        <v>3</v>
      </c>
      <c r="Z210">
        <v>2</v>
      </c>
      <c r="AA210">
        <v>20</v>
      </c>
      <c r="AB210">
        <v>25</v>
      </c>
      <c r="AC210">
        <v>50</v>
      </c>
      <c r="AD210">
        <v>27</v>
      </c>
      <c r="AE210">
        <v>4</v>
      </c>
      <c r="AF210">
        <v>2</v>
      </c>
      <c r="AG210">
        <v>33</v>
      </c>
      <c r="AH210">
        <v>0</v>
      </c>
      <c r="AI210">
        <v>23</v>
      </c>
      <c r="AJ210">
        <v>17</v>
      </c>
      <c r="AK210">
        <v>21</v>
      </c>
      <c r="AL210">
        <v>23</v>
      </c>
      <c r="AM210">
        <v>0</v>
      </c>
      <c r="AN210">
        <v>0.12</v>
      </c>
      <c r="AO210">
        <v>1.9090909090909092</v>
      </c>
      <c r="AP210">
        <v>0</v>
      </c>
      <c r="AQ210" t="s">
        <v>115</v>
      </c>
      <c r="AR210" t="s">
        <v>108</v>
      </c>
      <c r="AS210" t="s">
        <v>252</v>
      </c>
      <c r="AT210">
        <v>2206</v>
      </c>
      <c r="AU210">
        <v>1858</v>
      </c>
      <c r="AV210">
        <v>0</v>
      </c>
      <c r="AW210">
        <v>0</v>
      </c>
      <c r="AX210">
        <v>4.0640000000000001</v>
      </c>
      <c r="AY210">
        <v>0.15051851851851852</v>
      </c>
      <c r="AZ210">
        <v>4.9671111111111115</v>
      </c>
      <c r="BA210" t="s">
        <v>109</v>
      </c>
      <c r="BB210">
        <v>1.0328888888888885</v>
      </c>
      <c r="BC210">
        <v>6.8622047244094464</v>
      </c>
      <c r="BD210" t="s">
        <v>111</v>
      </c>
      <c r="BE210">
        <v>0</v>
      </c>
      <c r="BF210" t="s">
        <v>111</v>
      </c>
    </row>
    <row r="211" spans="1:58" x14ac:dyDescent="0.25">
      <c r="A211" t="s">
        <v>470</v>
      </c>
      <c r="B211" t="s">
        <v>248</v>
      </c>
      <c r="C211">
        <v>1</v>
      </c>
      <c r="D211">
        <v>210</v>
      </c>
      <c r="E211">
        <v>1</v>
      </c>
      <c r="F211" t="s">
        <v>63</v>
      </c>
      <c r="G211" t="s">
        <v>64</v>
      </c>
      <c r="H211" t="s">
        <v>65</v>
      </c>
      <c r="I211" t="s">
        <v>66</v>
      </c>
      <c r="J211" t="s">
        <v>66</v>
      </c>
      <c r="K211" t="s">
        <v>1</v>
      </c>
      <c r="L211">
        <v>50</v>
      </c>
      <c r="M211">
        <v>1108747</v>
      </c>
      <c r="N211">
        <v>6</v>
      </c>
      <c r="O211">
        <v>1</v>
      </c>
      <c r="P211" t="s">
        <v>142</v>
      </c>
      <c r="Q211" t="s">
        <v>461</v>
      </c>
      <c r="R211">
        <v>19</v>
      </c>
      <c r="U211">
        <v>13</v>
      </c>
      <c r="V211">
        <v>18</v>
      </c>
      <c r="W211">
        <v>2</v>
      </c>
      <c r="X211">
        <v>0</v>
      </c>
      <c r="Y211">
        <v>2</v>
      </c>
      <c r="Z211">
        <v>1</v>
      </c>
      <c r="AA211">
        <v>16</v>
      </c>
      <c r="AB211">
        <v>21</v>
      </c>
      <c r="AC211">
        <v>50</v>
      </c>
      <c r="AD211">
        <v>19</v>
      </c>
      <c r="AE211">
        <v>4</v>
      </c>
      <c r="AF211">
        <v>8</v>
      </c>
      <c r="AG211">
        <v>31</v>
      </c>
      <c r="AH211">
        <v>0</v>
      </c>
      <c r="AI211">
        <v>31</v>
      </c>
      <c r="AJ211">
        <v>19</v>
      </c>
      <c r="AK211">
        <v>23</v>
      </c>
      <c r="AL211">
        <v>31</v>
      </c>
      <c r="AM211">
        <v>0</v>
      </c>
      <c r="AN211">
        <v>0.12</v>
      </c>
      <c r="AO211">
        <v>2.0909090909090908</v>
      </c>
      <c r="AP211">
        <v>0</v>
      </c>
      <c r="AQ211" t="s">
        <v>115</v>
      </c>
      <c r="AR211" t="s">
        <v>108</v>
      </c>
      <c r="AS211" t="s">
        <v>252</v>
      </c>
      <c r="AT211">
        <v>2035</v>
      </c>
      <c r="AU211">
        <v>1942</v>
      </c>
      <c r="AV211">
        <v>0</v>
      </c>
      <c r="AW211">
        <v>0</v>
      </c>
      <c r="AX211">
        <v>3.9769999999999999</v>
      </c>
      <c r="AY211">
        <v>0.20931578947368421</v>
      </c>
      <c r="AZ211">
        <v>6.4887894736842107</v>
      </c>
      <c r="BA211" t="s">
        <v>109</v>
      </c>
      <c r="BB211">
        <v>-0.48878947368421066</v>
      </c>
      <c r="BC211">
        <v>-2.3351772692984669</v>
      </c>
      <c r="BD211" t="s">
        <v>111</v>
      </c>
      <c r="BE211">
        <v>0</v>
      </c>
      <c r="BF211" t="s">
        <v>111</v>
      </c>
    </row>
    <row r="212" spans="1:58" x14ac:dyDescent="0.25">
      <c r="A212" t="s">
        <v>471</v>
      </c>
      <c r="B212" t="s">
        <v>248</v>
      </c>
      <c r="C212">
        <v>1</v>
      </c>
      <c r="D212">
        <v>211</v>
      </c>
      <c r="E212">
        <v>1</v>
      </c>
      <c r="F212" t="s">
        <v>63</v>
      </c>
      <c r="G212" t="s">
        <v>64</v>
      </c>
      <c r="H212" t="s">
        <v>65</v>
      </c>
      <c r="I212" t="s">
        <v>66</v>
      </c>
      <c r="J212" t="s">
        <v>66</v>
      </c>
      <c r="K212" t="s">
        <v>1</v>
      </c>
      <c r="L212">
        <v>50</v>
      </c>
      <c r="M212">
        <v>1108749</v>
      </c>
      <c r="N212">
        <v>6</v>
      </c>
      <c r="O212">
        <v>1</v>
      </c>
      <c r="P212" t="s">
        <v>142</v>
      </c>
      <c r="Q212" t="s">
        <v>461</v>
      </c>
      <c r="R212">
        <v>19</v>
      </c>
      <c r="U212">
        <v>16</v>
      </c>
      <c r="V212">
        <v>21</v>
      </c>
      <c r="W212">
        <v>2</v>
      </c>
      <c r="X212">
        <v>0</v>
      </c>
      <c r="Y212">
        <v>2</v>
      </c>
      <c r="Z212">
        <v>0</v>
      </c>
      <c r="AA212">
        <v>18</v>
      </c>
      <c r="AB212">
        <v>23</v>
      </c>
      <c r="AC212">
        <v>50</v>
      </c>
      <c r="AD212">
        <v>25</v>
      </c>
      <c r="AE212">
        <v>4</v>
      </c>
      <c r="AF212">
        <v>0</v>
      </c>
      <c r="AG212">
        <v>29</v>
      </c>
      <c r="AH212">
        <v>0</v>
      </c>
      <c r="AI212">
        <v>25</v>
      </c>
      <c r="AJ212">
        <v>21</v>
      </c>
      <c r="AK212">
        <v>25</v>
      </c>
      <c r="AL212">
        <v>25</v>
      </c>
      <c r="AM212">
        <v>0</v>
      </c>
      <c r="AN212">
        <v>0.12</v>
      </c>
      <c r="AO212">
        <v>2.2727272727272729</v>
      </c>
      <c r="AP212">
        <v>0</v>
      </c>
      <c r="AQ212" t="s">
        <v>115</v>
      </c>
      <c r="AR212" t="s">
        <v>108</v>
      </c>
      <c r="AS212" t="s">
        <v>252</v>
      </c>
      <c r="AT212">
        <v>1844</v>
      </c>
      <c r="AU212">
        <v>1742</v>
      </c>
      <c r="AV212">
        <v>0</v>
      </c>
      <c r="AW212">
        <v>0</v>
      </c>
      <c r="AX212">
        <v>3.5859999999999999</v>
      </c>
      <c r="AY212">
        <v>0.14343999999999998</v>
      </c>
      <c r="AZ212">
        <v>4.1597599999999995</v>
      </c>
      <c r="BA212" t="s">
        <v>109</v>
      </c>
      <c r="BB212">
        <v>1.8402400000000005</v>
      </c>
      <c r="BC212">
        <v>12.829336307863921</v>
      </c>
      <c r="BD212" t="s">
        <v>114</v>
      </c>
      <c r="BE212">
        <v>0</v>
      </c>
      <c r="BF212" t="s">
        <v>111</v>
      </c>
    </row>
    <row r="213" spans="1:58" x14ac:dyDescent="0.25">
      <c r="A213" t="s">
        <v>472</v>
      </c>
      <c r="B213" t="s">
        <v>248</v>
      </c>
      <c r="C213">
        <v>1</v>
      </c>
      <c r="D213">
        <v>212</v>
      </c>
      <c r="E213">
        <v>1</v>
      </c>
      <c r="F213" t="s">
        <v>63</v>
      </c>
      <c r="G213" t="s">
        <v>64</v>
      </c>
      <c r="H213" t="s">
        <v>65</v>
      </c>
      <c r="I213" t="s">
        <v>66</v>
      </c>
      <c r="J213" t="s">
        <v>66</v>
      </c>
      <c r="K213" t="s">
        <v>1</v>
      </c>
      <c r="L213">
        <v>50</v>
      </c>
      <c r="M213">
        <v>1108751</v>
      </c>
      <c r="N213">
        <v>6</v>
      </c>
      <c r="O213">
        <v>1</v>
      </c>
      <c r="P213" t="s">
        <v>142</v>
      </c>
      <c r="Q213" t="s">
        <v>461</v>
      </c>
      <c r="R213">
        <v>20</v>
      </c>
      <c r="U213">
        <v>10</v>
      </c>
      <c r="V213">
        <v>15</v>
      </c>
      <c r="W213">
        <v>3</v>
      </c>
      <c r="X213">
        <v>0</v>
      </c>
      <c r="Y213">
        <v>3</v>
      </c>
      <c r="Z213">
        <v>2</v>
      </c>
      <c r="AA213">
        <v>15</v>
      </c>
      <c r="AB213">
        <v>20</v>
      </c>
      <c r="AC213">
        <v>50</v>
      </c>
      <c r="AD213">
        <v>26</v>
      </c>
      <c r="AE213">
        <v>6</v>
      </c>
      <c r="AF213">
        <v>2</v>
      </c>
      <c r="AG213">
        <v>34</v>
      </c>
      <c r="AH213">
        <v>0</v>
      </c>
      <c r="AI213">
        <v>24</v>
      </c>
      <c r="AJ213">
        <v>16</v>
      </c>
      <c r="AK213">
        <v>22</v>
      </c>
      <c r="AL213">
        <v>24</v>
      </c>
      <c r="AM213">
        <v>0</v>
      </c>
      <c r="AN213">
        <v>0.12</v>
      </c>
      <c r="AO213">
        <v>2</v>
      </c>
      <c r="AP213">
        <v>0</v>
      </c>
      <c r="AQ213" t="s">
        <v>115</v>
      </c>
      <c r="AR213" t="s">
        <v>108</v>
      </c>
      <c r="AS213" t="s">
        <v>252</v>
      </c>
      <c r="AT213">
        <v>1451</v>
      </c>
      <c r="AU213">
        <v>1393</v>
      </c>
      <c r="AV213">
        <v>0</v>
      </c>
      <c r="AW213">
        <v>0</v>
      </c>
      <c r="AX213">
        <v>2.8439999999999999</v>
      </c>
      <c r="AY213">
        <v>0.10938461538461539</v>
      </c>
      <c r="AZ213">
        <v>3.7190769230769232</v>
      </c>
      <c r="BA213" t="s">
        <v>109</v>
      </c>
      <c r="BB213">
        <v>2.2809230769230768</v>
      </c>
      <c r="BC213">
        <v>20.852320675105485</v>
      </c>
      <c r="BD213" t="s">
        <v>110</v>
      </c>
      <c r="BE213">
        <v>0</v>
      </c>
      <c r="BF213" t="s">
        <v>111</v>
      </c>
    </row>
    <row r="214" spans="1:58" x14ac:dyDescent="0.25">
      <c r="A214" t="s">
        <v>473</v>
      </c>
      <c r="B214" t="s">
        <v>248</v>
      </c>
      <c r="C214">
        <v>1</v>
      </c>
      <c r="D214">
        <v>213</v>
      </c>
      <c r="E214">
        <v>1</v>
      </c>
      <c r="F214" t="s">
        <v>63</v>
      </c>
      <c r="G214" t="s">
        <v>64</v>
      </c>
      <c r="H214" t="s">
        <v>65</v>
      </c>
      <c r="I214" t="s">
        <v>66</v>
      </c>
      <c r="J214" t="s">
        <v>66</v>
      </c>
      <c r="K214" t="s">
        <v>1</v>
      </c>
      <c r="L214">
        <v>50</v>
      </c>
      <c r="M214">
        <v>1108753</v>
      </c>
      <c r="N214">
        <v>6</v>
      </c>
      <c r="O214">
        <v>1</v>
      </c>
      <c r="P214" t="s">
        <v>142</v>
      </c>
      <c r="Q214" t="s">
        <v>461</v>
      </c>
      <c r="R214">
        <v>20</v>
      </c>
      <c r="U214">
        <v>14</v>
      </c>
      <c r="V214">
        <v>19</v>
      </c>
      <c r="W214">
        <v>6</v>
      </c>
      <c r="X214">
        <v>0</v>
      </c>
      <c r="Y214">
        <v>6</v>
      </c>
      <c r="Z214">
        <v>0</v>
      </c>
      <c r="AA214">
        <v>20</v>
      </c>
      <c r="AB214">
        <v>25</v>
      </c>
      <c r="AC214">
        <v>50</v>
      </c>
      <c r="AD214">
        <v>22</v>
      </c>
      <c r="AE214">
        <v>8</v>
      </c>
      <c r="AF214">
        <v>0</v>
      </c>
      <c r="AG214">
        <v>30</v>
      </c>
      <c r="AH214">
        <v>0</v>
      </c>
      <c r="AI214">
        <v>28</v>
      </c>
      <c r="AJ214">
        <v>20</v>
      </c>
      <c r="AK214">
        <v>28</v>
      </c>
      <c r="AL214">
        <v>28</v>
      </c>
      <c r="AM214">
        <v>0</v>
      </c>
      <c r="AN214">
        <v>0.12</v>
      </c>
      <c r="AO214">
        <v>2.5454545454545454</v>
      </c>
      <c r="AP214">
        <v>0</v>
      </c>
      <c r="AQ214" t="s">
        <v>115</v>
      </c>
      <c r="AR214" t="s">
        <v>108</v>
      </c>
      <c r="AS214" t="s">
        <v>252</v>
      </c>
      <c r="AT214">
        <v>2073</v>
      </c>
      <c r="AU214">
        <v>1976</v>
      </c>
      <c r="AV214">
        <v>0</v>
      </c>
      <c r="AW214">
        <v>0</v>
      </c>
      <c r="AX214">
        <v>4.0490000000000004</v>
      </c>
      <c r="AY214">
        <v>0.18404545454545457</v>
      </c>
      <c r="AZ214">
        <v>5.5213636363636374</v>
      </c>
      <c r="BA214" t="s">
        <v>109</v>
      </c>
      <c r="BB214">
        <v>0.47863636363636264</v>
      </c>
      <c r="BC214">
        <v>2.6006421338602066</v>
      </c>
      <c r="BD214" t="s">
        <v>111</v>
      </c>
      <c r="BE214">
        <v>0</v>
      </c>
      <c r="BF214" t="s">
        <v>111</v>
      </c>
    </row>
    <row r="215" spans="1:58" x14ac:dyDescent="0.25">
      <c r="A215" t="s">
        <v>474</v>
      </c>
      <c r="B215" t="s">
        <v>248</v>
      </c>
      <c r="C215">
        <v>1</v>
      </c>
      <c r="D215">
        <v>214</v>
      </c>
      <c r="E215">
        <v>1</v>
      </c>
      <c r="F215" t="s">
        <v>63</v>
      </c>
      <c r="G215" t="s">
        <v>64</v>
      </c>
      <c r="H215" t="s">
        <v>65</v>
      </c>
      <c r="I215" t="s">
        <v>66</v>
      </c>
      <c r="J215" t="s">
        <v>66</v>
      </c>
      <c r="K215" t="s">
        <v>1</v>
      </c>
      <c r="L215">
        <v>50</v>
      </c>
      <c r="M215">
        <v>1108755</v>
      </c>
      <c r="N215">
        <v>6</v>
      </c>
      <c r="O215">
        <v>1</v>
      </c>
      <c r="P215" t="s">
        <v>142</v>
      </c>
      <c r="Q215" t="s">
        <v>461</v>
      </c>
      <c r="R215">
        <v>20</v>
      </c>
      <c r="U215">
        <v>13</v>
      </c>
      <c r="V215">
        <v>18</v>
      </c>
      <c r="W215">
        <v>6</v>
      </c>
      <c r="X215">
        <v>0</v>
      </c>
      <c r="Y215">
        <v>6</v>
      </c>
      <c r="Z215">
        <v>1</v>
      </c>
      <c r="AA215">
        <v>20</v>
      </c>
      <c r="AB215">
        <v>25</v>
      </c>
      <c r="AC215">
        <v>50</v>
      </c>
      <c r="AD215">
        <v>24</v>
      </c>
      <c r="AE215">
        <v>10</v>
      </c>
      <c r="AF215">
        <v>8</v>
      </c>
      <c r="AG215">
        <v>42</v>
      </c>
      <c r="AH215">
        <v>0</v>
      </c>
      <c r="AI215">
        <v>26</v>
      </c>
      <c r="AJ215">
        <v>8</v>
      </c>
      <c r="AK215">
        <v>18</v>
      </c>
      <c r="AL215">
        <v>26</v>
      </c>
      <c r="AM215">
        <v>0</v>
      </c>
      <c r="AN215">
        <v>0.12</v>
      </c>
      <c r="AO215">
        <v>1.6363636363636365</v>
      </c>
      <c r="AP215">
        <v>0</v>
      </c>
      <c r="AQ215" t="s">
        <v>115</v>
      </c>
      <c r="AR215" t="s">
        <v>108</v>
      </c>
      <c r="AS215" t="s">
        <v>252</v>
      </c>
      <c r="AT215">
        <v>2183</v>
      </c>
      <c r="AU215">
        <v>1708</v>
      </c>
      <c r="AV215">
        <v>0</v>
      </c>
      <c r="AW215">
        <v>0</v>
      </c>
      <c r="AX215">
        <v>3.891</v>
      </c>
      <c r="AY215">
        <v>0.16212499999999999</v>
      </c>
      <c r="AZ215">
        <v>6.8092499999999996</v>
      </c>
      <c r="BA215" t="s">
        <v>109</v>
      </c>
      <c r="BB215">
        <v>-0.80924999999999958</v>
      </c>
      <c r="BC215">
        <v>-4.9915188897455645</v>
      </c>
      <c r="BD215" t="s">
        <v>111</v>
      </c>
      <c r="BE215">
        <v>0</v>
      </c>
      <c r="BF215" t="s">
        <v>111</v>
      </c>
    </row>
    <row r="216" spans="1:58" x14ac:dyDescent="0.25">
      <c r="A216" t="s">
        <v>475</v>
      </c>
      <c r="B216" t="s">
        <v>248</v>
      </c>
      <c r="C216">
        <v>1</v>
      </c>
      <c r="D216">
        <v>215</v>
      </c>
      <c r="E216">
        <v>1</v>
      </c>
      <c r="F216" t="s">
        <v>63</v>
      </c>
      <c r="G216" t="s">
        <v>64</v>
      </c>
      <c r="H216" t="s">
        <v>65</v>
      </c>
      <c r="I216" t="s">
        <v>66</v>
      </c>
      <c r="J216" t="s">
        <v>66</v>
      </c>
      <c r="K216" t="s">
        <v>1</v>
      </c>
      <c r="L216">
        <v>50</v>
      </c>
      <c r="M216">
        <v>1108757</v>
      </c>
      <c r="N216">
        <v>6</v>
      </c>
      <c r="O216">
        <v>1</v>
      </c>
      <c r="P216" t="s">
        <v>142</v>
      </c>
      <c r="Q216" t="s">
        <v>461</v>
      </c>
      <c r="R216">
        <v>20</v>
      </c>
      <c r="U216">
        <v>20</v>
      </c>
      <c r="V216">
        <v>25</v>
      </c>
      <c r="W216">
        <v>2</v>
      </c>
      <c r="X216">
        <v>0</v>
      </c>
      <c r="Y216">
        <v>2</v>
      </c>
      <c r="Z216">
        <v>3</v>
      </c>
      <c r="AA216">
        <v>24</v>
      </c>
      <c r="AB216">
        <v>30</v>
      </c>
      <c r="AC216">
        <v>50</v>
      </c>
      <c r="AD216">
        <v>29</v>
      </c>
      <c r="AE216">
        <v>3</v>
      </c>
      <c r="AF216">
        <v>10</v>
      </c>
      <c r="AG216">
        <v>42</v>
      </c>
      <c r="AH216">
        <v>0</v>
      </c>
      <c r="AI216">
        <v>21</v>
      </c>
      <c r="AJ216">
        <v>8</v>
      </c>
      <c r="AK216">
        <v>11</v>
      </c>
      <c r="AL216">
        <v>21</v>
      </c>
      <c r="AM216">
        <v>0</v>
      </c>
      <c r="AN216">
        <v>0.12</v>
      </c>
      <c r="AO216">
        <v>1</v>
      </c>
      <c r="AP216">
        <v>0</v>
      </c>
      <c r="AQ216" t="s">
        <v>115</v>
      </c>
      <c r="AR216" t="s">
        <v>108</v>
      </c>
      <c r="AS216" t="s">
        <v>252</v>
      </c>
      <c r="AT216">
        <v>2416</v>
      </c>
      <c r="AU216">
        <v>2456</v>
      </c>
      <c r="AV216">
        <v>0</v>
      </c>
      <c r="AW216">
        <v>0</v>
      </c>
      <c r="AX216">
        <v>4.8719999999999999</v>
      </c>
      <c r="AY216">
        <v>0.16799999999999998</v>
      </c>
      <c r="AZ216">
        <v>7.0559999999999992</v>
      </c>
      <c r="BA216" t="s">
        <v>109</v>
      </c>
      <c r="BB216">
        <v>-1.0559999999999992</v>
      </c>
      <c r="BC216">
        <v>-6.2857142857142811</v>
      </c>
      <c r="BD216" t="s">
        <v>111</v>
      </c>
      <c r="BE216">
        <v>0</v>
      </c>
      <c r="BF216" t="s">
        <v>111</v>
      </c>
    </row>
    <row r="217" spans="1:58" x14ac:dyDescent="0.25">
      <c r="A217" t="s">
        <v>476</v>
      </c>
      <c r="B217" t="s">
        <v>248</v>
      </c>
      <c r="C217">
        <v>1</v>
      </c>
      <c r="D217">
        <v>216</v>
      </c>
      <c r="E217">
        <v>1</v>
      </c>
      <c r="F217" t="s">
        <v>63</v>
      </c>
      <c r="G217" t="s">
        <v>64</v>
      </c>
      <c r="H217" t="s">
        <v>65</v>
      </c>
      <c r="I217" t="s">
        <v>66</v>
      </c>
      <c r="J217" t="s">
        <v>66</v>
      </c>
      <c r="K217" t="s">
        <v>1</v>
      </c>
      <c r="L217">
        <v>50</v>
      </c>
      <c r="M217">
        <v>1108759</v>
      </c>
      <c r="N217">
        <v>6</v>
      </c>
      <c r="O217">
        <v>1</v>
      </c>
      <c r="P217" t="s">
        <v>142</v>
      </c>
      <c r="Q217" t="s">
        <v>461</v>
      </c>
      <c r="R217">
        <v>20</v>
      </c>
      <c r="U217">
        <v>17</v>
      </c>
      <c r="V217">
        <v>22</v>
      </c>
      <c r="W217">
        <v>5</v>
      </c>
      <c r="X217">
        <v>0</v>
      </c>
      <c r="Y217">
        <v>5</v>
      </c>
      <c r="Z217">
        <v>1</v>
      </c>
      <c r="AA217">
        <v>23</v>
      </c>
      <c r="AB217">
        <v>28</v>
      </c>
      <c r="AC217">
        <v>50</v>
      </c>
      <c r="AD217">
        <v>30</v>
      </c>
      <c r="AE217">
        <v>5</v>
      </c>
      <c r="AF217">
        <v>1</v>
      </c>
      <c r="AG217">
        <v>36</v>
      </c>
      <c r="AH217">
        <v>0</v>
      </c>
      <c r="AI217">
        <v>20</v>
      </c>
      <c r="AJ217">
        <v>14</v>
      </c>
      <c r="AK217">
        <v>19</v>
      </c>
      <c r="AL217">
        <v>20</v>
      </c>
      <c r="AM217">
        <v>0</v>
      </c>
      <c r="AN217">
        <v>0.12</v>
      </c>
      <c r="AO217">
        <v>1.7272727272727273</v>
      </c>
      <c r="AP217">
        <v>0</v>
      </c>
      <c r="AQ217" t="s">
        <v>115</v>
      </c>
      <c r="AR217" t="s">
        <v>108</v>
      </c>
      <c r="AS217" t="s">
        <v>252</v>
      </c>
      <c r="AT217">
        <v>2046</v>
      </c>
      <c r="AU217">
        <v>1968</v>
      </c>
      <c r="AV217">
        <v>0</v>
      </c>
      <c r="AW217">
        <v>0</v>
      </c>
      <c r="AX217">
        <v>4.0140000000000002</v>
      </c>
      <c r="AY217">
        <v>0.1338</v>
      </c>
      <c r="AZ217">
        <v>4.8167999999999997</v>
      </c>
      <c r="BA217" t="s">
        <v>109</v>
      </c>
      <c r="BB217">
        <v>1.1832000000000003</v>
      </c>
      <c r="BC217">
        <v>8.8430493273542616</v>
      </c>
      <c r="BD217" t="s">
        <v>111</v>
      </c>
      <c r="BE217">
        <v>0</v>
      </c>
      <c r="BF217" t="s">
        <v>111</v>
      </c>
    </row>
    <row r="218" spans="1:58" x14ac:dyDescent="0.25">
      <c r="A218" t="s">
        <v>477</v>
      </c>
      <c r="B218" t="s">
        <v>248</v>
      </c>
      <c r="C218">
        <v>1</v>
      </c>
      <c r="D218">
        <v>217</v>
      </c>
      <c r="E218">
        <v>1</v>
      </c>
      <c r="F218" t="s">
        <v>63</v>
      </c>
      <c r="G218" t="s">
        <v>64</v>
      </c>
      <c r="H218" t="s">
        <v>67</v>
      </c>
      <c r="I218" t="s">
        <v>68</v>
      </c>
      <c r="J218" t="s">
        <v>69</v>
      </c>
      <c r="K218" t="s">
        <v>1</v>
      </c>
      <c r="L218">
        <v>50</v>
      </c>
      <c r="M218">
        <v>1108761</v>
      </c>
      <c r="N218">
        <v>5</v>
      </c>
      <c r="O218">
        <v>1</v>
      </c>
      <c r="P218" t="s">
        <v>142</v>
      </c>
      <c r="Q218" t="s">
        <v>461</v>
      </c>
      <c r="R218">
        <v>20</v>
      </c>
      <c r="U218">
        <v>0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</v>
      </c>
      <c r="AC218">
        <v>50</v>
      </c>
      <c r="AD218">
        <v>4</v>
      </c>
      <c r="AE218">
        <v>0</v>
      </c>
      <c r="AF218">
        <v>0</v>
      </c>
      <c r="AG218">
        <v>4</v>
      </c>
      <c r="AH218">
        <v>0</v>
      </c>
      <c r="AI218">
        <v>46</v>
      </c>
      <c r="AJ218">
        <v>46</v>
      </c>
      <c r="AK218">
        <v>46</v>
      </c>
      <c r="AL218">
        <v>46</v>
      </c>
      <c r="AM218">
        <v>0</v>
      </c>
      <c r="AN218">
        <v>0.1</v>
      </c>
      <c r="AO218">
        <v>4.1818181818181817</v>
      </c>
      <c r="AP218">
        <v>0</v>
      </c>
      <c r="AQ218" t="s">
        <v>112</v>
      </c>
      <c r="AR218" t="s">
        <v>108</v>
      </c>
      <c r="AS218" t="s">
        <v>252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t="s">
        <v>113</v>
      </c>
      <c r="BB218">
        <v>5</v>
      </c>
      <c r="BC218">
        <v>0</v>
      </c>
      <c r="BD218" t="s">
        <v>111</v>
      </c>
      <c r="BE218">
        <v>0</v>
      </c>
      <c r="BF218" t="s">
        <v>111</v>
      </c>
    </row>
    <row r="219" spans="1:58" x14ac:dyDescent="0.25">
      <c r="A219" t="s">
        <v>478</v>
      </c>
      <c r="B219" t="s">
        <v>248</v>
      </c>
      <c r="C219">
        <v>1</v>
      </c>
      <c r="D219">
        <v>218</v>
      </c>
      <c r="E219">
        <v>1</v>
      </c>
      <c r="F219" t="s">
        <v>63</v>
      </c>
      <c r="G219" t="s">
        <v>64</v>
      </c>
      <c r="H219" t="s">
        <v>65</v>
      </c>
      <c r="I219" t="s">
        <v>66</v>
      </c>
      <c r="J219" t="s">
        <v>66</v>
      </c>
      <c r="K219" t="s">
        <v>1</v>
      </c>
      <c r="L219">
        <v>50</v>
      </c>
      <c r="M219">
        <v>1108763</v>
      </c>
      <c r="N219">
        <v>6</v>
      </c>
      <c r="O219">
        <v>1</v>
      </c>
      <c r="P219" t="s">
        <v>142</v>
      </c>
      <c r="Q219" t="s">
        <v>461</v>
      </c>
      <c r="R219">
        <v>20</v>
      </c>
      <c r="U219">
        <v>14</v>
      </c>
      <c r="V219">
        <v>20</v>
      </c>
      <c r="W219">
        <v>4</v>
      </c>
      <c r="X219">
        <v>0</v>
      </c>
      <c r="Y219">
        <v>4</v>
      </c>
      <c r="Z219">
        <v>3</v>
      </c>
      <c r="AA219">
        <v>21</v>
      </c>
      <c r="AB219">
        <v>27</v>
      </c>
      <c r="AC219">
        <v>50</v>
      </c>
      <c r="AD219">
        <v>24</v>
      </c>
      <c r="AE219">
        <v>5</v>
      </c>
      <c r="AF219">
        <v>4</v>
      </c>
      <c r="AG219">
        <v>33</v>
      </c>
      <c r="AH219">
        <v>0</v>
      </c>
      <c r="AI219">
        <v>26</v>
      </c>
      <c r="AJ219">
        <v>17</v>
      </c>
      <c r="AK219">
        <v>22</v>
      </c>
      <c r="AL219">
        <v>26</v>
      </c>
      <c r="AM219">
        <v>0</v>
      </c>
      <c r="AN219">
        <v>0.12</v>
      </c>
      <c r="AO219">
        <v>2</v>
      </c>
      <c r="AP219">
        <v>0</v>
      </c>
      <c r="AQ219" t="s">
        <v>115</v>
      </c>
      <c r="AR219" t="s">
        <v>108</v>
      </c>
      <c r="AS219" t="s">
        <v>252</v>
      </c>
      <c r="AT219">
        <v>2030</v>
      </c>
      <c r="AU219">
        <v>2196</v>
      </c>
      <c r="AV219">
        <v>0</v>
      </c>
      <c r="AW219">
        <v>0</v>
      </c>
      <c r="AX219">
        <v>4.226</v>
      </c>
      <c r="AY219">
        <v>0.17608333333333334</v>
      </c>
      <c r="AZ219">
        <v>5.8107500000000005</v>
      </c>
      <c r="BA219" t="s">
        <v>109</v>
      </c>
      <c r="BB219">
        <v>0.18924999999999947</v>
      </c>
      <c r="BC219">
        <v>1.0747752011358227</v>
      </c>
      <c r="BD219" t="s">
        <v>111</v>
      </c>
      <c r="BE219">
        <v>0</v>
      </c>
      <c r="BF219" t="s">
        <v>111</v>
      </c>
    </row>
    <row r="220" spans="1:58" x14ac:dyDescent="0.25">
      <c r="A220" t="s">
        <v>479</v>
      </c>
      <c r="B220" t="s">
        <v>248</v>
      </c>
      <c r="C220">
        <v>1</v>
      </c>
      <c r="D220">
        <v>219</v>
      </c>
      <c r="E220">
        <v>1</v>
      </c>
      <c r="F220" t="s">
        <v>63</v>
      </c>
      <c r="G220" t="s">
        <v>64</v>
      </c>
      <c r="H220" t="s">
        <v>65</v>
      </c>
      <c r="I220" t="s">
        <v>66</v>
      </c>
      <c r="J220" t="s">
        <v>66</v>
      </c>
      <c r="K220" t="s">
        <v>1</v>
      </c>
      <c r="L220">
        <v>50</v>
      </c>
      <c r="M220">
        <v>1108765</v>
      </c>
      <c r="N220">
        <v>6</v>
      </c>
      <c r="O220">
        <v>1</v>
      </c>
      <c r="P220" t="s">
        <v>142</v>
      </c>
      <c r="Q220" t="s">
        <v>461</v>
      </c>
      <c r="R220">
        <v>20</v>
      </c>
      <c r="U220">
        <v>13</v>
      </c>
      <c r="V220">
        <v>18</v>
      </c>
      <c r="W220">
        <v>6</v>
      </c>
      <c r="X220">
        <v>0</v>
      </c>
      <c r="Y220">
        <v>6</v>
      </c>
      <c r="Z220">
        <v>0</v>
      </c>
      <c r="AA220">
        <v>19</v>
      </c>
      <c r="AB220">
        <v>24</v>
      </c>
      <c r="AC220">
        <v>50</v>
      </c>
      <c r="AD220">
        <v>20</v>
      </c>
      <c r="AE220">
        <v>10</v>
      </c>
      <c r="AF220">
        <v>0</v>
      </c>
      <c r="AG220">
        <v>30</v>
      </c>
      <c r="AH220">
        <v>0</v>
      </c>
      <c r="AI220">
        <v>30</v>
      </c>
      <c r="AJ220">
        <v>20</v>
      </c>
      <c r="AK220">
        <v>30</v>
      </c>
      <c r="AL220">
        <v>30</v>
      </c>
      <c r="AM220">
        <v>0</v>
      </c>
      <c r="AN220">
        <v>0.12</v>
      </c>
      <c r="AO220">
        <v>2.7272727272727275</v>
      </c>
      <c r="AP220">
        <v>0</v>
      </c>
      <c r="AQ220" t="s">
        <v>115</v>
      </c>
      <c r="AR220" t="s">
        <v>108</v>
      </c>
      <c r="AS220" t="s">
        <v>252</v>
      </c>
      <c r="AT220">
        <v>1655</v>
      </c>
      <c r="AU220">
        <v>1577</v>
      </c>
      <c r="AV220">
        <v>0</v>
      </c>
      <c r="AW220">
        <v>0</v>
      </c>
      <c r="AX220">
        <v>3.2320000000000002</v>
      </c>
      <c r="AY220">
        <v>0.16160000000000002</v>
      </c>
      <c r="AZ220">
        <v>4.8480000000000008</v>
      </c>
      <c r="BA220" t="s">
        <v>109</v>
      </c>
      <c r="BB220">
        <v>1.1519999999999992</v>
      </c>
      <c r="BC220">
        <v>7.1287128712871235</v>
      </c>
      <c r="BD220" t="s">
        <v>111</v>
      </c>
      <c r="BE220">
        <v>0</v>
      </c>
      <c r="BF220" t="s">
        <v>111</v>
      </c>
    </row>
    <row r="221" spans="1:58" x14ac:dyDescent="0.25">
      <c r="A221" t="s">
        <v>480</v>
      </c>
      <c r="B221" t="s">
        <v>248</v>
      </c>
      <c r="C221">
        <v>1</v>
      </c>
      <c r="D221">
        <v>220</v>
      </c>
      <c r="E221">
        <v>1</v>
      </c>
      <c r="F221" t="s">
        <v>63</v>
      </c>
      <c r="G221" t="s">
        <v>64</v>
      </c>
      <c r="H221" t="s">
        <v>65</v>
      </c>
      <c r="I221" t="s">
        <v>66</v>
      </c>
      <c r="J221" t="s">
        <v>66</v>
      </c>
      <c r="K221" t="s">
        <v>1</v>
      </c>
      <c r="L221">
        <v>50</v>
      </c>
      <c r="M221">
        <v>1108767</v>
      </c>
      <c r="N221">
        <v>6</v>
      </c>
      <c r="O221">
        <v>1</v>
      </c>
      <c r="P221" t="s">
        <v>142</v>
      </c>
      <c r="Q221" t="s">
        <v>461</v>
      </c>
      <c r="R221">
        <v>20</v>
      </c>
      <c r="U221">
        <v>17</v>
      </c>
      <c r="V221">
        <v>22</v>
      </c>
      <c r="W221">
        <v>2</v>
      </c>
      <c r="X221">
        <v>0</v>
      </c>
      <c r="Y221">
        <v>2</v>
      </c>
      <c r="Z221">
        <v>1</v>
      </c>
      <c r="AA221">
        <v>19</v>
      </c>
      <c r="AB221">
        <v>25</v>
      </c>
      <c r="AC221">
        <v>50</v>
      </c>
      <c r="AD221">
        <v>27</v>
      </c>
      <c r="AE221">
        <v>4</v>
      </c>
      <c r="AF221">
        <v>1</v>
      </c>
      <c r="AG221">
        <v>32</v>
      </c>
      <c r="AH221">
        <v>0</v>
      </c>
      <c r="AI221">
        <v>23</v>
      </c>
      <c r="AJ221">
        <v>18</v>
      </c>
      <c r="AK221">
        <v>22</v>
      </c>
      <c r="AL221">
        <v>23</v>
      </c>
      <c r="AM221">
        <v>0</v>
      </c>
      <c r="AN221">
        <v>0.12</v>
      </c>
      <c r="AO221">
        <v>2</v>
      </c>
      <c r="AP221">
        <v>0</v>
      </c>
      <c r="AQ221" t="s">
        <v>115</v>
      </c>
      <c r="AR221" t="s">
        <v>108</v>
      </c>
      <c r="AS221" t="s">
        <v>252</v>
      </c>
      <c r="AT221">
        <v>2374</v>
      </c>
      <c r="AU221">
        <v>2297</v>
      </c>
      <c r="AV221">
        <v>0</v>
      </c>
      <c r="AW221">
        <v>0</v>
      </c>
      <c r="AX221">
        <v>4.6710000000000003</v>
      </c>
      <c r="AY221">
        <v>0.17300000000000001</v>
      </c>
      <c r="AZ221">
        <v>5.5360000000000005</v>
      </c>
      <c r="BA221" t="s">
        <v>109</v>
      </c>
      <c r="BB221">
        <v>0.46399999999999952</v>
      </c>
      <c r="BC221">
        <v>2.6820809248554882</v>
      </c>
      <c r="BD221" t="s">
        <v>111</v>
      </c>
      <c r="BE221">
        <v>0</v>
      </c>
      <c r="BF221" t="s">
        <v>111</v>
      </c>
    </row>
    <row r="222" spans="1:58" x14ac:dyDescent="0.25">
      <c r="A222" t="s">
        <v>481</v>
      </c>
      <c r="B222" t="s">
        <v>248</v>
      </c>
      <c r="C222">
        <v>1</v>
      </c>
      <c r="D222">
        <v>221</v>
      </c>
      <c r="E222">
        <v>1</v>
      </c>
      <c r="F222" t="s">
        <v>63</v>
      </c>
      <c r="G222" t="s">
        <v>64</v>
      </c>
      <c r="H222" t="s">
        <v>65</v>
      </c>
      <c r="I222" t="s">
        <v>66</v>
      </c>
      <c r="J222" t="s">
        <v>66</v>
      </c>
      <c r="K222" t="s">
        <v>1</v>
      </c>
      <c r="L222">
        <v>50</v>
      </c>
      <c r="M222">
        <v>1108769</v>
      </c>
      <c r="N222">
        <v>6</v>
      </c>
      <c r="O222">
        <v>1</v>
      </c>
      <c r="P222" t="s">
        <v>142</v>
      </c>
      <c r="Q222" t="s">
        <v>461</v>
      </c>
      <c r="R222">
        <v>20</v>
      </c>
      <c r="U222">
        <v>23</v>
      </c>
      <c r="V222">
        <v>28</v>
      </c>
      <c r="W222">
        <v>6</v>
      </c>
      <c r="X222">
        <v>0</v>
      </c>
      <c r="Y222">
        <v>6</v>
      </c>
      <c r="Z222">
        <v>0</v>
      </c>
      <c r="AA222">
        <v>29</v>
      </c>
      <c r="AB222">
        <v>34</v>
      </c>
      <c r="AC222">
        <v>50</v>
      </c>
      <c r="AD222">
        <v>36</v>
      </c>
      <c r="AE222">
        <v>8</v>
      </c>
      <c r="AF222">
        <v>0</v>
      </c>
      <c r="AG222">
        <v>44</v>
      </c>
      <c r="AH222">
        <v>0</v>
      </c>
      <c r="AI222">
        <v>14</v>
      </c>
      <c r="AJ222">
        <v>6</v>
      </c>
      <c r="AK222">
        <v>14</v>
      </c>
      <c r="AL222">
        <v>14</v>
      </c>
      <c r="AM222">
        <v>0</v>
      </c>
      <c r="AN222">
        <v>0.12</v>
      </c>
      <c r="AO222">
        <v>1.2727272727272727</v>
      </c>
      <c r="AP222">
        <v>0</v>
      </c>
      <c r="AQ222" t="s">
        <v>115</v>
      </c>
      <c r="AR222" t="s">
        <v>108</v>
      </c>
      <c r="AS222" t="s">
        <v>252</v>
      </c>
      <c r="AT222">
        <v>2953</v>
      </c>
      <c r="AU222">
        <v>3041</v>
      </c>
      <c r="AV222">
        <v>0</v>
      </c>
      <c r="AW222">
        <v>0</v>
      </c>
      <c r="AX222">
        <v>5.9939999999999998</v>
      </c>
      <c r="AY222">
        <v>0.16649999999999998</v>
      </c>
      <c r="AZ222">
        <v>7.3259999999999987</v>
      </c>
      <c r="BA222" t="s">
        <v>109</v>
      </c>
      <c r="BB222">
        <v>-1.3259999999999987</v>
      </c>
      <c r="BC222">
        <v>-7.9639639639639572</v>
      </c>
      <c r="BD222" t="s">
        <v>111</v>
      </c>
      <c r="BE222">
        <v>0</v>
      </c>
      <c r="BF222" t="s">
        <v>111</v>
      </c>
    </row>
    <row r="223" spans="1:58" x14ac:dyDescent="0.25">
      <c r="A223" t="s">
        <v>482</v>
      </c>
      <c r="B223" t="s">
        <v>248</v>
      </c>
      <c r="C223">
        <v>1</v>
      </c>
      <c r="D223">
        <v>222</v>
      </c>
      <c r="E223">
        <v>1</v>
      </c>
      <c r="F223" t="s">
        <v>63</v>
      </c>
      <c r="G223" t="s">
        <v>64</v>
      </c>
      <c r="H223" t="s">
        <v>65</v>
      </c>
      <c r="I223" t="s">
        <v>66</v>
      </c>
      <c r="J223" t="s">
        <v>66</v>
      </c>
      <c r="K223" t="s">
        <v>1</v>
      </c>
      <c r="L223">
        <v>50</v>
      </c>
      <c r="M223">
        <v>1108771</v>
      </c>
      <c r="N223">
        <v>6</v>
      </c>
      <c r="O223">
        <v>1</v>
      </c>
      <c r="P223" t="s">
        <v>142</v>
      </c>
      <c r="Q223" t="s">
        <v>461</v>
      </c>
      <c r="R223">
        <v>20</v>
      </c>
      <c r="U223">
        <v>14</v>
      </c>
      <c r="V223">
        <v>19</v>
      </c>
      <c r="W223">
        <v>5</v>
      </c>
      <c r="X223">
        <v>0</v>
      </c>
      <c r="Y223">
        <v>5</v>
      </c>
      <c r="Z223">
        <v>0</v>
      </c>
      <c r="AA223">
        <v>19</v>
      </c>
      <c r="AB223">
        <v>24</v>
      </c>
      <c r="AC223">
        <v>50</v>
      </c>
      <c r="AD223">
        <v>30</v>
      </c>
      <c r="AE223">
        <v>8</v>
      </c>
      <c r="AF223">
        <v>0</v>
      </c>
      <c r="AG223">
        <v>38</v>
      </c>
      <c r="AH223">
        <v>0</v>
      </c>
      <c r="AI223">
        <v>20</v>
      </c>
      <c r="AJ223">
        <v>12</v>
      </c>
      <c r="AK223">
        <v>20</v>
      </c>
      <c r="AL223">
        <v>20</v>
      </c>
      <c r="AM223">
        <v>0</v>
      </c>
      <c r="AN223">
        <v>0.12</v>
      </c>
      <c r="AO223">
        <v>1.8181818181818183</v>
      </c>
      <c r="AP223">
        <v>0</v>
      </c>
      <c r="AQ223" t="s">
        <v>115</v>
      </c>
      <c r="AR223" t="s">
        <v>108</v>
      </c>
      <c r="AS223" t="s">
        <v>252</v>
      </c>
      <c r="AT223">
        <v>2669</v>
      </c>
      <c r="AU223">
        <v>2046</v>
      </c>
      <c r="AV223">
        <v>0</v>
      </c>
      <c r="AW223">
        <v>0</v>
      </c>
      <c r="AX223">
        <v>4.7149999999999999</v>
      </c>
      <c r="AY223">
        <v>0.15716666666666665</v>
      </c>
      <c r="AZ223">
        <v>5.9723333333333324</v>
      </c>
      <c r="BA223" t="s">
        <v>109</v>
      </c>
      <c r="BB223">
        <v>2.7666666666667616E-2</v>
      </c>
      <c r="BC223">
        <v>0.17603393425239205</v>
      </c>
      <c r="BD223" t="s">
        <v>114</v>
      </c>
      <c r="BE223">
        <v>0</v>
      </c>
      <c r="BF223" t="s">
        <v>111</v>
      </c>
    </row>
    <row r="224" spans="1:58" x14ac:dyDescent="0.25">
      <c r="A224" t="s">
        <v>483</v>
      </c>
      <c r="B224" t="s">
        <v>248</v>
      </c>
      <c r="C224">
        <v>1</v>
      </c>
      <c r="D224">
        <v>223</v>
      </c>
      <c r="E224">
        <v>2</v>
      </c>
      <c r="F224" t="s">
        <v>63</v>
      </c>
      <c r="G224" t="s">
        <v>64</v>
      </c>
      <c r="H224" t="s">
        <v>65</v>
      </c>
      <c r="I224" t="s">
        <v>66</v>
      </c>
      <c r="J224" t="s">
        <v>66</v>
      </c>
      <c r="K224" t="s">
        <v>1</v>
      </c>
      <c r="L224">
        <v>50</v>
      </c>
      <c r="M224">
        <v>1108773</v>
      </c>
      <c r="N224">
        <v>6</v>
      </c>
      <c r="O224">
        <v>1</v>
      </c>
      <c r="P224" t="s">
        <v>142</v>
      </c>
      <c r="Q224" t="s">
        <v>484</v>
      </c>
      <c r="R224">
        <v>21</v>
      </c>
      <c r="U224">
        <v>17</v>
      </c>
      <c r="V224">
        <v>22</v>
      </c>
      <c r="W224">
        <v>0</v>
      </c>
      <c r="X224">
        <v>0</v>
      </c>
      <c r="Y224">
        <v>0</v>
      </c>
      <c r="Z224">
        <v>0</v>
      </c>
      <c r="AA224">
        <v>17</v>
      </c>
      <c r="AB224">
        <v>22</v>
      </c>
      <c r="AC224">
        <v>50</v>
      </c>
      <c r="AD224">
        <v>25</v>
      </c>
      <c r="AE224">
        <v>0</v>
      </c>
      <c r="AF224">
        <v>0</v>
      </c>
      <c r="AG224">
        <v>25</v>
      </c>
      <c r="AH224">
        <v>0</v>
      </c>
      <c r="AI224">
        <v>25</v>
      </c>
      <c r="AJ224">
        <v>25</v>
      </c>
      <c r="AK224">
        <v>25</v>
      </c>
      <c r="AL224">
        <v>25</v>
      </c>
      <c r="AM224">
        <v>0</v>
      </c>
      <c r="AN224">
        <v>0.12</v>
      </c>
      <c r="AO224">
        <v>2.2727272727272729</v>
      </c>
      <c r="AP224">
        <v>0</v>
      </c>
      <c r="AQ224" t="s">
        <v>115</v>
      </c>
      <c r="AR224" t="s">
        <v>108</v>
      </c>
      <c r="AS224" t="s">
        <v>275</v>
      </c>
      <c r="AT224">
        <v>2824</v>
      </c>
      <c r="AU224">
        <v>2540</v>
      </c>
      <c r="AV224">
        <v>0</v>
      </c>
      <c r="AW224">
        <v>0</v>
      </c>
      <c r="AX224">
        <v>5.3639999999999999</v>
      </c>
      <c r="AY224">
        <v>0.21456</v>
      </c>
      <c r="AZ224">
        <v>5.3639999999999999</v>
      </c>
      <c r="BA224" t="s">
        <v>109</v>
      </c>
      <c r="BB224">
        <v>0.63600000000000012</v>
      </c>
      <c r="BC224">
        <v>2.9642058165548102</v>
      </c>
      <c r="BD224" t="s">
        <v>110</v>
      </c>
      <c r="BE224">
        <v>0</v>
      </c>
      <c r="BF224" t="s">
        <v>111</v>
      </c>
    </row>
    <row r="225" spans="1:58" x14ac:dyDescent="0.25">
      <c r="A225" t="s">
        <v>485</v>
      </c>
      <c r="B225" t="s">
        <v>248</v>
      </c>
      <c r="C225">
        <v>1</v>
      </c>
      <c r="D225">
        <v>224</v>
      </c>
      <c r="E225">
        <v>2</v>
      </c>
      <c r="F225" t="s">
        <v>63</v>
      </c>
      <c r="G225" t="s">
        <v>64</v>
      </c>
      <c r="H225" t="s">
        <v>65</v>
      </c>
      <c r="I225" t="s">
        <v>66</v>
      </c>
      <c r="J225" t="s">
        <v>66</v>
      </c>
      <c r="K225" t="s">
        <v>1</v>
      </c>
      <c r="L225">
        <v>50</v>
      </c>
      <c r="M225">
        <v>1108775</v>
      </c>
      <c r="N225">
        <v>6</v>
      </c>
      <c r="O225">
        <v>1</v>
      </c>
      <c r="P225" t="s">
        <v>142</v>
      </c>
      <c r="Q225" t="s">
        <v>484</v>
      </c>
      <c r="R225">
        <v>21</v>
      </c>
      <c r="U225">
        <v>7</v>
      </c>
      <c r="V225">
        <v>12</v>
      </c>
      <c r="W225">
        <v>1</v>
      </c>
      <c r="X225">
        <v>0</v>
      </c>
      <c r="Y225">
        <v>1</v>
      </c>
      <c r="Z225">
        <v>1</v>
      </c>
      <c r="AA225">
        <v>9</v>
      </c>
      <c r="AB225">
        <v>14</v>
      </c>
      <c r="AC225">
        <v>50</v>
      </c>
      <c r="AD225">
        <v>12</v>
      </c>
      <c r="AE225">
        <v>1</v>
      </c>
      <c r="AF225">
        <v>1</v>
      </c>
      <c r="AG225">
        <v>14</v>
      </c>
      <c r="AH225">
        <v>0</v>
      </c>
      <c r="AI225">
        <v>38</v>
      </c>
      <c r="AJ225">
        <v>36</v>
      </c>
      <c r="AK225">
        <v>37</v>
      </c>
      <c r="AL225">
        <v>38</v>
      </c>
      <c r="AM225">
        <v>0</v>
      </c>
      <c r="AN225">
        <v>0.12</v>
      </c>
      <c r="AO225">
        <v>3.3636363636363638</v>
      </c>
      <c r="AP225">
        <v>0</v>
      </c>
      <c r="AQ225" t="s">
        <v>115</v>
      </c>
      <c r="AR225" t="s">
        <v>108</v>
      </c>
      <c r="AS225" t="s">
        <v>275</v>
      </c>
      <c r="AT225">
        <v>1237</v>
      </c>
      <c r="AU225">
        <v>873</v>
      </c>
      <c r="AV225">
        <v>0</v>
      </c>
      <c r="AW225">
        <v>0</v>
      </c>
      <c r="AX225">
        <v>2.11</v>
      </c>
      <c r="AY225">
        <v>0.17583333333333331</v>
      </c>
      <c r="AZ225">
        <v>2.4616666666666664</v>
      </c>
      <c r="BA225" t="s">
        <v>109</v>
      </c>
      <c r="BB225">
        <v>3.5383333333333336</v>
      </c>
      <c r="BC225">
        <v>20.12322274881517</v>
      </c>
      <c r="BD225" t="s">
        <v>111</v>
      </c>
      <c r="BE225">
        <v>0</v>
      </c>
      <c r="BF225" t="s">
        <v>111</v>
      </c>
    </row>
    <row r="226" spans="1:58" x14ac:dyDescent="0.25">
      <c r="A226" t="s">
        <v>486</v>
      </c>
      <c r="B226" t="s">
        <v>248</v>
      </c>
      <c r="C226">
        <v>1</v>
      </c>
      <c r="D226">
        <v>225</v>
      </c>
      <c r="E226">
        <v>2</v>
      </c>
      <c r="F226" t="s">
        <v>63</v>
      </c>
      <c r="G226" t="s">
        <v>64</v>
      </c>
      <c r="H226" t="s">
        <v>65</v>
      </c>
      <c r="I226" t="s">
        <v>66</v>
      </c>
      <c r="J226" t="s">
        <v>66</v>
      </c>
      <c r="K226" t="s">
        <v>1</v>
      </c>
      <c r="L226">
        <v>50</v>
      </c>
      <c r="M226">
        <v>1108777</v>
      </c>
      <c r="N226">
        <v>6</v>
      </c>
      <c r="O226">
        <v>1</v>
      </c>
      <c r="P226" t="s">
        <v>142</v>
      </c>
      <c r="Q226" t="s">
        <v>484</v>
      </c>
      <c r="R226">
        <v>21</v>
      </c>
      <c r="U226">
        <v>11</v>
      </c>
      <c r="V226">
        <v>16</v>
      </c>
      <c r="W226">
        <v>0</v>
      </c>
      <c r="X226">
        <v>0</v>
      </c>
      <c r="Y226">
        <v>0</v>
      </c>
      <c r="Z226">
        <v>0</v>
      </c>
      <c r="AA226">
        <v>11</v>
      </c>
      <c r="AB226">
        <v>16</v>
      </c>
      <c r="AC226">
        <v>50</v>
      </c>
      <c r="AD226">
        <v>17</v>
      </c>
      <c r="AE226">
        <v>0</v>
      </c>
      <c r="AF226">
        <v>0</v>
      </c>
      <c r="AG226">
        <v>17</v>
      </c>
      <c r="AH226">
        <v>0</v>
      </c>
      <c r="AI226">
        <v>33</v>
      </c>
      <c r="AJ226">
        <v>33</v>
      </c>
      <c r="AK226">
        <v>33</v>
      </c>
      <c r="AL226">
        <v>33</v>
      </c>
      <c r="AM226">
        <v>0</v>
      </c>
      <c r="AN226">
        <v>0.12</v>
      </c>
      <c r="AO226">
        <v>3</v>
      </c>
      <c r="AP226">
        <v>0</v>
      </c>
      <c r="AQ226" t="s">
        <v>115</v>
      </c>
      <c r="AR226" t="s">
        <v>108</v>
      </c>
      <c r="AS226" t="s">
        <v>275</v>
      </c>
      <c r="AT226">
        <v>1528</v>
      </c>
      <c r="AU226">
        <v>1644</v>
      </c>
      <c r="AV226">
        <v>0</v>
      </c>
      <c r="AW226">
        <v>0</v>
      </c>
      <c r="AX226">
        <v>3.1720000000000002</v>
      </c>
      <c r="AY226">
        <v>0.18658823529411767</v>
      </c>
      <c r="AZ226">
        <v>3.1720000000000002</v>
      </c>
      <c r="BA226" t="s">
        <v>109</v>
      </c>
      <c r="BB226">
        <v>2.8279999999999998</v>
      </c>
      <c r="BC226">
        <v>15.156368221941991</v>
      </c>
      <c r="BD226" t="s">
        <v>111</v>
      </c>
      <c r="BE226">
        <v>0</v>
      </c>
      <c r="BF226" t="s">
        <v>111</v>
      </c>
    </row>
    <row r="227" spans="1:58" x14ac:dyDescent="0.25">
      <c r="A227" t="s">
        <v>487</v>
      </c>
      <c r="B227" t="s">
        <v>248</v>
      </c>
      <c r="C227">
        <v>1</v>
      </c>
      <c r="D227">
        <v>226</v>
      </c>
      <c r="E227">
        <v>2</v>
      </c>
      <c r="F227" t="s">
        <v>63</v>
      </c>
      <c r="G227" t="s">
        <v>64</v>
      </c>
      <c r="H227" t="s">
        <v>65</v>
      </c>
      <c r="I227" t="s">
        <v>66</v>
      </c>
      <c r="J227" t="s">
        <v>66</v>
      </c>
      <c r="K227" t="s">
        <v>1</v>
      </c>
      <c r="L227">
        <v>50</v>
      </c>
      <c r="M227">
        <v>1108779</v>
      </c>
      <c r="N227">
        <v>6</v>
      </c>
      <c r="O227">
        <v>1</v>
      </c>
      <c r="P227" t="s">
        <v>142</v>
      </c>
      <c r="Q227" t="s">
        <v>484</v>
      </c>
      <c r="R227">
        <v>21</v>
      </c>
      <c r="U227">
        <v>13</v>
      </c>
      <c r="V227">
        <v>18</v>
      </c>
      <c r="W227">
        <v>1</v>
      </c>
      <c r="X227">
        <v>0</v>
      </c>
      <c r="Y227">
        <v>1</v>
      </c>
      <c r="Z227">
        <v>0</v>
      </c>
      <c r="AA227">
        <v>14</v>
      </c>
      <c r="AB227">
        <v>19</v>
      </c>
      <c r="AC227">
        <v>50</v>
      </c>
      <c r="AD227">
        <v>18</v>
      </c>
      <c r="AE227">
        <v>1</v>
      </c>
      <c r="AF227">
        <v>0</v>
      </c>
      <c r="AG227">
        <v>19</v>
      </c>
      <c r="AH227">
        <v>0</v>
      </c>
      <c r="AI227">
        <v>32</v>
      </c>
      <c r="AJ227">
        <v>31</v>
      </c>
      <c r="AK227">
        <v>32</v>
      </c>
      <c r="AL227">
        <v>32</v>
      </c>
      <c r="AM227">
        <v>0</v>
      </c>
      <c r="AN227">
        <v>0.12</v>
      </c>
      <c r="AO227">
        <v>2.9090909090909092</v>
      </c>
      <c r="AP227">
        <v>0</v>
      </c>
      <c r="AQ227" t="s">
        <v>115</v>
      </c>
      <c r="AR227" t="s">
        <v>108</v>
      </c>
      <c r="AS227" t="s">
        <v>275</v>
      </c>
      <c r="AT227">
        <v>1731</v>
      </c>
      <c r="AU227">
        <v>2277</v>
      </c>
      <c r="AV227">
        <v>0</v>
      </c>
      <c r="AW227">
        <v>0</v>
      </c>
      <c r="AX227">
        <v>4.008</v>
      </c>
      <c r="AY227">
        <v>0.22266666666666668</v>
      </c>
      <c r="AZ227">
        <v>4.230666666666667</v>
      </c>
      <c r="BA227" t="s">
        <v>109</v>
      </c>
      <c r="BB227">
        <v>1.769333333333333</v>
      </c>
      <c r="BC227">
        <v>7.9461077844311356</v>
      </c>
      <c r="BD227" t="s">
        <v>111</v>
      </c>
      <c r="BE227">
        <v>0</v>
      </c>
      <c r="BF227" t="s">
        <v>111</v>
      </c>
    </row>
    <row r="228" spans="1:58" x14ac:dyDescent="0.25">
      <c r="A228" t="s">
        <v>488</v>
      </c>
      <c r="B228" t="s">
        <v>248</v>
      </c>
      <c r="C228">
        <v>1</v>
      </c>
      <c r="D228">
        <v>227</v>
      </c>
      <c r="E228">
        <v>2</v>
      </c>
      <c r="F228" t="s">
        <v>63</v>
      </c>
      <c r="G228" t="s">
        <v>64</v>
      </c>
      <c r="H228" t="s">
        <v>65</v>
      </c>
      <c r="I228" t="s">
        <v>66</v>
      </c>
      <c r="J228" t="s">
        <v>66</v>
      </c>
      <c r="K228" t="s">
        <v>1</v>
      </c>
      <c r="L228">
        <v>50</v>
      </c>
      <c r="M228">
        <v>1108781</v>
      </c>
      <c r="N228">
        <v>6</v>
      </c>
      <c r="O228">
        <v>1</v>
      </c>
      <c r="P228" t="s">
        <v>142</v>
      </c>
      <c r="Q228" t="s">
        <v>484</v>
      </c>
      <c r="R228">
        <v>21</v>
      </c>
      <c r="U228">
        <v>14</v>
      </c>
      <c r="V228">
        <v>19</v>
      </c>
      <c r="W228">
        <v>0</v>
      </c>
      <c r="X228">
        <v>0</v>
      </c>
      <c r="Y228">
        <v>0</v>
      </c>
      <c r="Z228">
        <v>1</v>
      </c>
      <c r="AA228">
        <v>15</v>
      </c>
      <c r="AB228">
        <v>20</v>
      </c>
      <c r="AC228">
        <v>50</v>
      </c>
      <c r="AD228">
        <v>22</v>
      </c>
      <c r="AE228">
        <v>0</v>
      </c>
      <c r="AF228">
        <v>1</v>
      </c>
      <c r="AG228">
        <v>23</v>
      </c>
      <c r="AH228">
        <v>0</v>
      </c>
      <c r="AI228">
        <v>28</v>
      </c>
      <c r="AJ228">
        <v>27</v>
      </c>
      <c r="AK228">
        <v>27</v>
      </c>
      <c r="AL228">
        <v>28</v>
      </c>
      <c r="AM228">
        <v>0</v>
      </c>
      <c r="AN228">
        <v>0.12</v>
      </c>
      <c r="AO228">
        <v>2.4545454545454546</v>
      </c>
      <c r="AP228">
        <v>0</v>
      </c>
      <c r="AQ228" t="s">
        <v>115</v>
      </c>
      <c r="AR228" t="s">
        <v>108</v>
      </c>
      <c r="AS228" t="s">
        <v>275</v>
      </c>
      <c r="AT228">
        <v>2868</v>
      </c>
      <c r="AU228">
        <v>2893</v>
      </c>
      <c r="AV228">
        <v>0</v>
      </c>
      <c r="AW228">
        <v>0</v>
      </c>
      <c r="AX228">
        <v>5.7610000000000001</v>
      </c>
      <c r="AY228">
        <v>0.26186363636363635</v>
      </c>
      <c r="AZ228">
        <v>6.0228636363636365</v>
      </c>
      <c r="BA228" t="s">
        <v>109</v>
      </c>
      <c r="BB228">
        <v>-2.286363636363653E-2</v>
      </c>
      <c r="BC228">
        <v>-8.7311230689117114E-2</v>
      </c>
      <c r="BD228" t="s">
        <v>111</v>
      </c>
      <c r="BE228">
        <v>0</v>
      </c>
      <c r="BF228" t="s">
        <v>111</v>
      </c>
    </row>
    <row r="229" spans="1:58" x14ac:dyDescent="0.25">
      <c r="A229" t="s">
        <v>489</v>
      </c>
      <c r="B229" t="s">
        <v>248</v>
      </c>
      <c r="C229">
        <v>1</v>
      </c>
      <c r="D229">
        <v>228</v>
      </c>
      <c r="E229">
        <v>2</v>
      </c>
      <c r="F229" t="s">
        <v>63</v>
      </c>
      <c r="G229" t="s">
        <v>64</v>
      </c>
      <c r="H229" t="s">
        <v>67</v>
      </c>
      <c r="I229" t="s">
        <v>68</v>
      </c>
      <c r="J229" t="s">
        <v>69</v>
      </c>
      <c r="K229" t="s">
        <v>1</v>
      </c>
      <c r="L229">
        <v>50</v>
      </c>
      <c r="M229">
        <v>1108783</v>
      </c>
      <c r="N229">
        <v>5</v>
      </c>
      <c r="O229">
        <v>1</v>
      </c>
      <c r="P229" t="s">
        <v>142</v>
      </c>
      <c r="Q229" t="s">
        <v>484</v>
      </c>
      <c r="R229">
        <v>21</v>
      </c>
      <c r="U229">
        <v>0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50</v>
      </c>
      <c r="AD229">
        <v>4</v>
      </c>
      <c r="AE229">
        <v>0</v>
      </c>
      <c r="AF229">
        <v>0</v>
      </c>
      <c r="AG229">
        <v>4</v>
      </c>
      <c r="AH229">
        <v>0</v>
      </c>
      <c r="AI229">
        <v>46</v>
      </c>
      <c r="AJ229">
        <v>46</v>
      </c>
      <c r="AK229">
        <v>46</v>
      </c>
      <c r="AL229">
        <v>46</v>
      </c>
      <c r="AM229">
        <v>0</v>
      </c>
      <c r="AN229">
        <v>0.1</v>
      </c>
      <c r="AO229">
        <v>4.1818181818181817</v>
      </c>
      <c r="AP229">
        <v>0</v>
      </c>
      <c r="AQ229" t="s">
        <v>112</v>
      </c>
      <c r="AR229" t="s">
        <v>108</v>
      </c>
      <c r="AS229" t="s">
        <v>275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 t="s">
        <v>113</v>
      </c>
      <c r="BB229">
        <v>5</v>
      </c>
      <c r="BC229">
        <v>0</v>
      </c>
      <c r="BD229" t="s">
        <v>111</v>
      </c>
      <c r="BE229">
        <v>0</v>
      </c>
      <c r="BF229" t="s">
        <v>111</v>
      </c>
    </row>
    <row r="230" spans="1:58" x14ac:dyDescent="0.25">
      <c r="A230" t="s">
        <v>490</v>
      </c>
      <c r="B230" t="s">
        <v>248</v>
      </c>
      <c r="C230">
        <v>1</v>
      </c>
      <c r="D230">
        <v>229</v>
      </c>
      <c r="E230">
        <v>2</v>
      </c>
      <c r="F230" t="s">
        <v>63</v>
      </c>
      <c r="G230" t="s">
        <v>64</v>
      </c>
      <c r="H230" t="s">
        <v>65</v>
      </c>
      <c r="I230" t="s">
        <v>66</v>
      </c>
      <c r="J230" t="s">
        <v>66</v>
      </c>
      <c r="K230" t="s">
        <v>1</v>
      </c>
      <c r="L230">
        <v>50</v>
      </c>
      <c r="M230">
        <v>1108785</v>
      </c>
      <c r="N230">
        <v>6</v>
      </c>
      <c r="O230">
        <v>1</v>
      </c>
      <c r="P230" t="s">
        <v>142</v>
      </c>
      <c r="Q230" t="s">
        <v>484</v>
      </c>
      <c r="R230">
        <v>21</v>
      </c>
      <c r="U230">
        <v>12</v>
      </c>
      <c r="V230">
        <v>17</v>
      </c>
      <c r="W230">
        <v>0</v>
      </c>
      <c r="X230">
        <v>0</v>
      </c>
      <c r="Y230">
        <v>0</v>
      </c>
      <c r="Z230">
        <v>1</v>
      </c>
      <c r="AA230">
        <v>13</v>
      </c>
      <c r="AB230">
        <v>18</v>
      </c>
      <c r="AC230">
        <v>50</v>
      </c>
      <c r="AD230">
        <v>17</v>
      </c>
      <c r="AE230">
        <v>0</v>
      </c>
      <c r="AF230">
        <v>1</v>
      </c>
      <c r="AG230">
        <v>18</v>
      </c>
      <c r="AH230">
        <v>0</v>
      </c>
      <c r="AI230">
        <v>33</v>
      </c>
      <c r="AJ230">
        <v>32</v>
      </c>
      <c r="AK230">
        <v>32</v>
      </c>
      <c r="AL230">
        <v>33</v>
      </c>
      <c r="AM230">
        <v>0</v>
      </c>
      <c r="AN230">
        <v>0.12</v>
      </c>
      <c r="AO230">
        <v>2.9090909090909092</v>
      </c>
      <c r="AP230">
        <v>0</v>
      </c>
      <c r="AQ230" t="s">
        <v>115</v>
      </c>
      <c r="AR230" t="s">
        <v>108</v>
      </c>
      <c r="AS230" t="s">
        <v>275</v>
      </c>
      <c r="AT230">
        <v>1682</v>
      </c>
      <c r="AU230">
        <v>2067</v>
      </c>
      <c r="AV230">
        <v>0</v>
      </c>
      <c r="AW230">
        <v>0</v>
      </c>
      <c r="AX230">
        <v>3.7490000000000001</v>
      </c>
      <c r="AY230">
        <v>0.22052941176470589</v>
      </c>
      <c r="AZ230">
        <v>3.969529411764706</v>
      </c>
      <c r="BA230" t="s">
        <v>109</v>
      </c>
      <c r="BB230">
        <v>2.030470588235294</v>
      </c>
      <c r="BC230">
        <v>9.207255268071485</v>
      </c>
      <c r="BD230" t="s">
        <v>111</v>
      </c>
      <c r="BE230">
        <v>0</v>
      </c>
      <c r="BF230" t="s">
        <v>111</v>
      </c>
    </row>
    <row r="231" spans="1:58" x14ac:dyDescent="0.25">
      <c r="A231" t="s">
        <v>491</v>
      </c>
      <c r="B231" t="s">
        <v>248</v>
      </c>
      <c r="C231">
        <v>1</v>
      </c>
      <c r="D231">
        <v>230</v>
      </c>
      <c r="E231">
        <v>2</v>
      </c>
      <c r="F231" t="s">
        <v>63</v>
      </c>
      <c r="G231" t="s">
        <v>64</v>
      </c>
      <c r="H231" t="s">
        <v>65</v>
      </c>
      <c r="I231" t="s">
        <v>66</v>
      </c>
      <c r="J231" t="s">
        <v>66</v>
      </c>
      <c r="K231" t="s">
        <v>1</v>
      </c>
      <c r="L231">
        <v>50</v>
      </c>
      <c r="M231">
        <v>1108787</v>
      </c>
      <c r="N231">
        <v>6</v>
      </c>
      <c r="O231">
        <v>1</v>
      </c>
      <c r="P231" t="s">
        <v>142</v>
      </c>
      <c r="Q231" t="s">
        <v>484</v>
      </c>
      <c r="R231">
        <v>21</v>
      </c>
      <c r="U231">
        <v>31</v>
      </c>
      <c r="V231">
        <v>36</v>
      </c>
      <c r="W231">
        <v>0</v>
      </c>
      <c r="X231">
        <v>0</v>
      </c>
      <c r="Y231">
        <v>0</v>
      </c>
      <c r="Z231">
        <v>2</v>
      </c>
      <c r="AA231">
        <v>33</v>
      </c>
      <c r="AB231">
        <v>38</v>
      </c>
      <c r="AC231">
        <v>50</v>
      </c>
      <c r="AD231">
        <v>36</v>
      </c>
      <c r="AE231">
        <v>0</v>
      </c>
      <c r="AF231">
        <v>2</v>
      </c>
      <c r="AG231">
        <v>38</v>
      </c>
      <c r="AH231">
        <v>0</v>
      </c>
      <c r="AI231">
        <v>14</v>
      </c>
      <c r="AJ231">
        <v>12</v>
      </c>
      <c r="AK231">
        <v>12</v>
      </c>
      <c r="AL231">
        <v>14</v>
      </c>
      <c r="AM231">
        <v>0</v>
      </c>
      <c r="AN231">
        <v>0.12</v>
      </c>
      <c r="AO231">
        <v>1.0909090909090908</v>
      </c>
      <c r="AP231">
        <v>0</v>
      </c>
      <c r="AQ231" t="s">
        <v>115</v>
      </c>
      <c r="AR231" t="s">
        <v>108</v>
      </c>
      <c r="AS231" t="s">
        <v>275</v>
      </c>
      <c r="AT231">
        <v>4928</v>
      </c>
      <c r="AU231">
        <v>4485</v>
      </c>
      <c r="AV231">
        <v>0</v>
      </c>
      <c r="AW231">
        <v>0</v>
      </c>
      <c r="AX231">
        <v>9.4130000000000003</v>
      </c>
      <c r="AY231">
        <v>0.26147222222222222</v>
      </c>
      <c r="AZ231">
        <v>9.9359444444444449</v>
      </c>
      <c r="BA231" t="s">
        <v>109</v>
      </c>
      <c r="BB231">
        <v>-3.9359444444444449</v>
      </c>
      <c r="BC231">
        <v>-15.053011792202275</v>
      </c>
      <c r="BD231" t="s">
        <v>111</v>
      </c>
      <c r="BE231">
        <v>0</v>
      </c>
      <c r="BF231" t="s">
        <v>111</v>
      </c>
    </row>
    <row r="232" spans="1:58" x14ac:dyDescent="0.25">
      <c r="A232" t="s">
        <v>492</v>
      </c>
      <c r="B232" t="s">
        <v>248</v>
      </c>
      <c r="C232">
        <v>1</v>
      </c>
      <c r="D232">
        <v>231</v>
      </c>
      <c r="E232">
        <v>2</v>
      </c>
      <c r="F232" t="s">
        <v>63</v>
      </c>
      <c r="G232" t="s">
        <v>64</v>
      </c>
      <c r="H232" t="s">
        <v>65</v>
      </c>
      <c r="I232" t="s">
        <v>66</v>
      </c>
      <c r="J232" t="s">
        <v>66</v>
      </c>
      <c r="K232" t="s">
        <v>1</v>
      </c>
      <c r="L232">
        <v>50</v>
      </c>
      <c r="M232">
        <v>1108789</v>
      </c>
      <c r="N232">
        <v>6</v>
      </c>
      <c r="O232">
        <v>1</v>
      </c>
      <c r="P232" t="s">
        <v>142</v>
      </c>
      <c r="Q232" t="s">
        <v>484</v>
      </c>
      <c r="R232">
        <v>21</v>
      </c>
      <c r="U232">
        <v>27</v>
      </c>
      <c r="V232">
        <v>32</v>
      </c>
      <c r="W232">
        <v>2</v>
      </c>
      <c r="X232">
        <v>0</v>
      </c>
      <c r="Y232">
        <v>2</v>
      </c>
      <c r="Z232">
        <v>1</v>
      </c>
      <c r="AA232">
        <v>30</v>
      </c>
      <c r="AB232">
        <v>35</v>
      </c>
      <c r="AC232">
        <v>50</v>
      </c>
      <c r="AD232">
        <v>36</v>
      </c>
      <c r="AE232">
        <v>3</v>
      </c>
      <c r="AF232">
        <v>1</v>
      </c>
      <c r="AG232">
        <v>40</v>
      </c>
      <c r="AH232">
        <v>0</v>
      </c>
      <c r="AI232">
        <v>14</v>
      </c>
      <c r="AJ232">
        <v>10</v>
      </c>
      <c r="AK232">
        <v>13</v>
      </c>
      <c r="AL232">
        <v>14</v>
      </c>
      <c r="AM232">
        <v>0</v>
      </c>
      <c r="AN232">
        <v>0.12</v>
      </c>
      <c r="AO232">
        <v>1.1818181818181819</v>
      </c>
      <c r="AP232">
        <v>0</v>
      </c>
      <c r="AQ232" t="s">
        <v>115</v>
      </c>
      <c r="AR232" t="s">
        <v>108</v>
      </c>
      <c r="AS232" t="s">
        <v>275</v>
      </c>
      <c r="AT232">
        <v>4663</v>
      </c>
      <c r="AU232">
        <v>4552</v>
      </c>
      <c r="AV232">
        <v>0</v>
      </c>
      <c r="AW232">
        <v>0</v>
      </c>
      <c r="AX232">
        <v>9.2149999999999999</v>
      </c>
      <c r="AY232">
        <v>0.25597222222222221</v>
      </c>
      <c r="AZ232">
        <v>10.238888888888889</v>
      </c>
      <c r="BA232" t="s">
        <v>109</v>
      </c>
      <c r="BB232">
        <v>-4.2388888888888889</v>
      </c>
      <c r="BC232">
        <v>-16.559956592512208</v>
      </c>
      <c r="BD232" t="s">
        <v>111</v>
      </c>
      <c r="BE232">
        <v>0</v>
      </c>
      <c r="BF232" t="s">
        <v>111</v>
      </c>
    </row>
    <row r="233" spans="1:58" x14ac:dyDescent="0.25">
      <c r="A233" t="s">
        <v>493</v>
      </c>
      <c r="B233" t="s">
        <v>248</v>
      </c>
      <c r="C233">
        <v>1</v>
      </c>
      <c r="D233">
        <v>232</v>
      </c>
      <c r="E233">
        <v>2</v>
      </c>
      <c r="F233" t="s">
        <v>63</v>
      </c>
      <c r="G233" t="s">
        <v>64</v>
      </c>
      <c r="H233" t="s">
        <v>65</v>
      </c>
      <c r="I233" t="s">
        <v>66</v>
      </c>
      <c r="J233" t="s">
        <v>66</v>
      </c>
      <c r="K233" t="s">
        <v>1</v>
      </c>
      <c r="L233">
        <v>50</v>
      </c>
      <c r="M233">
        <v>1108791</v>
      </c>
      <c r="N233">
        <v>6</v>
      </c>
      <c r="O233">
        <v>1</v>
      </c>
      <c r="P233" t="s">
        <v>142</v>
      </c>
      <c r="Q233" t="s">
        <v>484</v>
      </c>
      <c r="R233">
        <v>21</v>
      </c>
      <c r="U233">
        <v>17</v>
      </c>
      <c r="V233">
        <v>22</v>
      </c>
      <c r="W233">
        <v>2</v>
      </c>
      <c r="X233">
        <v>0</v>
      </c>
      <c r="Y233">
        <v>2</v>
      </c>
      <c r="Z233">
        <v>0</v>
      </c>
      <c r="AA233">
        <v>19</v>
      </c>
      <c r="AB233">
        <v>24</v>
      </c>
      <c r="AC233">
        <v>50</v>
      </c>
      <c r="AD233">
        <v>36</v>
      </c>
      <c r="AE233">
        <v>3</v>
      </c>
      <c r="AF233">
        <v>0</v>
      </c>
      <c r="AG233">
        <v>39</v>
      </c>
      <c r="AH233">
        <v>0</v>
      </c>
      <c r="AI233">
        <v>14</v>
      </c>
      <c r="AJ233">
        <v>11</v>
      </c>
      <c r="AK233">
        <v>14</v>
      </c>
      <c r="AL233">
        <v>14</v>
      </c>
      <c r="AM233">
        <v>0</v>
      </c>
      <c r="AN233">
        <v>0.12</v>
      </c>
      <c r="AO233">
        <v>1.2727272727272727</v>
      </c>
      <c r="AP233">
        <v>0</v>
      </c>
      <c r="AQ233" t="s">
        <v>115</v>
      </c>
      <c r="AR233" t="s">
        <v>108</v>
      </c>
      <c r="AS233" t="s">
        <v>275</v>
      </c>
      <c r="AT233">
        <v>2319</v>
      </c>
      <c r="AU233">
        <v>2344</v>
      </c>
      <c r="AV233">
        <v>0</v>
      </c>
      <c r="AW233">
        <v>0</v>
      </c>
      <c r="AX233">
        <v>4.6630000000000003</v>
      </c>
      <c r="AY233">
        <v>0.1295277777777778</v>
      </c>
      <c r="AZ233">
        <v>5.0515833333333342</v>
      </c>
      <c r="BA233" t="s">
        <v>109</v>
      </c>
      <c r="BB233">
        <v>0.9484166666666658</v>
      </c>
      <c r="BC233">
        <v>7.3221102294660012</v>
      </c>
      <c r="BD233" t="s">
        <v>111</v>
      </c>
      <c r="BE233">
        <v>0</v>
      </c>
      <c r="BF233" t="s">
        <v>111</v>
      </c>
    </row>
    <row r="234" spans="1:58" x14ac:dyDescent="0.25">
      <c r="A234" t="s">
        <v>494</v>
      </c>
      <c r="B234" t="s">
        <v>248</v>
      </c>
      <c r="C234">
        <v>1</v>
      </c>
      <c r="D234">
        <v>233</v>
      </c>
      <c r="E234">
        <v>2</v>
      </c>
      <c r="F234" t="s">
        <v>63</v>
      </c>
      <c r="G234" t="s">
        <v>64</v>
      </c>
      <c r="H234" t="s">
        <v>65</v>
      </c>
      <c r="I234" t="s">
        <v>66</v>
      </c>
      <c r="J234" t="s">
        <v>66</v>
      </c>
      <c r="K234" t="s">
        <v>1</v>
      </c>
      <c r="L234">
        <v>50</v>
      </c>
      <c r="M234">
        <v>1108793</v>
      </c>
      <c r="N234">
        <v>6</v>
      </c>
      <c r="O234">
        <v>1</v>
      </c>
      <c r="P234" t="s">
        <v>142</v>
      </c>
      <c r="Q234" t="s">
        <v>484</v>
      </c>
      <c r="R234">
        <v>21</v>
      </c>
      <c r="U234">
        <v>17</v>
      </c>
      <c r="V234">
        <v>22</v>
      </c>
      <c r="W234">
        <v>3</v>
      </c>
      <c r="X234">
        <v>0</v>
      </c>
      <c r="Y234">
        <v>3</v>
      </c>
      <c r="Z234">
        <v>1</v>
      </c>
      <c r="AA234">
        <v>21</v>
      </c>
      <c r="AB234">
        <v>26</v>
      </c>
      <c r="AC234">
        <v>50</v>
      </c>
      <c r="AD234">
        <v>29</v>
      </c>
      <c r="AE234">
        <v>3</v>
      </c>
      <c r="AF234">
        <v>1</v>
      </c>
      <c r="AG234">
        <v>33</v>
      </c>
      <c r="AH234">
        <v>0</v>
      </c>
      <c r="AI234">
        <v>21</v>
      </c>
      <c r="AJ234">
        <v>17</v>
      </c>
      <c r="AK234">
        <v>20</v>
      </c>
      <c r="AL234">
        <v>21</v>
      </c>
      <c r="AM234">
        <v>0</v>
      </c>
      <c r="AN234">
        <v>0.12</v>
      </c>
      <c r="AO234">
        <v>1.8181818181818183</v>
      </c>
      <c r="AP234">
        <v>0</v>
      </c>
      <c r="AQ234" t="s">
        <v>115</v>
      </c>
      <c r="AR234" t="s">
        <v>108</v>
      </c>
      <c r="AS234" t="s">
        <v>275</v>
      </c>
      <c r="AT234">
        <v>2808</v>
      </c>
      <c r="AU234">
        <v>2191</v>
      </c>
      <c r="AV234">
        <v>0</v>
      </c>
      <c r="AW234">
        <v>0</v>
      </c>
      <c r="AX234">
        <v>4.9989999999999997</v>
      </c>
      <c r="AY234">
        <v>0.17237931034482756</v>
      </c>
      <c r="AZ234">
        <v>5.6885172413793095</v>
      </c>
      <c r="BA234" t="s">
        <v>109</v>
      </c>
      <c r="BB234">
        <v>0.31148275862069053</v>
      </c>
      <c r="BC234">
        <v>1.8069613922784611</v>
      </c>
      <c r="BD234" t="s">
        <v>114</v>
      </c>
      <c r="BE234">
        <v>0</v>
      </c>
      <c r="BF234" t="s">
        <v>111</v>
      </c>
    </row>
    <row r="235" spans="1:58" x14ac:dyDescent="0.25">
      <c r="A235" t="s">
        <v>495</v>
      </c>
      <c r="B235" t="s">
        <v>248</v>
      </c>
      <c r="C235">
        <v>1</v>
      </c>
      <c r="D235">
        <v>234</v>
      </c>
      <c r="E235">
        <v>2</v>
      </c>
      <c r="F235" t="s">
        <v>63</v>
      </c>
      <c r="G235" t="s">
        <v>64</v>
      </c>
      <c r="H235" t="s">
        <v>65</v>
      </c>
      <c r="I235" t="s">
        <v>73</v>
      </c>
      <c r="J235" t="s">
        <v>74</v>
      </c>
      <c r="K235" t="s">
        <v>1</v>
      </c>
      <c r="L235">
        <v>50</v>
      </c>
      <c r="M235">
        <v>1108795</v>
      </c>
      <c r="N235">
        <v>6</v>
      </c>
      <c r="O235">
        <v>1</v>
      </c>
      <c r="P235" t="s">
        <v>142</v>
      </c>
      <c r="Q235" t="s">
        <v>461</v>
      </c>
      <c r="R235">
        <v>22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50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50</v>
      </c>
      <c r="AJ235">
        <v>50</v>
      </c>
      <c r="AK235">
        <v>50</v>
      </c>
      <c r="AL235">
        <v>50</v>
      </c>
      <c r="AM235">
        <v>0</v>
      </c>
      <c r="AN235">
        <v>0.12</v>
      </c>
      <c r="AO235">
        <v>4.5454545454545459</v>
      </c>
      <c r="AP235">
        <v>0</v>
      </c>
      <c r="AQ235" t="s">
        <v>130</v>
      </c>
      <c r="AR235" t="s">
        <v>116</v>
      </c>
      <c r="AS235" t="s">
        <v>275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 t="s">
        <v>117</v>
      </c>
      <c r="BB235">
        <v>6</v>
      </c>
      <c r="BC235">
        <v>0</v>
      </c>
      <c r="BD235" t="s">
        <v>110</v>
      </c>
      <c r="BE235">
        <v>1</v>
      </c>
      <c r="BF235" t="s">
        <v>111</v>
      </c>
    </row>
    <row r="236" spans="1:58" x14ac:dyDescent="0.25">
      <c r="A236" t="s">
        <v>496</v>
      </c>
      <c r="B236" t="s">
        <v>248</v>
      </c>
      <c r="C236">
        <v>1</v>
      </c>
      <c r="D236">
        <v>235</v>
      </c>
      <c r="E236">
        <v>2</v>
      </c>
      <c r="F236" t="s">
        <v>63</v>
      </c>
      <c r="G236" t="s">
        <v>64</v>
      </c>
      <c r="H236" t="s">
        <v>65</v>
      </c>
      <c r="I236" t="s">
        <v>73</v>
      </c>
      <c r="J236" t="s">
        <v>74</v>
      </c>
      <c r="K236" t="s">
        <v>1</v>
      </c>
      <c r="L236">
        <v>50</v>
      </c>
      <c r="M236">
        <v>1108797</v>
      </c>
      <c r="N236">
        <v>6</v>
      </c>
      <c r="O236">
        <v>1</v>
      </c>
      <c r="P236" t="s">
        <v>142</v>
      </c>
      <c r="Q236" t="s">
        <v>461</v>
      </c>
      <c r="R236">
        <v>22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50</v>
      </c>
      <c r="AJ236">
        <v>50</v>
      </c>
      <c r="AK236">
        <v>50</v>
      </c>
      <c r="AL236">
        <v>50</v>
      </c>
      <c r="AM236">
        <v>0</v>
      </c>
      <c r="AN236">
        <v>0.12</v>
      </c>
      <c r="AO236">
        <v>4.5454545454545459</v>
      </c>
      <c r="AP236">
        <v>0</v>
      </c>
      <c r="AQ236" t="s">
        <v>130</v>
      </c>
      <c r="AR236" t="s">
        <v>116</v>
      </c>
      <c r="AS236" t="s">
        <v>275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 t="s">
        <v>117</v>
      </c>
      <c r="BB236">
        <v>6</v>
      </c>
      <c r="BC236">
        <v>0</v>
      </c>
      <c r="BD236" t="s">
        <v>111</v>
      </c>
      <c r="BE236">
        <v>2</v>
      </c>
      <c r="BF236" t="s">
        <v>111</v>
      </c>
    </row>
    <row r="237" spans="1:58" x14ac:dyDescent="0.25">
      <c r="A237" t="s">
        <v>497</v>
      </c>
      <c r="B237" t="s">
        <v>248</v>
      </c>
      <c r="C237">
        <v>1</v>
      </c>
      <c r="D237">
        <v>236</v>
      </c>
      <c r="E237">
        <v>2</v>
      </c>
      <c r="F237" t="s">
        <v>63</v>
      </c>
      <c r="G237" t="s">
        <v>64</v>
      </c>
      <c r="H237" t="s">
        <v>65</v>
      </c>
      <c r="I237" t="s">
        <v>73</v>
      </c>
      <c r="J237" t="s">
        <v>74</v>
      </c>
      <c r="K237" t="s">
        <v>1</v>
      </c>
      <c r="L237">
        <v>50</v>
      </c>
      <c r="M237">
        <v>1108799</v>
      </c>
      <c r="N237">
        <v>6</v>
      </c>
      <c r="O237">
        <v>1</v>
      </c>
      <c r="P237" t="s">
        <v>142</v>
      </c>
      <c r="Q237" t="s">
        <v>461</v>
      </c>
      <c r="R237">
        <v>22</v>
      </c>
      <c r="U237">
        <v>0</v>
      </c>
      <c r="V237">
        <v>10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</v>
      </c>
      <c r="AC237">
        <v>50</v>
      </c>
      <c r="AD237">
        <v>22</v>
      </c>
      <c r="AE237">
        <v>0</v>
      </c>
      <c r="AF237">
        <v>0</v>
      </c>
      <c r="AG237">
        <v>22</v>
      </c>
      <c r="AH237">
        <v>0</v>
      </c>
      <c r="AI237">
        <v>28</v>
      </c>
      <c r="AJ237">
        <v>28</v>
      </c>
      <c r="AK237">
        <v>28</v>
      </c>
      <c r="AL237">
        <v>28</v>
      </c>
      <c r="AM237">
        <v>0</v>
      </c>
      <c r="AN237">
        <v>0.12</v>
      </c>
      <c r="AO237">
        <v>2.5454545454545454</v>
      </c>
      <c r="AP237">
        <v>0</v>
      </c>
      <c r="AQ237" t="s">
        <v>130</v>
      </c>
      <c r="AR237" t="s">
        <v>108</v>
      </c>
      <c r="AS237" t="s">
        <v>275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 t="s">
        <v>117</v>
      </c>
      <c r="BB237">
        <v>6</v>
      </c>
      <c r="BC237">
        <v>0</v>
      </c>
      <c r="BD237" t="s">
        <v>111</v>
      </c>
      <c r="BE237">
        <v>0</v>
      </c>
      <c r="BF237" t="s">
        <v>111</v>
      </c>
    </row>
    <row r="238" spans="1:58" x14ac:dyDescent="0.25">
      <c r="A238" t="s">
        <v>498</v>
      </c>
      <c r="B238" t="s">
        <v>248</v>
      </c>
      <c r="C238">
        <v>1</v>
      </c>
      <c r="D238">
        <v>237</v>
      </c>
      <c r="E238">
        <v>2</v>
      </c>
      <c r="F238" t="s">
        <v>63</v>
      </c>
      <c r="G238" t="s">
        <v>64</v>
      </c>
      <c r="H238" t="s">
        <v>65</v>
      </c>
      <c r="I238" t="s">
        <v>73</v>
      </c>
      <c r="J238" t="s">
        <v>74</v>
      </c>
      <c r="K238" t="s">
        <v>1</v>
      </c>
      <c r="L238">
        <v>50</v>
      </c>
      <c r="M238">
        <v>1108801</v>
      </c>
      <c r="N238">
        <v>6</v>
      </c>
      <c r="O238">
        <v>1</v>
      </c>
      <c r="P238" t="s">
        <v>142</v>
      </c>
      <c r="Q238" t="s">
        <v>461</v>
      </c>
      <c r="R238">
        <v>22</v>
      </c>
      <c r="U238">
        <v>0</v>
      </c>
      <c r="V238">
        <v>12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12</v>
      </c>
      <c r="AC238">
        <v>50</v>
      </c>
      <c r="AD238">
        <v>30</v>
      </c>
      <c r="AE238">
        <v>0</v>
      </c>
      <c r="AF238">
        <v>0</v>
      </c>
      <c r="AG238">
        <v>30</v>
      </c>
      <c r="AH238">
        <v>0</v>
      </c>
      <c r="AI238">
        <v>20</v>
      </c>
      <c r="AJ238">
        <v>20</v>
      </c>
      <c r="AK238">
        <v>20</v>
      </c>
      <c r="AL238">
        <v>20</v>
      </c>
      <c r="AM238">
        <v>0</v>
      </c>
      <c r="AN238">
        <v>0.12</v>
      </c>
      <c r="AO238">
        <v>1.8181818181818183</v>
      </c>
      <c r="AP238">
        <v>0</v>
      </c>
      <c r="AQ238" t="s">
        <v>130</v>
      </c>
      <c r="AR238" t="s">
        <v>108</v>
      </c>
      <c r="AS238" t="s">
        <v>275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 t="s">
        <v>117</v>
      </c>
      <c r="BB238">
        <v>6</v>
      </c>
      <c r="BC238">
        <v>0</v>
      </c>
      <c r="BD238" t="s">
        <v>111</v>
      </c>
      <c r="BE238">
        <v>0</v>
      </c>
      <c r="BF238" t="s">
        <v>111</v>
      </c>
    </row>
    <row r="239" spans="1:58" x14ac:dyDescent="0.25">
      <c r="A239" t="s">
        <v>499</v>
      </c>
      <c r="B239" t="s">
        <v>248</v>
      </c>
      <c r="C239">
        <v>1</v>
      </c>
      <c r="D239">
        <v>238</v>
      </c>
      <c r="E239">
        <v>2</v>
      </c>
      <c r="F239" t="s">
        <v>63</v>
      </c>
      <c r="G239" t="s">
        <v>64</v>
      </c>
      <c r="H239" t="s">
        <v>65</v>
      </c>
      <c r="I239" t="s">
        <v>73</v>
      </c>
      <c r="J239" t="s">
        <v>74</v>
      </c>
      <c r="K239" t="s">
        <v>1</v>
      </c>
      <c r="L239">
        <v>50</v>
      </c>
      <c r="M239">
        <v>1108803</v>
      </c>
      <c r="N239">
        <v>6</v>
      </c>
      <c r="O239">
        <v>1</v>
      </c>
      <c r="P239" t="s">
        <v>142</v>
      </c>
      <c r="Q239" t="s">
        <v>461</v>
      </c>
      <c r="R239">
        <v>22</v>
      </c>
      <c r="U239">
        <v>0</v>
      </c>
      <c r="V239">
        <v>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</v>
      </c>
      <c r="AC239">
        <v>50</v>
      </c>
      <c r="AD239">
        <v>16</v>
      </c>
      <c r="AE239">
        <v>0</v>
      </c>
      <c r="AF239">
        <v>0</v>
      </c>
      <c r="AG239">
        <v>16</v>
      </c>
      <c r="AH239">
        <v>0</v>
      </c>
      <c r="AI239">
        <v>34</v>
      </c>
      <c r="AJ239">
        <v>34</v>
      </c>
      <c r="AK239">
        <v>34</v>
      </c>
      <c r="AL239">
        <v>34</v>
      </c>
      <c r="AM239">
        <v>0</v>
      </c>
      <c r="AN239">
        <v>0.12</v>
      </c>
      <c r="AO239">
        <v>3.0909090909090908</v>
      </c>
      <c r="AP239">
        <v>0</v>
      </c>
      <c r="AQ239" t="s">
        <v>130</v>
      </c>
      <c r="AR239" t="s">
        <v>108</v>
      </c>
      <c r="AS239" t="s">
        <v>275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 t="s">
        <v>117</v>
      </c>
      <c r="BB239">
        <v>6</v>
      </c>
      <c r="BC239">
        <v>0</v>
      </c>
      <c r="BD239" t="s">
        <v>111</v>
      </c>
      <c r="BE239">
        <v>0</v>
      </c>
      <c r="BF239" t="s">
        <v>111</v>
      </c>
    </row>
    <row r="240" spans="1:58" x14ac:dyDescent="0.25">
      <c r="A240" t="s">
        <v>500</v>
      </c>
      <c r="B240" t="s">
        <v>248</v>
      </c>
      <c r="C240">
        <v>1</v>
      </c>
      <c r="D240">
        <v>239</v>
      </c>
      <c r="E240">
        <v>2</v>
      </c>
      <c r="F240" t="s">
        <v>63</v>
      </c>
      <c r="G240" t="s">
        <v>64</v>
      </c>
      <c r="H240" t="s">
        <v>65</v>
      </c>
      <c r="I240" t="s">
        <v>73</v>
      </c>
      <c r="J240" t="s">
        <v>74</v>
      </c>
      <c r="K240" t="s">
        <v>1</v>
      </c>
      <c r="L240">
        <v>50</v>
      </c>
      <c r="M240">
        <v>1108805</v>
      </c>
      <c r="N240">
        <v>6</v>
      </c>
      <c r="O240">
        <v>1</v>
      </c>
      <c r="P240" t="s">
        <v>142</v>
      </c>
      <c r="Q240" t="s">
        <v>461</v>
      </c>
      <c r="R240">
        <v>22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50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49</v>
      </c>
      <c r="AJ240">
        <v>49</v>
      </c>
      <c r="AK240">
        <v>49</v>
      </c>
      <c r="AL240">
        <v>49</v>
      </c>
      <c r="AM240">
        <v>0</v>
      </c>
      <c r="AN240">
        <v>0.12</v>
      </c>
      <c r="AO240">
        <v>4.454545454545455</v>
      </c>
      <c r="AP240">
        <v>0</v>
      </c>
      <c r="AQ240" t="s">
        <v>130</v>
      </c>
      <c r="AR240" t="s">
        <v>108</v>
      </c>
      <c r="AS240" t="s">
        <v>275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 t="s">
        <v>117</v>
      </c>
      <c r="BB240">
        <v>6</v>
      </c>
      <c r="BC240">
        <v>0</v>
      </c>
      <c r="BD240" t="s">
        <v>111</v>
      </c>
      <c r="BE240">
        <v>0</v>
      </c>
      <c r="BF240" t="s">
        <v>111</v>
      </c>
    </row>
    <row r="241" spans="1:58" x14ac:dyDescent="0.25">
      <c r="A241" t="s">
        <v>501</v>
      </c>
      <c r="B241" t="s">
        <v>248</v>
      </c>
      <c r="C241">
        <v>1</v>
      </c>
      <c r="D241">
        <v>240</v>
      </c>
      <c r="E241">
        <v>2</v>
      </c>
      <c r="F241" t="s">
        <v>63</v>
      </c>
      <c r="G241" t="s">
        <v>64</v>
      </c>
      <c r="H241" t="s">
        <v>65</v>
      </c>
      <c r="I241" t="s">
        <v>73</v>
      </c>
      <c r="J241" t="s">
        <v>74</v>
      </c>
      <c r="K241" t="s">
        <v>1</v>
      </c>
      <c r="L241">
        <v>50</v>
      </c>
      <c r="M241">
        <v>1108807</v>
      </c>
      <c r="N241">
        <v>6</v>
      </c>
      <c r="O241">
        <v>1</v>
      </c>
      <c r="P241" t="s">
        <v>142</v>
      </c>
      <c r="Q241" t="s">
        <v>461</v>
      </c>
      <c r="R241">
        <v>22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50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49</v>
      </c>
      <c r="AJ241">
        <v>49</v>
      </c>
      <c r="AK241">
        <v>49</v>
      </c>
      <c r="AL241">
        <v>49</v>
      </c>
      <c r="AM241">
        <v>0</v>
      </c>
      <c r="AN241">
        <v>0.12</v>
      </c>
      <c r="AO241">
        <v>4.454545454545455</v>
      </c>
      <c r="AP241">
        <v>0</v>
      </c>
      <c r="AQ241" t="s">
        <v>130</v>
      </c>
      <c r="AR241" t="s">
        <v>108</v>
      </c>
      <c r="AS241" t="s">
        <v>275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 t="s">
        <v>117</v>
      </c>
      <c r="BB241">
        <v>6</v>
      </c>
      <c r="BC241">
        <v>0</v>
      </c>
      <c r="BD241" t="s">
        <v>111</v>
      </c>
      <c r="BE241">
        <v>0</v>
      </c>
      <c r="BF241" t="s">
        <v>111</v>
      </c>
    </row>
    <row r="242" spans="1:58" x14ac:dyDescent="0.25">
      <c r="A242" t="s">
        <v>502</v>
      </c>
      <c r="B242" t="s">
        <v>248</v>
      </c>
      <c r="C242">
        <v>1</v>
      </c>
      <c r="D242">
        <v>241</v>
      </c>
      <c r="E242">
        <v>2</v>
      </c>
      <c r="F242" t="s">
        <v>63</v>
      </c>
      <c r="G242" t="s">
        <v>64</v>
      </c>
      <c r="H242" t="s">
        <v>65</v>
      </c>
      <c r="I242" t="s">
        <v>73</v>
      </c>
      <c r="J242" t="s">
        <v>74</v>
      </c>
      <c r="K242" t="s">
        <v>1</v>
      </c>
      <c r="L242">
        <v>50</v>
      </c>
      <c r="M242">
        <v>1108809</v>
      </c>
      <c r="N242">
        <v>6</v>
      </c>
      <c r="O242">
        <v>1</v>
      </c>
      <c r="P242" t="s">
        <v>142</v>
      </c>
      <c r="Q242" t="s">
        <v>461</v>
      </c>
      <c r="R242">
        <v>22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50</v>
      </c>
      <c r="AJ242">
        <v>50</v>
      </c>
      <c r="AK242">
        <v>50</v>
      </c>
      <c r="AL242">
        <v>50</v>
      </c>
      <c r="AM242">
        <v>0</v>
      </c>
      <c r="AN242">
        <v>0.12</v>
      </c>
      <c r="AO242">
        <v>4.5454545454545459</v>
      </c>
      <c r="AP242">
        <v>0</v>
      </c>
      <c r="AQ242" t="s">
        <v>130</v>
      </c>
      <c r="AR242" t="s">
        <v>116</v>
      </c>
      <c r="AS242" t="s">
        <v>275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 t="s">
        <v>117</v>
      </c>
      <c r="BB242">
        <v>6</v>
      </c>
      <c r="BC242">
        <v>0</v>
      </c>
      <c r="BD242" t="s">
        <v>111</v>
      </c>
      <c r="BE242">
        <v>1</v>
      </c>
      <c r="BF242" t="s">
        <v>111</v>
      </c>
    </row>
    <row r="243" spans="1:58" x14ac:dyDescent="0.25">
      <c r="A243" t="s">
        <v>503</v>
      </c>
      <c r="B243" t="s">
        <v>248</v>
      </c>
      <c r="C243">
        <v>1</v>
      </c>
      <c r="D243">
        <v>242</v>
      </c>
      <c r="E243">
        <v>2</v>
      </c>
      <c r="F243" t="s">
        <v>63</v>
      </c>
      <c r="G243" t="s">
        <v>64</v>
      </c>
      <c r="H243" t="s">
        <v>65</v>
      </c>
      <c r="I243" t="s">
        <v>73</v>
      </c>
      <c r="J243" t="s">
        <v>74</v>
      </c>
      <c r="K243" t="s">
        <v>1</v>
      </c>
      <c r="L243">
        <v>50</v>
      </c>
      <c r="M243">
        <v>1108811</v>
      </c>
      <c r="N243">
        <v>6</v>
      </c>
      <c r="O243">
        <v>1</v>
      </c>
      <c r="P243" t="s">
        <v>142</v>
      </c>
      <c r="Q243" t="s">
        <v>461</v>
      </c>
      <c r="R243">
        <v>22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50</v>
      </c>
      <c r="AJ243">
        <v>50</v>
      </c>
      <c r="AK243">
        <v>50</v>
      </c>
      <c r="AL243">
        <v>50</v>
      </c>
      <c r="AM243">
        <v>0</v>
      </c>
      <c r="AN243">
        <v>0.12</v>
      </c>
      <c r="AO243">
        <v>4.5454545454545459</v>
      </c>
      <c r="AP243">
        <v>0</v>
      </c>
      <c r="AQ243" t="s">
        <v>130</v>
      </c>
      <c r="AR243" t="s">
        <v>116</v>
      </c>
      <c r="AS243" t="s">
        <v>275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 t="s">
        <v>117</v>
      </c>
      <c r="BB243">
        <v>6</v>
      </c>
      <c r="BC243">
        <v>0</v>
      </c>
      <c r="BD243" t="s">
        <v>111</v>
      </c>
      <c r="BE243">
        <v>2</v>
      </c>
      <c r="BF243" t="s">
        <v>111</v>
      </c>
    </row>
    <row r="244" spans="1:58" x14ac:dyDescent="0.25">
      <c r="A244" t="s">
        <v>504</v>
      </c>
      <c r="B244" t="s">
        <v>248</v>
      </c>
      <c r="C244">
        <v>1</v>
      </c>
      <c r="D244">
        <v>243</v>
      </c>
      <c r="E244">
        <v>2</v>
      </c>
      <c r="F244" t="s">
        <v>63</v>
      </c>
      <c r="G244" t="s">
        <v>64</v>
      </c>
      <c r="H244" t="s">
        <v>65</v>
      </c>
      <c r="I244" t="s">
        <v>73</v>
      </c>
      <c r="J244" t="s">
        <v>74</v>
      </c>
      <c r="K244" t="s">
        <v>1</v>
      </c>
      <c r="L244">
        <v>50</v>
      </c>
      <c r="M244">
        <v>1108813</v>
      </c>
      <c r="N244">
        <v>6</v>
      </c>
      <c r="O244">
        <v>1</v>
      </c>
      <c r="P244" t="s">
        <v>142</v>
      </c>
      <c r="Q244" t="s">
        <v>461</v>
      </c>
      <c r="R244">
        <v>22</v>
      </c>
      <c r="U244">
        <v>0</v>
      </c>
      <c r="V244">
        <v>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</v>
      </c>
      <c r="AC244">
        <v>50</v>
      </c>
      <c r="AD244">
        <v>6</v>
      </c>
      <c r="AE244">
        <v>0</v>
      </c>
      <c r="AF244">
        <v>0</v>
      </c>
      <c r="AG244">
        <v>6</v>
      </c>
      <c r="AH244">
        <v>0</v>
      </c>
      <c r="AI244">
        <v>44</v>
      </c>
      <c r="AJ244">
        <v>44</v>
      </c>
      <c r="AK244">
        <v>44</v>
      </c>
      <c r="AL244">
        <v>44</v>
      </c>
      <c r="AM244">
        <v>0</v>
      </c>
      <c r="AN244">
        <v>0.12</v>
      </c>
      <c r="AO244">
        <v>4</v>
      </c>
      <c r="AP244">
        <v>0</v>
      </c>
      <c r="AQ244" t="s">
        <v>130</v>
      </c>
      <c r="AR244" t="s">
        <v>108</v>
      </c>
      <c r="AS244" t="s">
        <v>275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 t="s">
        <v>117</v>
      </c>
      <c r="BB244">
        <v>6</v>
      </c>
      <c r="BC244">
        <v>0</v>
      </c>
      <c r="BD244" t="s">
        <v>111</v>
      </c>
      <c r="BE244">
        <v>0</v>
      </c>
      <c r="BF244" t="s">
        <v>111</v>
      </c>
    </row>
    <row r="245" spans="1:58" x14ac:dyDescent="0.25">
      <c r="A245" t="s">
        <v>505</v>
      </c>
      <c r="B245" t="s">
        <v>248</v>
      </c>
      <c r="C245">
        <v>1</v>
      </c>
      <c r="D245">
        <v>244</v>
      </c>
      <c r="E245">
        <v>2</v>
      </c>
      <c r="F245" t="s">
        <v>63</v>
      </c>
      <c r="G245" t="s">
        <v>64</v>
      </c>
      <c r="H245" t="s">
        <v>65</v>
      </c>
      <c r="I245" t="s">
        <v>73</v>
      </c>
      <c r="J245" t="s">
        <v>74</v>
      </c>
      <c r="K245" t="s">
        <v>1</v>
      </c>
      <c r="L245">
        <v>50</v>
      </c>
      <c r="M245">
        <v>1108815</v>
      </c>
      <c r="N245">
        <v>6</v>
      </c>
      <c r="O245">
        <v>1</v>
      </c>
      <c r="P245" t="s">
        <v>142</v>
      </c>
      <c r="Q245" t="s">
        <v>461</v>
      </c>
      <c r="R245">
        <v>22</v>
      </c>
      <c r="U245">
        <v>0</v>
      </c>
      <c r="V245">
        <v>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</v>
      </c>
      <c r="AC245">
        <v>50</v>
      </c>
      <c r="AD245">
        <v>14</v>
      </c>
      <c r="AE245">
        <v>0</v>
      </c>
      <c r="AF245">
        <v>0</v>
      </c>
      <c r="AG245">
        <v>14</v>
      </c>
      <c r="AH245">
        <v>0</v>
      </c>
      <c r="AI245">
        <v>36</v>
      </c>
      <c r="AJ245">
        <v>36</v>
      </c>
      <c r="AK245">
        <v>36</v>
      </c>
      <c r="AL245">
        <v>36</v>
      </c>
      <c r="AM245">
        <v>0</v>
      </c>
      <c r="AN245">
        <v>0.12</v>
      </c>
      <c r="AO245">
        <v>3.2727272727272729</v>
      </c>
      <c r="AP245">
        <v>0</v>
      </c>
      <c r="AQ245" t="s">
        <v>130</v>
      </c>
      <c r="AR245" t="s">
        <v>108</v>
      </c>
      <c r="AS245" t="s">
        <v>275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 t="s">
        <v>117</v>
      </c>
      <c r="BB245">
        <v>6</v>
      </c>
      <c r="BC245">
        <v>0</v>
      </c>
      <c r="BD245" t="s">
        <v>114</v>
      </c>
      <c r="BE245">
        <v>0</v>
      </c>
      <c r="BF245" t="s">
        <v>111</v>
      </c>
    </row>
    <row r="246" spans="1:58" x14ac:dyDescent="0.25">
      <c r="A246" t="s">
        <v>506</v>
      </c>
      <c r="B246" t="s">
        <v>248</v>
      </c>
      <c r="C246">
        <v>1</v>
      </c>
      <c r="D246">
        <v>245</v>
      </c>
      <c r="E246">
        <v>1</v>
      </c>
      <c r="F246" t="s">
        <v>63</v>
      </c>
      <c r="G246" t="s">
        <v>64</v>
      </c>
      <c r="H246" t="s">
        <v>65</v>
      </c>
      <c r="I246" t="s">
        <v>66</v>
      </c>
      <c r="J246" t="s">
        <v>66</v>
      </c>
      <c r="K246" t="s">
        <v>1</v>
      </c>
      <c r="L246">
        <v>50</v>
      </c>
      <c r="M246">
        <v>1108817</v>
      </c>
      <c r="N246">
        <v>6</v>
      </c>
      <c r="O246">
        <v>1</v>
      </c>
      <c r="P246" t="s">
        <v>142</v>
      </c>
      <c r="Q246" t="s">
        <v>484</v>
      </c>
      <c r="R246">
        <v>23</v>
      </c>
      <c r="U246">
        <v>22</v>
      </c>
      <c r="V246">
        <v>27</v>
      </c>
      <c r="W246">
        <v>2</v>
      </c>
      <c r="X246">
        <v>0</v>
      </c>
      <c r="Y246">
        <v>2</v>
      </c>
      <c r="Z246">
        <v>0</v>
      </c>
      <c r="AA246">
        <v>24</v>
      </c>
      <c r="AB246">
        <v>29</v>
      </c>
      <c r="AC246">
        <v>50</v>
      </c>
      <c r="AD246">
        <v>32</v>
      </c>
      <c r="AE246">
        <v>4</v>
      </c>
      <c r="AF246">
        <v>0</v>
      </c>
      <c r="AG246">
        <v>36</v>
      </c>
      <c r="AH246">
        <v>0</v>
      </c>
      <c r="AI246">
        <v>18</v>
      </c>
      <c r="AJ246">
        <v>14</v>
      </c>
      <c r="AK246">
        <v>18</v>
      </c>
      <c r="AL246">
        <v>18</v>
      </c>
      <c r="AM246">
        <v>0</v>
      </c>
      <c r="AN246">
        <v>0.12</v>
      </c>
      <c r="AO246">
        <v>1.6363636363636365</v>
      </c>
      <c r="AP246">
        <v>0</v>
      </c>
      <c r="AQ246" t="s">
        <v>115</v>
      </c>
      <c r="AR246" t="s">
        <v>108</v>
      </c>
      <c r="AS246" t="s">
        <v>252</v>
      </c>
      <c r="AT246">
        <v>2629</v>
      </c>
      <c r="AU246">
        <v>2631</v>
      </c>
      <c r="AV246">
        <v>0</v>
      </c>
      <c r="AW246">
        <v>0</v>
      </c>
      <c r="AX246">
        <v>5.26</v>
      </c>
      <c r="AY246">
        <v>0.16437499999999999</v>
      </c>
      <c r="AZ246">
        <v>5.9174999999999995</v>
      </c>
      <c r="BA246" t="s">
        <v>109</v>
      </c>
      <c r="BB246">
        <v>8.2500000000000462E-2</v>
      </c>
      <c r="BC246">
        <v>0.50190114068441349</v>
      </c>
      <c r="BD246" t="s">
        <v>110</v>
      </c>
      <c r="BE246">
        <v>0</v>
      </c>
      <c r="BF246" t="s">
        <v>111</v>
      </c>
    </row>
    <row r="247" spans="1:58" x14ac:dyDescent="0.25">
      <c r="A247" t="s">
        <v>507</v>
      </c>
      <c r="B247" t="s">
        <v>248</v>
      </c>
      <c r="C247">
        <v>1</v>
      </c>
      <c r="D247">
        <v>246</v>
      </c>
      <c r="E247">
        <v>1</v>
      </c>
      <c r="F247" t="s">
        <v>63</v>
      </c>
      <c r="G247" t="s">
        <v>64</v>
      </c>
      <c r="H247" t="s">
        <v>65</v>
      </c>
      <c r="I247" t="s">
        <v>66</v>
      </c>
      <c r="J247" t="s">
        <v>66</v>
      </c>
      <c r="K247" t="s">
        <v>1</v>
      </c>
      <c r="L247">
        <v>50</v>
      </c>
      <c r="M247">
        <v>1108819</v>
      </c>
      <c r="N247">
        <v>6</v>
      </c>
      <c r="O247">
        <v>1</v>
      </c>
      <c r="P247" t="s">
        <v>142</v>
      </c>
      <c r="Q247" t="s">
        <v>484</v>
      </c>
      <c r="R247">
        <v>23</v>
      </c>
      <c r="U247">
        <v>16</v>
      </c>
      <c r="V247">
        <v>21</v>
      </c>
      <c r="W247">
        <v>5</v>
      </c>
      <c r="X247">
        <v>0</v>
      </c>
      <c r="Y247">
        <v>5</v>
      </c>
      <c r="Z247">
        <v>0</v>
      </c>
      <c r="AA247">
        <v>21</v>
      </c>
      <c r="AB247">
        <v>26</v>
      </c>
      <c r="AC247">
        <v>50</v>
      </c>
      <c r="AD247">
        <v>22</v>
      </c>
      <c r="AE247">
        <v>6</v>
      </c>
      <c r="AF247">
        <v>0</v>
      </c>
      <c r="AG247">
        <v>28</v>
      </c>
      <c r="AH247">
        <v>0</v>
      </c>
      <c r="AI247">
        <v>28</v>
      </c>
      <c r="AJ247">
        <v>22</v>
      </c>
      <c r="AK247">
        <v>28</v>
      </c>
      <c r="AL247">
        <v>28</v>
      </c>
      <c r="AM247">
        <v>0</v>
      </c>
      <c r="AN247">
        <v>0.12</v>
      </c>
      <c r="AO247">
        <v>2.5454545454545454</v>
      </c>
      <c r="AP247">
        <v>0</v>
      </c>
      <c r="AQ247" t="s">
        <v>115</v>
      </c>
      <c r="AR247" t="s">
        <v>108</v>
      </c>
      <c r="AS247" t="s">
        <v>252</v>
      </c>
      <c r="AT247">
        <v>1866</v>
      </c>
      <c r="AU247">
        <v>2249</v>
      </c>
      <c r="AV247">
        <v>0</v>
      </c>
      <c r="AW247">
        <v>0</v>
      </c>
      <c r="AX247">
        <v>4.1150000000000002</v>
      </c>
      <c r="AY247">
        <v>0.18704545454545454</v>
      </c>
      <c r="AZ247">
        <v>5.2372727272727273</v>
      </c>
      <c r="BA247" t="s">
        <v>109</v>
      </c>
      <c r="BB247">
        <v>0.7627272727272727</v>
      </c>
      <c r="BC247">
        <v>4.0777642770352367</v>
      </c>
      <c r="BD247" t="s">
        <v>111</v>
      </c>
      <c r="BE247">
        <v>0</v>
      </c>
      <c r="BF247" t="s">
        <v>111</v>
      </c>
    </row>
    <row r="248" spans="1:58" x14ac:dyDescent="0.25">
      <c r="A248" t="s">
        <v>508</v>
      </c>
      <c r="B248" t="s">
        <v>248</v>
      </c>
      <c r="C248">
        <v>1</v>
      </c>
      <c r="D248">
        <v>247</v>
      </c>
      <c r="E248">
        <v>1</v>
      </c>
      <c r="F248" t="s">
        <v>63</v>
      </c>
      <c r="G248" t="s">
        <v>64</v>
      </c>
      <c r="H248" t="s">
        <v>65</v>
      </c>
      <c r="I248" t="s">
        <v>66</v>
      </c>
      <c r="J248" t="s">
        <v>66</v>
      </c>
      <c r="K248" t="s">
        <v>1</v>
      </c>
      <c r="L248">
        <v>50</v>
      </c>
      <c r="M248">
        <v>1108821</v>
      </c>
      <c r="N248">
        <v>6</v>
      </c>
      <c r="O248">
        <v>1</v>
      </c>
      <c r="P248" t="s">
        <v>142</v>
      </c>
      <c r="Q248" t="s">
        <v>484</v>
      </c>
      <c r="R248">
        <v>23</v>
      </c>
      <c r="U248">
        <v>14</v>
      </c>
      <c r="V248">
        <v>19</v>
      </c>
      <c r="W248">
        <v>4</v>
      </c>
      <c r="X248">
        <v>0</v>
      </c>
      <c r="Y248">
        <v>4</v>
      </c>
      <c r="Z248">
        <v>0</v>
      </c>
      <c r="AA248">
        <v>18</v>
      </c>
      <c r="AB248">
        <v>23</v>
      </c>
      <c r="AC248">
        <v>50</v>
      </c>
      <c r="AD248">
        <v>24</v>
      </c>
      <c r="AE248">
        <v>7</v>
      </c>
      <c r="AF248">
        <v>0</v>
      </c>
      <c r="AG248">
        <v>31</v>
      </c>
      <c r="AH248">
        <v>0</v>
      </c>
      <c r="AI248">
        <v>26</v>
      </c>
      <c r="AJ248">
        <v>19</v>
      </c>
      <c r="AK248">
        <v>26</v>
      </c>
      <c r="AL248">
        <v>26</v>
      </c>
      <c r="AM248">
        <v>0</v>
      </c>
      <c r="AN248">
        <v>0.12</v>
      </c>
      <c r="AO248">
        <v>2.3636363636363638</v>
      </c>
      <c r="AP248">
        <v>0</v>
      </c>
      <c r="AQ248" t="s">
        <v>115</v>
      </c>
      <c r="AR248" t="s">
        <v>108</v>
      </c>
      <c r="AS248" t="s">
        <v>252</v>
      </c>
      <c r="AT248">
        <v>2331</v>
      </c>
      <c r="AU248">
        <v>2186</v>
      </c>
      <c r="AV248">
        <v>0</v>
      </c>
      <c r="AW248">
        <v>0</v>
      </c>
      <c r="AX248">
        <v>4.5170000000000003</v>
      </c>
      <c r="AY248">
        <v>0.18820833333333334</v>
      </c>
      <c r="AZ248">
        <v>5.8344583333333331</v>
      </c>
      <c r="BA248" t="s">
        <v>109</v>
      </c>
      <c r="BB248">
        <v>0.16554166666666692</v>
      </c>
      <c r="BC248">
        <v>0.87956608368386224</v>
      </c>
      <c r="BD248" t="s">
        <v>111</v>
      </c>
      <c r="BE248">
        <v>0</v>
      </c>
      <c r="BF248" t="s">
        <v>111</v>
      </c>
    </row>
    <row r="249" spans="1:58" x14ac:dyDescent="0.25">
      <c r="A249" t="s">
        <v>509</v>
      </c>
      <c r="B249" t="s">
        <v>248</v>
      </c>
      <c r="C249">
        <v>1</v>
      </c>
      <c r="D249">
        <v>248</v>
      </c>
      <c r="E249">
        <v>1</v>
      </c>
      <c r="F249" t="s">
        <v>63</v>
      </c>
      <c r="G249" t="s">
        <v>64</v>
      </c>
      <c r="H249" t="s">
        <v>65</v>
      </c>
      <c r="I249" t="s">
        <v>66</v>
      </c>
      <c r="J249" t="s">
        <v>66</v>
      </c>
      <c r="K249" t="s">
        <v>1</v>
      </c>
      <c r="L249">
        <v>50</v>
      </c>
      <c r="M249">
        <v>1108823</v>
      </c>
      <c r="N249">
        <v>6</v>
      </c>
      <c r="O249">
        <v>1</v>
      </c>
      <c r="P249" t="s">
        <v>142</v>
      </c>
      <c r="Q249" t="s">
        <v>484</v>
      </c>
      <c r="R249">
        <v>23</v>
      </c>
      <c r="U249">
        <v>24</v>
      </c>
      <c r="V249">
        <v>29</v>
      </c>
      <c r="W249">
        <v>3</v>
      </c>
      <c r="X249">
        <v>0</v>
      </c>
      <c r="Y249">
        <v>3</v>
      </c>
      <c r="Z249">
        <v>2</v>
      </c>
      <c r="AA249">
        <v>29</v>
      </c>
      <c r="AB249">
        <v>34</v>
      </c>
      <c r="AC249">
        <v>50</v>
      </c>
      <c r="AD249">
        <v>33</v>
      </c>
      <c r="AE249">
        <v>5</v>
      </c>
      <c r="AF249">
        <v>2</v>
      </c>
      <c r="AG249">
        <v>40</v>
      </c>
      <c r="AH249">
        <v>0</v>
      </c>
      <c r="AI249">
        <v>17</v>
      </c>
      <c r="AJ249">
        <v>10</v>
      </c>
      <c r="AK249">
        <v>15</v>
      </c>
      <c r="AL249">
        <v>17</v>
      </c>
      <c r="AM249">
        <v>0</v>
      </c>
      <c r="AN249">
        <v>0.12</v>
      </c>
      <c r="AO249">
        <v>1.3636363636363638</v>
      </c>
      <c r="AP249">
        <v>0</v>
      </c>
      <c r="AQ249" t="s">
        <v>115</v>
      </c>
      <c r="AR249" t="s">
        <v>108</v>
      </c>
      <c r="AS249" t="s">
        <v>252</v>
      </c>
      <c r="AT249">
        <v>4195</v>
      </c>
      <c r="AU249">
        <v>3705</v>
      </c>
      <c r="AV249">
        <v>0</v>
      </c>
      <c r="AW249">
        <v>0</v>
      </c>
      <c r="AX249">
        <v>7.9</v>
      </c>
      <c r="AY249">
        <v>0.23939393939393941</v>
      </c>
      <c r="AZ249">
        <v>9.5757575757575761</v>
      </c>
      <c r="BA249" t="s">
        <v>109</v>
      </c>
      <c r="BB249">
        <v>-3.5757575757575761</v>
      </c>
      <c r="BC249">
        <v>-14.936708860759495</v>
      </c>
      <c r="BD249" t="s">
        <v>111</v>
      </c>
      <c r="BE249">
        <v>0</v>
      </c>
      <c r="BF249" t="s">
        <v>111</v>
      </c>
    </row>
    <row r="250" spans="1:58" x14ac:dyDescent="0.25">
      <c r="A250" t="s">
        <v>510</v>
      </c>
      <c r="B250" t="s">
        <v>248</v>
      </c>
      <c r="C250">
        <v>1</v>
      </c>
      <c r="D250">
        <v>249</v>
      </c>
      <c r="E250">
        <v>1</v>
      </c>
      <c r="F250" t="s">
        <v>63</v>
      </c>
      <c r="G250" t="s">
        <v>64</v>
      </c>
      <c r="H250" t="s">
        <v>65</v>
      </c>
      <c r="I250" t="s">
        <v>66</v>
      </c>
      <c r="J250" t="s">
        <v>66</v>
      </c>
      <c r="K250" t="s">
        <v>1</v>
      </c>
      <c r="L250">
        <v>50</v>
      </c>
      <c r="M250">
        <v>1108825</v>
      </c>
      <c r="N250">
        <v>6</v>
      </c>
      <c r="O250">
        <v>1</v>
      </c>
      <c r="P250" t="s">
        <v>142</v>
      </c>
      <c r="Q250" t="s">
        <v>484</v>
      </c>
      <c r="R250">
        <v>23</v>
      </c>
      <c r="U250">
        <v>23</v>
      </c>
      <c r="V250">
        <v>28</v>
      </c>
      <c r="W250">
        <v>1</v>
      </c>
      <c r="X250">
        <v>0</v>
      </c>
      <c r="Y250">
        <v>1</v>
      </c>
      <c r="Z250">
        <v>1</v>
      </c>
      <c r="AA250">
        <v>25</v>
      </c>
      <c r="AB250">
        <v>30</v>
      </c>
      <c r="AC250">
        <v>50</v>
      </c>
      <c r="AD250">
        <v>38</v>
      </c>
      <c r="AE250">
        <v>1</v>
      </c>
      <c r="AF250">
        <v>1</v>
      </c>
      <c r="AG250">
        <v>40</v>
      </c>
      <c r="AH250">
        <v>0</v>
      </c>
      <c r="AI250">
        <v>12</v>
      </c>
      <c r="AJ250">
        <v>10</v>
      </c>
      <c r="AK250">
        <v>11</v>
      </c>
      <c r="AL250">
        <v>12</v>
      </c>
      <c r="AM250">
        <v>0</v>
      </c>
      <c r="AN250">
        <v>0.12</v>
      </c>
      <c r="AO250">
        <v>1</v>
      </c>
      <c r="AP250">
        <v>0</v>
      </c>
      <c r="AQ250" t="s">
        <v>115</v>
      </c>
      <c r="AR250" t="s">
        <v>108</v>
      </c>
      <c r="AS250" t="s">
        <v>252</v>
      </c>
      <c r="AT250">
        <v>3354</v>
      </c>
      <c r="AU250">
        <v>3561</v>
      </c>
      <c r="AV250">
        <v>0</v>
      </c>
      <c r="AW250">
        <v>0</v>
      </c>
      <c r="AX250">
        <v>6.915</v>
      </c>
      <c r="AY250">
        <v>0.18197368421052632</v>
      </c>
      <c r="AZ250">
        <v>7.2789473684210524</v>
      </c>
      <c r="BA250" t="s">
        <v>109</v>
      </c>
      <c r="BB250">
        <v>-1.2789473684210524</v>
      </c>
      <c r="BC250">
        <v>-7.0281995661605192</v>
      </c>
      <c r="BD250" t="s">
        <v>111</v>
      </c>
      <c r="BE250">
        <v>0</v>
      </c>
      <c r="BF250" t="s">
        <v>111</v>
      </c>
    </row>
    <row r="251" spans="1:58" x14ac:dyDescent="0.25">
      <c r="A251" t="s">
        <v>511</v>
      </c>
      <c r="B251" t="s">
        <v>248</v>
      </c>
      <c r="C251">
        <v>1</v>
      </c>
      <c r="D251">
        <v>250</v>
      </c>
      <c r="E251">
        <v>1</v>
      </c>
      <c r="F251" t="s">
        <v>63</v>
      </c>
      <c r="G251" t="s">
        <v>64</v>
      </c>
      <c r="H251" t="s">
        <v>67</v>
      </c>
      <c r="I251" t="s">
        <v>68</v>
      </c>
      <c r="J251" t="s">
        <v>69</v>
      </c>
      <c r="K251" t="s">
        <v>1</v>
      </c>
      <c r="L251">
        <v>50</v>
      </c>
      <c r="M251">
        <v>1108827</v>
      </c>
      <c r="N251">
        <v>5</v>
      </c>
      <c r="O251">
        <v>1</v>
      </c>
      <c r="P251" t="s">
        <v>142</v>
      </c>
      <c r="Q251" t="s">
        <v>484</v>
      </c>
      <c r="R251">
        <v>23</v>
      </c>
      <c r="U251">
        <v>0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</v>
      </c>
      <c r="AC251">
        <v>50</v>
      </c>
      <c r="AD251">
        <v>4</v>
      </c>
      <c r="AE251">
        <v>0</v>
      </c>
      <c r="AF251">
        <v>0</v>
      </c>
      <c r="AG251">
        <v>4</v>
      </c>
      <c r="AH251">
        <v>0</v>
      </c>
      <c r="AI251">
        <v>46</v>
      </c>
      <c r="AJ251">
        <v>46</v>
      </c>
      <c r="AK251">
        <v>46</v>
      </c>
      <c r="AL251">
        <v>46</v>
      </c>
      <c r="AM251">
        <v>0</v>
      </c>
      <c r="AN251">
        <v>0.1</v>
      </c>
      <c r="AO251">
        <v>4.1818181818181817</v>
      </c>
      <c r="AP251">
        <v>0</v>
      </c>
      <c r="AQ251" t="s">
        <v>112</v>
      </c>
      <c r="AR251" t="s">
        <v>108</v>
      </c>
      <c r="AS251" t="s">
        <v>252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 t="s">
        <v>113</v>
      </c>
      <c r="BB251">
        <v>5</v>
      </c>
      <c r="BC251">
        <v>0</v>
      </c>
      <c r="BD251" t="s">
        <v>111</v>
      </c>
      <c r="BE251">
        <v>0</v>
      </c>
      <c r="BF251" t="s">
        <v>111</v>
      </c>
    </row>
    <row r="252" spans="1:58" x14ac:dyDescent="0.25">
      <c r="A252" t="s">
        <v>512</v>
      </c>
      <c r="B252" t="s">
        <v>248</v>
      </c>
      <c r="C252">
        <v>1</v>
      </c>
      <c r="D252">
        <v>251</v>
      </c>
      <c r="E252">
        <v>1</v>
      </c>
      <c r="F252" t="s">
        <v>63</v>
      </c>
      <c r="G252" t="s">
        <v>64</v>
      </c>
      <c r="H252" t="s">
        <v>65</v>
      </c>
      <c r="I252" t="s">
        <v>66</v>
      </c>
      <c r="J252" t="s">
        <v>66</v>
      </c>
      <c r="K252" t="s">
        <v>1</v>
      </c>
      <c r="L252">
        <v>50</v>
      </c>
      <c r="M252">
        <v>1108829</v>
      </c>
      <c r="N252">
        <v>6</v>
      </c>
      <c r="O252">
        <v>1</v>
      </c>
      <c r="P252" t="s">
        <v>142</v>
      </c>
      <c r="Q252" t="s">
        <v>484</v>
      </c>
      <c r="R252">
        <v>23</v>
      </c>
      <c r="U252">
        <v>20</v>
      </c>
      <c r="V252">
        <v>25</v>
      </c>
      <c r="W252">
        <v>1</v>
      </c>
      <c r="X252">
        <v>0</v>
      </c>
      <c r="Y252">
        <v>1</v>
      </c>
      <c r="Z252">
        <v>0</v>
      </c>
      <c r="AA252">
        <v>21</v>
      </c>
      <c r="AB252">
        <v>26</v>
      </c>
      <c r="AC252">
        <v>50</v>
      </c>
      <c r="AD252">
        <v>33</v>
      </c>
      <c r="AE252">
        <v>8</v>
      </c>
      <c r="AF252">
        <v>0</v>
      </c>
      <c r="AG252">
        <v>41</v>
      </c>
      <c r="AH252">
        <v>0</v>
      </c>
      <c r="AI252">
        <v>17</v>
      </c>
      <c r="AJ252">
        <v>9</v>
      </c>
      <c r="AK252">
        <v>17</v>
      </c>
      <c r="AL252">
        <v>17</v>
      </c>
      <c r="AM252">
        <v>0</v>
      </c>
      <c r="AN252">
        <v>0.12</v>
      </c>
      <c r="AO252">
        <v>1.5454545454545454</v>
      </c>
      <c r="AP252">
        <v>0</v>
      </c>
      <c r="AQ252" t="s">
        <v>115</v>
      </c>
      <c r="AR252" t="s">
        <v>108</v>
      </c>
      <c r="AS252" t="s">
        <v>252</v>
      </c>
      <c r="AT252">
        <v>4514</v>
      </c>
      <c r="AU252">
        <v>4513</v>
      </c>
      <c r="AV252">
        <v>0</v>
      </c>
      <c r="AW252">
        <v>0</v>
      </c>
      <c r="AX252">
        <v>9.0269999999999992</v>
      </c>
      <c r="AY252">
        <v>0.27354545454545454</v>
      </c>
      <c r="AZ252">
        <v>11.215363636363636</v>
      </c>
      <c r="BA252" t="s">
        <v>109</v>
      </c>
      <c r="BB252">
        <v>-5.2153636363636355</v>
      </c>
      <c r="BC252">
        <v>-19.065802592223328</v>
      </c>
      <c r="BD252" t="s">
        <v>111</v>
      </c>
      <c r="BE252">
        <v>0</v>
      </c>
      <c r="BF252" t="s">
        <v>111</v>
      </c>
    </row>
    <row r="253" spans="1:58" x14ac:dyDescent="0.25">
      <c r="A253" t="s">
        <v>513</v>
      </c>
      <c r="B253" t="s">
        <v>248</v>
      </c>
      <c r="C253">
        <v>1</v>
      </c>
      <c r="D253">
        <v>252</v>
      </c>
      <c r="E253">
        <v>1</v>
      </c>
      <c r="F253" t="s">
        <v>63</v>
      </c>
      <c r="G253" t="s">
        <v>64</v>
      </c>
      <c r="H253" t="s">
        <v>65</v>
      </c>
      <c r="I253" t="s">
        <v>66</v>
      </c>
      <c r="J253" t="s">
        <v>66</v>
      </c>
      <c r="K253" t="s">
        <v>1</v>
      </c>
      <c r="L253">
        <v>50</v>
      </c>
      <c r="M253">
        <v>1108831</v>
      </c>
      <c r="N253">
        <v>6</v>
      </c>
      <c r="O253">
        <v>1</v>
      </c>
      <c r="P253" t="s">
        <v>142</v>
      </c>
      <c r="Q253" t="s">
        <v>484</v>
      </c>
      <c r="R253">
        <v>23</v>
      </c>
      <c r="U253">
        <v>17</v>
      </c>
      <c r="V253">
        <v>22</v>
      </c>
      <c r="W253">
        <v>7</v>
      </c>
      <c r="X253">
        <v>0</v>
      </c>
      <c r="Y253">
        <v>7</v>
      </c>
      <c r="Z253">
        <v>1</v>
      </c>
      <c r="AA253">
        <v>25</v>
      </c>
      <c r="AB253">
        <v>30</v>
      </c>
      <c r="AC253">
        <v>50</v>
      </c>
      <c r="AD253">
        <v>29</v>
      </c>
      <c r="AE253">
        <v>9</v>
      </c>
      <c r="AF253">
        <v>1</v>
      </c>
      <c r="AG253">
        <v>39</v>
      </c>
      <c r="AH253">
        <v>0</v>
      </c>
      <c r="AI253">
        <v>21</v>
      </c>
      <c r="AJ253">
        <v>11</v>
      </c>
      <c r="AK253">
        <v>20</v>
      </c>
      <c r="AL253">
        <v>21</v>
      </c>
      <c r="AM253">
        <v>0</v>
      </c>
      <c r="AN253">
        <v>0.12</v>
      </c>
      <c r="AO253">
        <v>1.8181818181818183</v>
      </c>
      <c r="AP253">
        <v>0</v>
      </c>
      <c r="AQ253" t="s">
        <v>115</v>
      </c>
      <c r="AR253" t="s">
        <v>108</v>
      </c>
      <c r="AS253" t="s">
        <v>252</v>
      </c>
      <c r="AT253">
        <v>2985</v>
      </c>
      <c r="AU253">
        <v>2972</v>
      </c>
      <c r="AV253">
        <v>0</v>
      </c>
      <c r="AW253">
        <v>0</v>
      </c>
      <c r="AX253">
        <v>5.9569999999999999</v>
      </c>
      <c r="AY253">
        <v>0.20541379310344826</v>
      </c>
      <c r="AZ253">
        <v>8.011137931034483</v>
      </c>
      <c r="BA253" t="s">
        <v>109</v>
      </c>
      <c r="BB253">
        <v>-2.011137931034483</v>
      </c>
      <c r="BC253">
        <v>-9.790666442840358</v>
      </c>
      <c r="BD253" t="s">
        <v>111</v>
      </c>
      <c r="BE253">
        <v>0</v>
      </c>
      <c r="BF253" t="s">
        <v>111</v>
      </c>
    </row>
    <row r="254" spans="1:58" x14ac:dyDescent="0.25">
      <c r="A254" t="s">
        <v>514</v>
      </c>
      <c r="B254" t="s">
        <v>248</v>
      </c>
      <c r="C254">
        <v>1</v>
      </c>
      <c r="D254">
        <v>253</v>
      </c>
      <c r="E254">
        <v>1</v>
      </c>
      <c r="F254" t="s">
        <v>63</v>
      </c>
      <c r="G254" t="s">
        <v>64</v>
      </c>
      <c r="H254" t="s">
        <v>65</v>
      </c>
      <c r="I254" t="s">
        <v>66</v>
      </c>
      <c r="J254" t="s">
        <v>66</v>
      </c>
      <c r="K254" t="s">
        <v>1</v>
      </c>
      <c r="L254">
        <v>50</v>
      </c>
      <c r="M254">
        <v>1108833</v>
      </c>
      <c r="N254">
        <v>6</v>
      </c>
      <c r="O254">
        <v>1</v>
      </c>
      <c r="P254" t="s">
        <v>142</v>
      </c>
      <c r="Q254" t="s">
        <v>484</v>
      </c>
      <c r="R254">
        <v>23</v>
      </c>
      <c r="U254">
        <v>17</v>
      </c>
      <c r="V254">
        <v>22</v>
      </c>
      <c r="W254">
        <v>0</v>
      </c>
      <c r="X254">
        <v>0</v>
      </c>
      <c r="Y254">
        <v>0</v>
      </c>
      <c r="Z254">
        <v>1</v>
      </c>
      <c r="AA254">
        <v>17</v>
      </c>
      <c r="AB254">
        <v>23</v>
      </c>
      <c r="AC254">
        <v>50</v>
      </c>
      <c r="AD254">
        <v>32</v>
      </c>
      <c r="AE254">
        <v>0</v>
      </c>
      <c r="AF254">
        <v>2</v>
      </c>
      <c r="AG254">
        <v>34</v>
      </c>
      <c r="AH254">
        <v>0</v>
      </c>
      <c r="AI254">
        <v>18</v>
      </c>
      <c r="AJ254">
        <v>16</v>
      </c>
      <c r="AK254">
        <v>16</v>
      </c>
      <c r="AL254">
        <v>18</v>
      </c>
      <c r="AM254">
        <v>0</v>
      </c>
      <c r="AN254">
        <v>0.12</v>
      </c>
      <c r="AO254">
        <v>1.4545454545454546</v>
      </c>
      <c r="AP254">
        <v>0</v>
      </c>
      <c r="AQ254" t="s">
        <v>115</v>
      </c>
      <c r="AR254" t="s">
        <v>108</v>
      </c>
      <c r="AS254" t="s">
        <v>252</v>
      </c>
      <c r="AT254">
        <v>2923</v>
      </c>
      <c r="AU254">
        <v>3200</v>
      </c>
      <c r="AV254">
        <v>0</v>
      </c>
      <c r="AW254">
        <v>0</v>
      </c>
      <c r="AX254">
        <v>6.1230000000000002</v>
      </c>
      <c r="AY254">
        <v>0.19134375000000001</v>
      </c>
      <c r="AZ254">
        <v>6.5056875000000005</v>
      </c>
      <c r="BA254" t="s">
        <v>109</v>
      </c>
      <c r="BB254">
        <v>-0.50568750000000051</v>
      </c>
      <c r="BC254">
        <v>-2.6428221460068619</v>
      </c>
      <c r="BD254" t="s">
        <v>111</v>
      </c>
      <c r="BE254">
        <v>0</v>
      </c>
      <c r="BF254" t="s">
        <v>111</v>
      </c>
    </row>
    <row r="255" spans="1:58" x14ac:dyDescent="0.25">
      <c r="A255" t="s">
        <v>515</v>
      </c>
      <c r="B255" t="s">
        <v>248</v>
      </c>
      <c r="C255">
        <v>1</v>
      </c>
      <c r="D255">
        <v>254</v>
      </c>
      <c r="E255">
        <v>1</v>
      </c>
      <c r="F255" t="s">
        <v>63</v>
      </c>
      <c r="G255" t="s">
        <v>64</v>
      </c>
      <c r="H255" t="s">
        <v>65</v>
      </c>
      <c r="I255" t="s">
        <v>66</v>
      </c>
      <c r="J255" t="s">
        <v>66</v>
      </c>
      <c r="K255" t="s">
        <v>1</v>
      </c>
      <c r="L255">
        <v>50</v>
      </c>
      <c r="M255">
        <v>1108835</v>
      </c>
      <c r="N255">
        <v>6</v>
      </c>
      <c r="O255">
        <v>1</v>
      </c>
      <c r="P255" t="s">
        <v>142</v>
      </c>
      <c r="Q255" t="s">
        <v>484</v>
      </c>
      <c r="R255">
        <v>23</v>
      </c>
      <c r="U255">
        <v>20</v>
      </c>
      <c r="V255">
        <v>25</v>
      </c>
      <c r="W255">
        <v>1</v>
      </c>
      <c r="X255">
        <v>0</v>
      </c>
      <c r="Y255">
        <v>1</v>
      </c>
      <c r="Z255">
        <v>1</v>
      </c>
      <c r="AA255">
        <v>21</v>
      </c>
      <c r="AB255">
        <v>27</v>
      </c>
      <c r="AC255">
        <v>50</v>
      </c>
      <c r="AD255">
        <v>33</v>
      </c>
      <c r="AE255">
        <v>2</v>
      </c>
      <c r="AF255">
        <v>1</v>
      </c>
      <c r="AG255">
        <v>36</v>
      </c>
      <c r="AH255">
        <v>0</v>
      </c>
      <c r="AI255">
        <v>17</v>
      </c>
      <c r="AJ255">
        <v>14</v>
      </c>
      <c r="AK255">
        <v>16</v>
      </c>
      <c r="AL255">
        <v>17</v>
      </c>
      <c r="AM255">
        <v>0</v>
      </c>
      <c r="AN255">
        <v>0.12</v>
      </c>
      <c r="AO255">
        <v>1.4545454545454546</v>
      </c>
      <c r="AP255">
        <v>0</v>
      </c>
      <c r="AQ255" t="s">
        <v>115</v>
      </c>
      <c r="AR255" t="s">
        <v>108</v>
      </c>
      <c r="AS255" t="s">
        <v>252</v>
      </c>
      <c r="AT255">
        <v>3439</v>
      </c>
      <c r="AU255">
        <v>3366</v>
      </c>
      <c r="AV255">
        <v>0</v>
      </c>
      <c r="AW255">
        <v>0</v>
      </c>
      <c r="AX255">
        <v>6.8049999999999997</v>
      </c>
      <c r="AY255">
        <v>0.20621212121212121</v>
      </c>
      <c r="AZ255">
        <v>7.4236363636363638</v>
      </c>
      <c r="BA255" t="s">
        <v>109</v>
      </c>
      <c r="BB255">
        <v>-1.4236363636363638</v>
      </c>
      <c r="BC255">
        <v>-6.9037472446730357</v>
      </c>
      <c r="BD255" t="s">
        <v>111</v>
      </c>
      <c r="BE255">
        <v>0</v>
      </c>
      <c r="BF255" t="s">
        <v>111</v>
      </c>
    </row>
    <row r="256" spans="1:58" x14ac:dyDescent="0.25">
      <c r="A256" t="s">
        <v>516</v>
      </c>
      <c r="B256" t="s">
        <v>248</v>
      </c>
      <c r="C256">
        <v>1</v>
      </c>
      <c r="D256">
        <v>255</v>
      </c>
      <c r="E256">
        <v>1</v>
      </c>
      <c r="F256" t="s">
        <v>63</v>
      </c>
      <c r="G256" t="s">
        <v>64</v>
      </c>
      <c r="H256" t="s">
        <v>65</v>
      </c>
      <c r="I256" t="s">
        <v>66</v>
      </c>
      <c r="J256" t="s">
        <v>66</v>
      </c>
      <c r="K256" t="s">
        <v>1</v>
      </c>
      <c r="L256">
        <v>50</v>
      </c>
      <c r="M256">
        <v>1108837</v>
      </c>
      <c r="N256">
        <v>6</v>
      </c>
      <c r="O256">
        <v>1</v>
      </c>
      <c r="P256" t="s">
        <v>142</v>
      </c>
      <c r="Q256" t="s">
        <v>484</v>
      </c>
      <c r="R256">
        <v>23</v>
      </c>
      <c r="U256">
        <v>18</v>
      </c>
      <c r="V256">
        <v>23</v>
      </c>
      <c r="W256">
        <v>5</v>
      </c>
      <c r="X256">
        <v>0</v>
      </c>
      <c r="Y256">
        <v>5</v>
      </c>
      <c r="Z256">
        <v>0</v>
      </c>
      <c r="AA256">
        <v>23</v>
      </c>
      <c r="AB256">
        <v>28</v>
      </c>
      <c r="AC256">
        <v>50</v>
      </c>
      <c r="AD256">
        <v>26</v>
      </c>
      <c r="AE256">
        <v>16</v>
      </c>
      <c r="AF256">
        <v>0</v>
      </c>
      <c r="AG256">
        <v>42</v>
      </c>
      <c r="AH256">
        <v>0</v>
      </c>
      <c r="AI256">
        <v>24</v>
      </c>
      <c r="AJ256">
        <v>8</v>
      </c>
      <c r="AK256">
        <v>24</v>
      </c>
      <c r="AL256">
        <v>24</v>
      </c>
      <c r="AM256">
        <v>0</v>
      </c>
      <c r="AN256">
        <v>0.12</v>
      </c>
      <c r="AO256">
        <v>2.1818181818181817</v>
      </c>
      <c r="AP256">
        <v>0</v>
      </c>
      <c r="AQ256" t="s">
        <v>115</v>
      </c>
      <c r="AR256" t="s">
        <v>108</v>
      </c>
      <c r="AS256" t="s">
        <v>252</v>
      </c>
      <c r="AT256">
        <v>2525</v>
      </c>
      <c r="AU256">
        <v>2521</v>
      </c>
      <c r="AV256">
        <v>0</v>
      </c>
      <c r="AW256">
        <v>0</v>
      </c>
      <c r="AX256">
        <v>5.0460000000000003</v>
      </c>
      <c r="AY256">
        <v>0.19407692307692309</v>
      </c>
      <c r="AZ256">
        <v>8.1512307692307697</v>
      </c>
      <c r="BA256" t="s">
        <v>109</v>
      </c>
      <c r="BB256">
        <v>-2.1512307692307697</v>
      </c>
      <c r="BC256">
        <v>-11.084423305588587</v>
      </c>
      <c r="BD256" t="s">
        <v>114</v>
      </c>
      <c r="BE256">
        <v>0</v>
      </c>
      <c r="BF256" t="s">
        <v>111</v>
      </c>
    </row>
    <row r="257" spans="1:58" x14ac:dyDescent="0.25">
      <c r="A257" t="s">
        <v>517</v>
      </c>
      <c r="B257" t="s">
        <v>248</v>
      </c>
      <c r="C257">
        <v>1</v>
      </c>
      <c r="D257">
        <v>256</v>
      </c>
      <c r="E257">
        <v>2</v>
      </c>
      <c r="F257" t="s">
        <v>63</v>
      </c>
      <c r="G257" t="s">
        <v>64</v>
      </c>
      <c r="H257" t="s">
        <v>65</v>
      </c>
      <c r="I257" t="s">
        <v>66</v>
      </c>
      <c r="J257" t="s">
        <v>66</v>
      </c>
      <c r="K257" t="s">
        <v>1</v>
      </c>
      <c r="L257">
        <v>50</v>
      </c>
      <c r="M257">
        <v>1108839</v>
      </c>
      <c r="N257">
        <v>6</v>
      </c>
      <c r="O257">
        <v>1</v>
      </c>
      <c r="P257" t="s">
        <v>142</v>
      </c>
      <c r="Q257" t="s">
        <v>484</v>
      </c>
      <c r="R257">
        <v>24</v>
      </c>
      <c r="S257" t="s">
        <v>518</v>
      </c>
      <c r="U257">
        <v>14</v>
      </c>
      <c r="V257">
        <v>19</v>
      </c>
      <c r="W257">
        <v>4</v>
      </c>
      <c r="X257">
        <v>0</v>
      </c>
      <c r="Y257">
        <v>4</v>
      </c>
      <c r="Z257">
        <v>0</v>
      </c>
      <c r="AA257">
        <v>16</v>
      </c>
      <c r="AB257">
        <v>23</v>
      </c>
      <c r="AC257">
        <v>50</v>
      </c>
      <c r="AD257">
        <v>22</v>
      </c>
      <c r="AE257">
        <v>14</v>
      </c>
      <c r="AF257">
        <v>0</v>
      </c>
      <c r="AG257">
        <v>36</v>
      </c>
      <c r="AH257">
        <v>0</v>
      </c>
      <c r="AI257">
        <v>28</v>
      </c>
      <c r="AJ257">
        <v>14</v>
      </c>
      <c r="AK257">
        <v>28</v>
      </c>
      <c r="AL257">
        <v>28</v>
      </c>
      <c r="AM257">
        <v>0</v>
      </c>
      <c r="AN257">
        <v>0.12</v>
      </c>
      <c r="AO257">
        <v>2.5454545454545454</v>
      </c>
      <c r="AP257">
        <v>0</v>
      </c>
      <c r="AQ257" t="s">
        <v>115</v>
      </c>
      <c r="AR257" t="s">
        <v>108</v>
      </c>
      <c r="AS257" t="s">
        <v>275</v>
      </c>
      <c r="AT257">
        <v>2335</v>
      </c>
      <c r="AU257">
        <v>2436</v>
      </c>
      <c r="AV257">
        <v>0</v>
      </c>
      <c r="AW257">
        <v>0</v>
      </c>
      <c r="AX257">
        <v>4.7709999999999999</v>
      </c>
      <c r="AY257">
        <v>0.21686363636363637</v>
      </c>
      <c r="AZ257">
        <v>7.8070909090909097</v>
      </c>
      <c r="BA257" t="s">
        <v>109</v>
      </c>
      <c r="BB257">
        <v>-1.8070909090909097</v>
      </c>
      <c r="BC257">
        <v>-8.3328442674491754</v>
      </c>
      <c r="BD257" t="s">
        <v>110</v>
      </c>
      <c r="BE257">
        <v>0</v>
      </c>
      <c r="BF257" t="s">
        <v>111</v>
      </c>
    </row>
    <row r="258" spans="1:58" x14ac:dyDescent="0.25">
      <c r="A258" t="s">
        <v>519</v>
      </c>
      <c r="B258" t="s">
        <v>248</v>
      </c>
      <c r="C258">
        <v>1</v>
      </c>
      <c r="D258">
        <v>257</v>
      </c>
      <c r="E258">
        <v>2</v>
      </c>
      <c r="F258" t="s">
        <v>63</v>
      </c>
      <c r="G258" t="s">
        <v>64</v>
      </c>
      <c r="H258" t="s">
        <v>65</v>
      </c>
      <c r="I258" t="s">
        <v>66</v>
      </c>
      <c r="J258" t="s">
        <v>66</v>
      </c>
      <c r="K258" t="s">
        <v>1</v>
      </c>
      <c r="L258">
        <v>50</v>
      </c>
      <c r="M258">
        <v>1108841</v>
      </c>
      <c r="N258">
        <v>6</v>
      </c>
      <c r="O258">
        <v>1</v>
      </c>
      <c r="P258" t="s">
        <v>142</v>
      </c>
      <c r="Q258" t="s">
        <v>484</v>
      </c>
      <c r="R258">
        <v>24</v>
      </c>
      <c r="S258" t="s">
        <v>518</v>
      </c>
      <c r="U258">
        <v>7</v>
      </c>
      <c r="V258">
        <v>12</v>
      </c>
      <c r="W258">
        <v>2</v>
      </c>
      <c r="X258">
        <v>0</v>
      </c>
      <c r="Y258">
        <v>2</v>
      </c>
      <c r="Z258">
        <v>1</v>
      </c>
      <c r="AA258">
        <v>10</v>
      </c>
      <c r="AB258">
        <v>15</v>
      </c>
      <c r="AC258">
        <v>50</v>
      </c>
      <c r="AD258">
        <v>15</v>
      </c>
      <c r="AE258">
        <v>3</v>
      </c>
      <c r="AF258">
        <v>1</v>
      </c>
      <c r="AG258">
        <v>19</v>
      </c>
      <c r="AH258">
        <v>0</v>
      </c>
      <c r="AI258">
        <v>35</v>
      </c>
      <c r="AJ258">
        <v>31</v>
      </c>
      <c r="AK258">
        <v>34</v>
      </c>
      <c r="AL258">
        <v>35</v>
      </c>
      <c r="AM258">
        <v>0</v>
      </c>
      <c r="AN258">
        <v>0.12</v>
      </c>
      <c r="AO258">
        <v>3.0909090909090908</v>
      </c>
      <c r="AP258">
        <v>0</v>
      </c>
      <c r="AQ258" t="s">
        <v>115</v>
      </c>
      <c r="AR258" t="s">
        <v>108</v>
      </c>
      <c r="AS258" t="s">
        <v>275</v>
      </c>
      <c r="AT258">
        <v>1121</v>
      </c>
      <c r="AU258">
        <v>917</v>
      </c>
      <c r="AV258">
        <v>0</v>
      </c>
      <c r="AW258">
        <v>0</v>
      </c>
      <c r="AX258">
        <v>2.0379999999999998</v>
      </c>
      <c r="AY258">
        <v>0.13586666666666666</v>
      </c>
      <c r="AZ258">
        <v>2.5814666666666666</v>
      </c>
      <c r="BA258" t="s">
        <v>109</v>
      </c>
      <c r="BB258">
        <v>3.4185333333333334</v>
      </c>
      <c r="BC258">
        <v>25.160942100098136</v>
      </c>
      <c r="BD258" t="s">
        <v>111</v>
      </c>
      <c r="BE258">
        <v>0</v>
      </c>
      <c r="BF258" t="s">
        <v>111</v>
      </c>
    </row>
    <row r="259" spans="1:58" x14ac:dyDescent="0.25">
      <c r="A259" t="s">
        <v>520</v>
      </c>
      <c r="B259" t="s">
        <v>248</v>
      </c>
      <c r="C259">
        <v>1</v>
      </c>
      <c r="D259">
        <v>258</v>
      </c>
      <c r="E259">
        <v>2</v>
      </c>
      <c r="F259" t="s">
        <v>63</v>
      </c>
      <c r="G259" t="s">
        <v>64</v>
      </c>
      <c r="H259" t="s">
        <v>65</v>
      </c>
      <c r="I259" t="s">
        <v>66</v>
      </c>
      <c r="J259" t="s">
        <v>66</v>
      </c>
      <c r="K259" t="s">
        <v>1</v>
      </c>
      <c r="L259">
        <v>50</v>
      </c>
      <c r="M259">
        <v>1108843</v>
      </c>
      <c r="N259">
        <v>6</v>
      </c>
      <c r="O259">
        <v>1</v>
      </c>
      <c r="P259" t="s">
        <v>142</v>
      </c>
      <c r="Q259" t="s">
        <v>484</v>
      </c>
      <c r="R259">
        <v>24</v>
      </c>
      <c r="S259" t="s">
        <v>518</v>
      </c>
      <c r="U259">
        <v>9</v>
      </c>
      <c r="V259">
        <v>14</v>
      </c>
      <c r="W259">
        <v>6</v>
      </c>
      <c r="X259">
        <v>0</v>
      </c>
      <c r="Y259">
        <v>6</v>
      </c>
      <c r="Z259">
        <v>0</v>
      </c>
      <c r="AA259">
        <v>15</v>
      </c>
      <c r="AB259">
        <v>20</v>
      </c>
      <c r="AC259">
        <v>50</v>
      </c>
      <c r="AD259">
        <v>16</v>
      </c>
      <c r="AE259">
        <v>12</v>
      </c>
      <c r="AF259">
        <v>0</v>
      </c>
      <c r="AG259">
        <v>28</v>
      </c>
      <c r="AH259">
        <v>0</v>
      </c>
      <c r="AI259">
        <v>34</v>
      </c>
      <c r="AJ259">
        <v>22</v>
      </c>
      <c r="AK259">
        <v>34</v>
      </c>
      <c r="AL259">
        <v>34</v>
      </c>
      <c r="AM259">
        <v>0</v>
      </c>
      <c r="AN259">
        <v>0.12</v>
      </c>
      <c r="AO259">
        <v>3.0909090909090908</v>
      </c>
      <c r="AP259">
        <v>0</v>
      </c>
      <c r="AQ259" t="s">
        <v>115</v>
      </c>
      <c r="AR259" t="s">
        <v>108</v>
      </c>
      <c r="AS259" t="s">
        <v>275</v>
      </c>
      <c r="AT259">
        <v>2031</v>
      </c>
      <c r="AU259">
        <v>1986</v>
      </c>
      <c r="AV259">
        <v>0</v>
      </c>
      <c r="AW259">
        <v>0</v>
      </c>
      <c r="AX259">
        <v>4.0170000000000003</v>
      </c>
      <c r="AY259">
        <v>0.25106250000000002</v>
      </c>
      <c r="AZ259">
        <v>7.0297500000000008</v>
      </c>
      <c r="BA259" t="s">
        <v>109</v>
      </c>
      <c r="BB259">
        <v>-1.0297500000000008</v>
      </c>
      <c r="BC259">
        <v>-4.1015683345780465</v>
      </c>
      <c r="BD259" t="s">
        <v>111</v>
      </c>
      <c r="BE259">
        <v>0</v>
      </c>
      <c r="BF259" t="s">
        <v>111</v>
      </c>
    </row>
    <row r="260" spans="1:58" x14ac:dyDescent="0.25">
      <c r="A260" t="s">
        <v>521</v>
      </c>
      <c r="B260" t="s">
        <v>248</v>
      </c>
      <c r="C260">
        <v>1</v>
      </c>
      <c r="D260">
        <v>259</v>
      </c>
      <c r="E260">
        <v>2</v>
      </c>
      <c r="F260" t="s">
        <v>63</v>
      </c>
      <c r="G260" t="s">
        <v>64</v>
      </c>
      <c r="H260" t="s">
        <v>65</v>
      </c>
      <c r="I260" t="s">
        <v>66</v>
      </c>
      <c r="J260" t="s">
        <v>66</v>
      </c>
      <c r="K260" t="s">
        <v>1</v>
      </c>
      <c r="L260">
        <v>50</v>
      </c>
      <c r="M260">
        <v>1108845</v>
      </c>
      <c r="N260">
        <v>6</v>
      </c>
      <c r="O260">
        <v>1</v>
      </c>
      <c r="P260" t="s">
        <v>142</v>
      </c>
      <c r="Q260" t="s">
        <v>484</v>
      </c>
      <c r="R260">
        <v>24</v>
      </c>
      <c r="S260" t="s">
        <v>518</v>
      </c>
      <c r="U260">
        <v>14</v>
      </c>
      <c r="V260">
        <v>19</v>
      </c>
      <c r="W260">
        <v>0</v>
      </c>
      <c r="X260">
        <v>0</v>
      </c>
      <c r="Y260">
        <v>0</v>
      </c>
      <c r="Z260">
        <v>0</v>
      </c>
      <c r="AA260">
        <v>14</v>
      </c>
      <c r="AB260">
        <v>19</v>
      </c>
      <c r="AC260">
        <v>50</v>
      </c>
      <c r="AD260">
        <v>20</v>
      </c>
      <c r="AE260">
        <v>0</v>
      </c>
      <c r="AF260">
        <v>0</v>
      </c>
      <c r="AG260">
        <v>20</v>
      </c>
      <c r="AH260">
        <v>0</v>
      </c>
      <c r="AI260">
        <v>30</v>
      </c>
      <c r="AJ260">
        <v>30</v>
      </c>
      <c r="AK260">
        <v>30</v>
      </c>
      <c r="AL260">
        <v>30</v>
      </c>
      <c r="AM260">
        <v>0</v>
      </c>
      <c r="AN260">
        <v>0.12</v>
      </c>
      <c r="AO260">
        <v>2.7272727272727275</v>
      </c>
      <c r="AP260">
        <v>0</v>
      </c>
      <c r="AQ260" t="s">
        <v>115</v>
      </c>
      <c r="AR260" t="s">
        <v>108</v>
      </c>
      <c r="AS260" t="s">
        <v>275</v>
      </c>
      <c r="AT260">
        <v>1999</v>
      </c>
      <c r="AU260">
        <v>2002</v>
      </c>
      <c r="AV260">
        <v>0</v>
      </c>
      <c r="AW260">
        <v>0</v>
      </c>
      <c r="AX260">
        <v>4.0010000000000003</v>
      </c>
      <c r="AY260">
        <v>0.20005000000000001</v>
      </c>
      <c r="AZ260">
        <v>4.0010000000000003</v>
      </c>
      <c r="BA260" t="s">
        <v>109</v>
      </c>
      <c r="BB260">
        <v>1.9989999999999997</v>
      </c>
      <c r="BC260">
        <v>9.9925018745313654</v>
      </c>
      <c r="BD260" t="s">
        <v>111</v>
      </c>
      <c r="BE260">
        <v>0</v>
      </c>
      <c r="BF260" t="s">
        <v>111</v>
      </c>
    </row>
    <row r="261" spans="1:58" x14ac:dyDescent="0.25">
      <c r="A261" t="s">
        <v>522</v>
      </c>
      <c r="B261" t="s">
        <v>248</v>
      </c>
      <c r="C261">
        <v>1</v>
      </c>
      <c r="D261">
        <v>260</v>
      </c>
      <c r="E261">
        <v>2</v>
      </c>
      <c r="F261" t="s">
        <v>63</v>
      </c>
      <c r="G261" t="s">
        <v>64</v>
      </c>
      <c r="H261" t="s">
        <v>65</v>
      </c>
      <c r="I261" t="s">
        <v>66</v>
      </c>
      <c r="J261" t="s">
        <v>66</v>
      </c>
      <c r="K261" t="s">
        <v>1</v>
      </c>
      <c r="L261">
        <v>50</v>
      </c>
      <c r="M261">
        <v>1108847</v>
      </c>
      <c r="N261">
        <v>6</v>
      </c>
      <c r="O261">
        <v>1</v>
      </c>
      <c r="P261" t="s">
        <v>142</v>
      </c>
      <c r="Q261" t="s">
        <v>484</v>
      </c>
      <c r="R261">
        <v>24</v>
      </c>
      <c r="S261" t="s">
        <v>518</v>
      </c>
      <c r="U261">
        <v>12</v>
      </c>
      <c r="V261">
        <v>17</v>
      </c>
      <c r="W261">
        <v>1</v>
      </c>
      <c r="X261">
        <v>0</v>
      </c>
      <c r="Y261">
        <v>1</v>
      </c>
      <c r="Z261">
        <v>0</v>
      </c>
      <c r="AA261">
        <v>13</v>
      </c>
      <c r="AB261">
        <v>18</v>
      </c>
      <c r="AC261">
        <v>50</v>
      </c>
      <c r="AD261">
        <v>23</v>
      </c>
      <c r="AE261">
        <v>2</v>
      </c>
      <c r="AF261">
        <v>0</v>
      </c>
      <c r="AG261">
        <v>25</v>
      </c>
      <c r="AH261">
        <v>0</v>
      </c>
      <c r="AI261">
        <v>27</v>
      </c>
      <c r="AJ261">
        <v>25</v>
      </c>
      <c r="AK261">
        <v>27</v>
      </c>
      <c r="AL261">
        <v>27</v>
      </c>
      <c r="AM261">
        <v>0</v>
      </c>
      <c r="AN261">
        <v>0.12</v>
      </c>
      <c r="AO261">
        <v>2.4545454545454546</v>
      </c>
      <c r="AP261">
        <v>0</v>
      </c>
      <c r="AQ261" t="s">
        <v>115</v>
      </c>
      <c r="AR261" t="s">
        <v>108</v>
      </c>
      <c r="AS261" t="s">
        <v>275</v>
      </c>
      <c r="AT261">
        <v>2170</v>
      </c>
      <c r="AU261">
        <v>2071</v>
      </c>
      <c r="AV261">
        <v>0</v>
      </c>
      <c r="AW261">
        <v>0</v>
      </c>
      <c r="AX261">
        <v>4.2409999999999997</v>
      </c>
      <c r="AY261">
        <v>0.18439130434782608</v>
      </c>
      <c r="AZ261">
        <v>4.6097826086956522</v>
      </c>
      <c r="BA261" t="s">
        <v>109</v>
      </c>
      <c r="BB261">
        <v>1.3902173913043478</v>
      </c>
      <c r="BC261">
        <v>7.539495402027824</v>
      </c>
      <c r="BD261" t="s">
        <v>111</v>
      </c>
      <c r="BE261">
        <v>0</v>
      </c>
      <c r="BF261" t="s">
        <v>111</v>
      </c>
    </row>
    <row r="262" spans="1:58" x14ac:dyDescent="0.25">
      <c r="A262" t="s">
        <v>523</v>
      </c>
      <c r="B262" t="s">
        <v>248</v>
      </c>
      <c r="C262">
        <v>1</v>
      </c>
      <c r="D262">
        <v>261</v>
      </c>
      <c r="E262">
        <v>2</v>
      </c>
      <c r="F262" t="s">
        <v>63</v>
      </c>
      <c r="G262" t="s">
        <v>64</v>
      </c>
      <c r="H262" t="s">
        <v>67</v>
      </c>
      <c r="I262" t="s">
        <v>68</v>
      </c>
      <c r="J262" t="s">
        <v>69</v>
      </c>
      <c r="K262" t="s">
        <v>1</v>
      </c>
      <c r="L262">
        <v>50</v>
      </c>
      <c r="M262">
        <v>1108849</v>
      </c>
      <c r="N262">
        <v>5</v>
      </c>
      <c r="O262">
        <v>1</v>
      </c>
      <c r="P262" t="s">
        <v>142</v>
      </c>
      <c r="Q262" t="s">
        <v>484</v>
      </c>
      <c r="R262">
        <v>24</v>
      </c>
      <c r="S262" t="s">
        <v>518</v>
      </c>
      <c r="U262">
        <v>0</v>
      </c>
      <c r="V262">
        <v>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</v>
      </c>
      <c r="AC262">
        <v>50</v>
      </c>
      <c r="AD262">
        <v>4</v>
      </c>
      <c r="AE262">
        <v>0</v>
      </c>
      <c r="AF262">
        <v>0</v>
      </c>
      <c r="AG262">
        <v>4</v>
      </c>
      <c r="AH262">
        <v>0</v>
      </c>
      <c r="AI262">
        <v>46</v>
      </c>
      <c r="AJ262">
        <v>46</v>
      </c>
      <c r="AK262">
        <v>46</v>
      </c>
      <c r="AL262">
        <v>46</v>
      </c>
      <c r="AM262">
        <v>0</v>
      </c>
      <c r="AN262">
        <v>0.1</v>
      </c>
      <c r="AO262">
        <v>4.1818181818181817</v>
      </c>
      <c r="AP262">
        <v>0</v>
      </c>
      <c r="AQ262" t="s">
        <v>112</v>
      </c>
      <c r="AR262" t="s">
        <v>108</v>
      </c>
      <c r="AS262" t="s">
        <v>275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 t="s">
        <v>113</v>
      </c>
      <c r="BB262">
        <v>5</v>
      </c>
      <c r="BC262">
        <v>0</v>
      </c>
      <c r="BD262" t="s">
        <v>111</v>
      </c>
      <c r="BE262">
        <v>0</v>
      </c>
      <c r="BF262" t="s">
        <v>111</v>
      </c>
    </row>
    <row r="263" spans="1:58" x14ac:dyDescent="0.25">
      <c r="A263" t="s">
        <v>524</v>
      </c>
      <c r="B263" t="s">
        <v>248</v>
      </c>
      <c r="C263">
        <v>1</v>
      </c>
      <c r="D263">
        <v>262</v>
      </c>
      <c r="E263">
        <v>2</v>
      </c>
      <c r="F263" t="s">
        <v>63</v>
      </c>
      <c r="G263" t="s">
        <v>64</v>
      </c>
      <c r="H263" t="s">
        <v>65</v>
      </c>
      <c r="I263" t="s">
        <v>66</v>
      </c>
      <c r="J263" t="s">
        <v>66</v>
      </c>
      <c r="K263" t="s">
        <v>1</v>
      </c>
      <c r="L263">
        <v>50</v>
      </c>
      <c r="M263">
        <v>1108851</v>
      </c>
      <c r="N263">
        <v>6</v>
      </c>
      <c r="O263">
        <v>1</v>
      </c>
      <c r="P263" t="s">
        <v>142</v>
      </c>
      <c r="Q263" t="s">
        <v>484</v>
      </c>
      <c r="R263">
        <v>24</v>
      </c>
      <c r="S263" t="s">
        <v>518</v>
      </c>
      <c r="U263">
        <v>13</v>
      </c>
      <c r="V263">
        <v>18</v>
      </c>
      <c r="W263">
        <v>2</v>
      </c>
      <c r="X263">
        <v>0</v>
      </c>
      <c r="Y263">
        <v>2</v>
      </c>
      <c r="Z263">
        <v>0</v>
      </c>
      <c r="AA263">
        <v>15</v>
      </c>
      <c r="AB263">
        <v>20</v>
      </c>
      <c r="AC263">
        <v>50</v>
      </c>
      <c r="AD263">
        <v>29</v>
      </c>
      <c r="AE263">
        <v>2</v>
      </c>
      <c r="AF263">
        <v>0</v>
      </c>
      <c r="AG263">
        <v>31</v>
      </c>
      <c r="AH263">
        <v>0</v>
      </c>
      <c r="AI263">
        <v>21</v>
      </c>
      <c r="AJ263">
        <v>19</v>
      </c>
      <c r="AK263">
        <v>21</v>
      </c>
      <c r="AL263">
        <v>21</v>
      </c>
      <c r="AM263">
        <v>0</v>
      </c>
      <c r="AN263">
        <v>0.12</v>
      </c>
      <c r="AO263">
        <v>1.9090909090909092</v>
      </c>
      <c r="AP263">
        <v>0</v>
      </c>
      <c r="AQ263" t="s">
        <v>115</v>
      </c>
      <c r="AR263" t="s">
        <v>108</v>
      </c>
      <c r="AS263" t="s">
        <v>275</v>
      </c>
      <c r="AT263">
        <v>1622</v>
      </c>
      <c r="AU263">
        <v>2032</v>
      </c>
      <c r="AV263">
        <v>0</v>
      </c>
      <c r="AW263">
        <v>0</v>
      </c>
      <c r="AX263">
        <v>3.6539999999999999</v>
      </c>
      <c r="AY263">
        <v>0.126</v>
      </c>
      <c r="AZ263">
        <v>3.9060000000000001</v>
      </c>
      <c r="BA263" t="s">
        <v>109</v>
      </c>
      <c r="BB263">
        <v>2.0939999999999999</v>
      </c>
      <c r="BC263">
        <v>16.619047619047617</v>
      </c>
      <c r="BD263" t="s">
        <v>111</v>
      </c>
      <c r="BE263">
        <v>0</v>
      </c>
      <c r="BF263" t="s">
        <v>111</v>
      </c>
    </row>
    <row r="264" spans="1:58" x14ac:dyDescent="0.25">
      <c r="A264" t="s">
        <v>525</v>
      </c>
      <c r="B264" t="s">
        <v>248</v>
      </c>
      <c r="C264">
        <v>1</v>
      </c>
      <c r="D264">
        <v>263</v>
      </c>
      <c r="E264">
        <v>2</v>
      </c>
      <c r="F264" t="s">
        <v>63</v>
      </c>
      <c r="G264" t="s">
        <v>64</v>
      </c>
      <c r="H264" t="s">
        <v>65</v>
      </c>
      <c r="I264" t="s">
        <v>66</v>
      </c>
      <c r="J264" t="s">
        <v>66</v>
      </c>
      <c r="K264" t="s">
        <v>1</v>
      </c>
      <c r="L264">
        <v>50</v>
      </c>
      <c r="M264">
        <v>1108853</v>
      </c>
      <c r="N264">
        <v>6</v>
      </c>
      <c r="O264">
        <v>1</v>
      </c>
      <c r="P264" t="s">
        <v>142</v>
      </c>
      <c r="Q264" t="s">
        <v>484</v>
      </c>
      <c r="R264">
        <v>24</v>
      </c>
      <c r="S264" t="s">
        <v>518</v>
      </c>
      <c r="U264">
        <v>15</v>
      </c>
      <c r="V264">
        <v>20</v>
      </c>
      <c r="W264">
        <v>2</v>
      </c>
      <c r="X264">
        <v>0</v>
      </c>
      <c r="Y264">
        <v>2</v>
      </c>
      <c r="Z264">
        <v>0</v>
      </c>
      <c r="AA264">
        <v>17</v>
      </c>
      <c r="AB264">
        <v>22</v>
      </c>
      <c r="AC264">
        <v>50</v>
      </c>
      <c r="AD264">
        <v>27</v>
      </c>
      <c r="AE264">
        <v>2</v>
      </c>
      <c r="AF264">
        <v>0</v>
      </c>
      <c r="AG264">
        <v>29</v>
      </c>
      <c r="AH264">
        <v>0</v>
      </c>
      <c r="AI264">
        <v>23</v>
      </c>
      <c r="AJ264">
        <v>21</v>
      </c>
      <c r="AK264">
        <v>23</v>
      </c>
      <c r="AL264">
        <v>23</v>
      </c>
      <c r="AM264">
        <v>0</v>
      </c>
      <c r="AN264">
        <v>0.12</v>
      </c>
      <c r="AO264">
        <v>2.0909090909090908</v>
      </c>
      <c r="AP264">
        <v>0</v>
      </c>
      <c r="AQ264" t="s">
        <v>115</v>
      </c>
      <c r="AR264" t="s">
        <v>108</v>
      </c>
      <c r="AS264" t="s">
        <v>275</v>
      </c>
      <c r="AT264">
        <v>1716</v>
      </c>
      <c r="AU264">
        <v>1792</v>
      </c>
      <c r="AV264">
        <v>0</v>
      </c>
      <c r="AW264">
        <v>0</v>
      </c>
      <c r="AX264">
        <v>3.508</v>
      </c>
      <c r="AY264">
        <v>0.12992592592592592</v>
      </c>
      <c r="AZ264">
        <v>3.7678518518518516</v>
      </c>
      <c r="BA264" t="s">
        <v>109</v>
      </c>
      <c r="BB264">
        <v>2.2321481481481484</v>
      </c>
      <c r="BC264">
        <v>17.180159635119729</v>
      </c>
      <c r="BD264" t="s">
        <v>111</v>
      </c>
      <c r="BE264">
        <v>0</v>
      </c>
      <c r="BF264" t="s">
        <v>111</v>
      </c>
    </row>
    <row r="265" spans="1:58" x14ac:dyDescent="0.25">
      <c r="A265" t="s">
        <v>526</v>
      </c>
      <c r="B265" t="s">
        <v>248</v>
      </c>
      <c r="C265">
        <v>1</v>
      </c>
      <c r="D265">
        <v>264</v>
      </c>
      <c r="E265">
        <v>2</v>
      </c>
      <c r="F265" t="s">
        <v>63</v>
      </c>
      <c r="G265" t="s">
        <v>64</v>
      </c>
      <c r="H265" t="s">
        <v>65</v>
      </c>
      <c r="I265" t="s">
        <v>66</v>
      </c>
      <c r="J265" t="s">
        <v>66</v>
      </c>
      <c r="K265" t="s">
        <v>1</v>
      </c>
      <c r="L265">
        <v>50</v>
      </c>
      <c r="M265">
        <v>1108855</v>
      </c>
      <c r="N265">
        <v>6</v>
      </c>
      <c r="O265">
        <v>1</v>
      </c>
      <c r="P265" t="s">
        <v>142</v>
      </c>
      <c r="Q265" t="s">
        <v>484</v>
      </c>
      <c r="R265">
        <v>24</v>
      </c>
      <c r="S265" t="s">
        <v>518</v>
      </c>
      <c r="U265">
        <v>19</v>
      </c>
      <c r="V265">
        <v>24</v>
      </c>
      <c r="W265">
        <v>1</v>
      </c>
      <c r="X265">
        <v>0</v>
      </c>
      <c r="Y265">
        <v>1</v>
      </c>
      <c r="Z265">
        <v>0</v>
      </c>
      <c r="AA265">
        <v>20</v>
      </c>
      <c r="AB265">
        <v>25</v>
      </c>
      <c r="AC265">
        <v>50</v>
      </c>
      <c r="AD265">
        <v>26</v>
      </c>
      <c r="AE265">
        <v>2</v>
      </c>
      <c r="AF265">
        <v>0</v>
      </c>
      <c r="AG265">
        <v>28</v>
      </c>
      <c r="AH265">
        <v>0</v>
      </c>
      <c r="AI265">
        <v>24</v>
      </c>
      <c r="AJ265">
        <v>22</v>
      </c>
      <c r="AK265">
        <v>24</v>
      </c>
      <c r="AL265">
        <v>24</v>
      </c>
      <c r="AM265">
        <v>0</v>
      </c>
      <c r="AN265">
        <v>0.12</v>
      </c>
      <c r="AO265">
        <v>2.1818181818181817</v>
      </c>
      <c r="AP265">
        <v>0</v>
      </c>
      <c r="AQ265" t="s">
        <v>115</v>
      </c>
      <c r="AR265" t="s">
        <v>108</v>
      </c>
      <c r="AS265" t="s">
        <v>275</v>
      </c>
      <c r="AT265">
        <v>3577</v>
      </c>
      <c r="AU265">
        <v>3503</v>
      </c>
      <c r="AV265">
        <v>0</v>
      </c>
      <c r="AW265">
        <v>0</v>
      </c>
      <c r="AX265">
        <v>7.08</v>
      </c>
      <c r="AY265">
        <v>0.27230769230769231</v>
      </c>
      <c r="AZ265">
        <v>7.6246153846153844</v>
      </c>
      <c r="BA265" t="s">
        <v>109</v>
      </c>
      <c r="BB265">
        <v>-1.6246153846153844</v>
      </c>
      <c r="BC265">
        <v>-5.9661016949152534</v>
      </c>
      <c r="BD265" t="s">
        <v>111</v>
      </c>
      <c r="BE265">
        <v>0</v>
      </c>
      <c r="BF265" t="s">
        <v>111</v>
      </c>
    </row>
    <row r="266" spans="1:58" x14ac:dyDescent="0.25">
      <c r="A266" t="s">
        <v>527</v>
      </c>
      <c r="B266" t="s">
        <v>248</v>
      </c>
      <c r="C266">
        <v>1</v>
      </c>
      <c r="D266">
        <v>265</v>
      </c>
      <c r="E266">
        <v>2</v>
      </c>
      <c r="F266" t="s">
        <v>63</v>
      </c>
      <c r="G266" t="s">
        <v>64</v>
      </c>
      <c r="H266" t="s">
        <v>65</v>
      </c>
      <c r="I266" t="s">
        <v>66</v>
      </c>
      <c r="J266" t="s">
        <v>66</v>
      </c>
      <c r="K266" t="s">
        <v>1</v>
      </c>
      <c r="L266">
        <v>50</v>
      </c>
      <c r="M266">
        <v>1108857</v>
      </c>
      <c r="N266">
        <v>6</v>
      </c>
      <c r="O266">
        <v>1</v>
      </c>
      <c r="P266" t="s">
        <v>142</v>
      </c>
      <c r="Q266" t="s">
        <v>484</v>
      </c>
      <c r="R266">
        <v>24</v>
      </c>
      <c r="S266" t="s">
        <v>518</v>
      </c>
      <c r="U266">
        <v>7</v>
      </c>
      <c r="V266">
        <v>12</v>
      </c>
      <c r="W266">
        <v>5</v>
      </c>
      <c r="X266">
        <v>0</v>
      </c>
      <c r="Y266">
        <v>5</v>
      </c>
      <c r="Z266">
        <v>0</v>
      </c>
      <c r="AA266">
        <v>12</v>
      </c>
      <c r="AB266">
        <v>17</v>
      </c>
      <c r="AC266">
        <v>50</v>
      </c>
      <c r="AD266">
        <v>18</v>
      </c>
      <c r="AE266">
        <v>9</v>
      </c>
      <c r="AF266">
        <v>0</v>
      </c>
      <c r="AG266">
        <v>27</v>
      </c>
      <c r="AH266">
        <v>0</v>
      </c>
      <c r="AI266">
        <v>32</v>
      </c>
      <c r="AJ266">
        <v>23</v>
      </c>
      <c r="AK266">
        <v>32</v>
      </c>
      <c r="AL266">
        <v>32</v>
      </c>
      <c r="AM266">
        <v>0</v>
      </c>
      <c r="AN266">
        <v>0.12</v>
      </c>
      <c r="AO266">
        <v>2.9090909090909092</v>
      </c>
      <c r="AP266">
        <v>0</v>
      </c>
      <c r="AQ266" t="s">
        <v>115</v>
      </c>
      <c r="AR266" t="s">
        <v>108</v>
      </c>
      <c r="AS266" t="s">
        <v>275</v>
      </c>
      <c r="AT266">
        <v>1387</v>
      </c>
      <c r="AU266">
        <v>1317</v>
      </c>
      <c r="AV266">
        <v>0</v>
      </c>
      <c r="AW266">
        <v>0</v>
      </c>
      <c r="AX266">
        <v>2.7040000000000002</v>
      </c>
      <c r="AY266">
        <v>0.15022222222222223</v>
      </c>
      <c r="AZ266">
        <v>4.056</v>
      </c>
      <c r="BA266" t="s">
        <v>109</v>
      </c>
      <c r="BB266">
        <v>1.944</v>
      </c>
      <c r="BC266">
        <v>12.940828402366863</v>
      </c>
      <c r="BD266" t="s">
        <v>111</v>
      </c>
      <c r="BE266">
        <v>0</v>
      </c>
      <c r="BF266" t="s">
        <v>111</v>
      </c>
    </row>
    <row r="267" spans="1:58" x14ac:dyDescent="0.25">
      <c r="A267" t="s">
        <v>528</v>
      </c>
      <c r="B267" t="s">
        <v>248</v>
      </c>
      <c r="C267">
        <v>1</v>
      </c>
      <c r="D267">
        <v>266</v>
      </c>
      <c r="E267">
        <v>2</v>
      </c>
      <c r="F267" t="s">
        <v>63</v>
      </c>
      <c r="G267" t="s">
        <v>64</v>
      </c>
      <c r="H267" t="s">
        <v>65</v>
      </c>
      <c r="I267" t="s">
        <v>66</v>
      </c>
      <c r="J267" t="s">
        <v>66</v>
      </c>
      <c r="K267" t="s">
        <v>1</v>
      </c>
      <c r="L267">
        <v>50</v>
      </c>
      <c r="M267">
        <v>1108859</v>
      </c>
      <c r="N267">
        <v>6</v>
      </c>
      <c r="O267">
        <v>1</v>
      </c>
      <c r="P267" t="s">
        <v>142</v>
      </c>
      <c r="Q267" t="s">
        <v>484</v>
      </c>
      <c r="R267">
        <v>24</v>
      </c>
      <c r="S267" t="s">
        <v>518</v>
      </c>
      <c r="U267">
        <v>40</v>
      </c>
      <c r="V267">
        <v>45</v>
      </c>
      <c r="W267">
        <v>0</v>
      </c>
      <c r="X267">
        <v>0</v>
      </c>
      <c r="Y267">
        <v>0</v>
      </c>
      <c r="Z267">
        <v>0</v>
      </c>
      <c r="AA267">
        <v>40</v>
      </c>
      <c r="AB267">
        <v>45</v>
      </c>
      <c r="AC267">
        <v>50</v>
      </c>
      <c r="AD267">
        <v>45</v>
      </c>
      <c r="AE267">
        <v>0</v>
      </c>
      <c r="AF267">
        <v>0</v>
      </c>
      <c r="AG267">
        <v>45</v>
      </c>
      <c r="AH267">
        <v>0</v>
      </c>
      <c r="AI267">
        <v>5</v>
      </c>
      <c r="AJ267">
        <v>5</v>
      </c>
      <c r="AK267">
        <v>5</v>
      </c>
      <c r="AL267">
        <v>5</v>
      </c>
      <c r="AM267">
        <v>0</v>
      </c>
      <c r="AN267">
        <v>0.12</v>
      </c>
      <c r="AO267">
        <v>0.45454545454545459</v>
      </c>
      <c r="AP267">
        <v>0</v>
      </c>
      <c r="AQ267" t="s">
        <v>115</v>
      </c>
      <c r="AR267" t="s">
        <v>108</v>
      </c>
      <c r="AS267" t="s">
        <v>275</v>
      </c>
      <c r="AT267">
        <v>2146</v>
      </c>
      <c r="AU267">
        <v>2116</v>
      </c>
      <c r="AV267">
        <v>0</v>
      </c>
      <c r="AW267">
        <v>0</v>
      </c>
      <c r="AX267">
        <v>4.2619999999999996</v>
      </c>
      <c r="AY267">
        <v>9.4711111111111107E-2</v>
      </c>
      <c r="AZ267">
        <v>4.2619999999999996</v>
      </c>
      <c r="BA267" t="s">
        <v>109</v>
      </c>
      <c r="BB267">
        <v>1.7380000000000004</v>
      </c>
      <c r="BC267">
        <v>18.350539652745194</v>
      </c>
      <c r="BD267" t="s">
        <v>114</v>
      </c>
      <c r="BE267">
        <v>0</v>
      </c>
      <c r="BF267" t="s">
        <v>111</v>
      </c>
    </row>
    <row r="268" spans="1:58" x14ac:dyDescent="0.25">
      <c r="A268" t="s">
        <v>529</v>
      </c>
      <c r="B268" t="s">
        <v>248</v>
      </c>
      <c r="C268">
        <v>1</v>
      </c>
      <c r="D268">
        <v>267</v>
      </c>
      <c r="E268" t="s">
        <v>120</v>
      </c>
      <c r="F268" t="s">
        <v>63</v>
      </c>
      <c r="G268" t="s">
        <v>64</v>
      </c>
      <c r="H268" t="s">
        <v>65</v>
      </c>
      <c r="I268" t="s">
        <v>78</v>
      </c>
      <c r="J268" t="s">
        <v>75</v>
      </c>
      <c r="K268" t="s">
        <v>2</v>
      </c>
      <c r="L268">
        <v>50</v>
      </c>
      <c r="M268">
        <v>1108861</v>
      </c>
      <c r="N268">
        <v>20</v>
      </c>
      <c r="O268">
        <v>1</v>
      </c>
      <c r="P268" t="s">
        <v>142</v>
      </c>
      <c r="Q268" t="s">
        <v>484</v>
      </c>
      <c r="R268">
        <v>25</v>
      </c>
      <c r="S268" t="s">
        <v>191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50</v>
      </c>
      <c r="AJ268">
        <v>50</v>
      </c>
      <c r="AK268">
        <v>50</v>
      </c>
      <c r="AL268">
        <v>50</v>
      </c>
      <c r="AM268">
        <v>0</v>
      </c>
      <c r="AN268">
        <v>0.4</v>
      </c>
      <c r="AO268">
        <v>4.5454545454545459</v>
      </c>
      <c r="AP268">
        <v>0</v>
      </c>
      <c r="AQ268" t="s">
        <v>124</v>
      </c>
      <c r="AR268" t="s">
        <v>116</v>
      </c>
      <c r="AS268" t="s">
        <v>403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 t="s">
        <v>109</v>
      </c>
      <c r="BB268">
        <v>20</v>
      </c>
      <c r="BC268">
        <v>0</v>
      </c>
      <c r="BD268" t="s">
        <v>110</v>
      </c>
      <c r="BE268">
        <v>0</v>
      </c>
      <c r="BF268" t="s">
        <v>111</v>
      </c>
    </row>
    <row r="269" spans="1:58" x14ac:dyDescent="0.25">
      <c r="A269" t="s">
        <v>530</v>
      </c>
      <c r="B269" t="s">
        <v>248</v>
      </c>
      <c r="C269">
        <v>1</v>
      </c>
      <c r="D269">
        <v>268</v>
      </c>
      <c r="E269" t="s">
        <v>120</v>
      </c>
      <c r="F269" t="s">
        <v>63</v>
      </c>
      <c r="G269" t="s">
        <v>64</v>
      </c>
      <c r="H269" t="s">
        <v>65</v>
      </c>
      <c r="I269" t="s">
        <v>78</v>
      </c>
      <c r="J269" t="s">
        <v>75</v>
      </c>
      <c r="K269" t="s">
        <v>2</v>
      </c>
      <c r="L269">
        <v>50</v>
      </c>
      <c r="M269">
        <v>1108863</v>
      </c>
      <c r="N269">
        <v>20</v>
      </c>
      <c r="O269">
        <v>1</v>
      </c>
      <c r="P269" t="s">
        <v>142</v>
      </c>
      <c r="Q269" t="s">
        <v>484</v>
      </c>
      <c r="R269">
        <v>25</v>
      </c>
      <c r="S269" t="s">
        <v>191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50</v>
      </c>
      <c r="AJ269">
        <v>50</v>
      </c>
      <c r="AK269">
        <v>50</v>
      </c>
      <c r="AL269">
        <v>50</v>
      </c>
      <c r="AM269">
        <v>0</v>
      </c>
      <c r="AN269">
        <v>0.4</v>
      </c>
      <c r="AO269">
        <v>4.5454545454545459</v>
      </c>
      <c r="AP269">
        <v>0</v>
      </c>
      <c r="AQ269" t="s">
        <v>124</v>
      </c>
      <c r="AR269" t="s">
        <v>116</v>
      </c>
      <c r="AS269" t="s">
        <v>403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 t="s">
        <v>109</v>
      </c>
      <c r="BB269">
        <v>20</v>
      </c>
      <c r="BC269">
        <v>0</v>
      </c>
      <c r="BD269" t="s">
        <v>111</v>
      </c>
      <c r="BE269">
        <v>0</v>
      </c>
      <c r="BF269" t="s">
        <v>111</v>
      </c>
    </row>
    <row r="270" spans="1:58" x14ac:dyDescent="0.25">
      <c r="A270" t="s">
        <v>531</v>
      </c>
      <c r="B270" t="s">
        <v>248</v>
      </c>
      <c r="C270">
        <v>1</v>
      </c>
      <c r="D270">
        <v>269</v>
      </c>
      <c r="E270" t="s">
        <v>120</v>
      </c>
      <c r="F270" t="s">
        <v>63</v>
      </c>
      <c r="G270" t="s">
        <v>64</v>
      </c>
      <c r="H270" t="s">
        <v>65</v>
      </c>
      <c r="I270" t="s">
        <v>78</v>
      </c>
      <c r="J270" t="s">
        <v>75</v>
      </c>
      <c r="K270" t="s">
        <v>2</v>
      </c>
      <c r="L270">
        <v>50</v>
      </c>
      <c r="M270">
        <v>1108865</v>
      </c>
      <c r="N270">
        <v>20</v>
      </c>
      <c r="O270">
        <v>1</v>
      </c>
      <c r="P270" t="s">
        <v>142</v>
      </c>
      <c r="Q270" t="s">
        <v>484</v>
      </c>
      <c r="R270">
        <v>25</v>
      </c>
      <c r="S270" t="s">
        <v>191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50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50</v>
      </c>
      <c r="AJ270">
        <v>50</v>
      </c>
      <c r="AK270">
        <v>50</v>
      </c>
      <c r="AL270">
        <v>50</v>
      </c>
      <c r="AM270">
        <v>0</v>
      </c>
      <c r="AN270">
        <v>0.4</v>
      </c>
      <c r="AO270">
        <v>4.5454545454545459</v>
      </c>
      <c r="AP270">
        <v>0</v>
      </c>
      <c r="AQ270" t="s">
        <v>124</v>
      </c>
      <c r="AR270" t="s">
        <v>116</v>
      </c>
      <c r="AS270" t="s">
        <v>403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 t="s">
        <v>109</v>
      </c>
      <c r="BB270">
        <v>20</v>
      </c>
      <c r="BC270">
        <v>0</v>
      </c>
      <c r="BD270" t="s">
        <v>111</v>
      </c>
      <c r="BE270">
        <v>0</v>
      </c>
      <c r="BF270" t="s">
        <v>111</v>
      </c>
    </row>
    <row r="271" spans="1:58" x14ac:dyDescent="0.25">
      <c r="A271" t="s">
        <v>532</v>
      </c>
      <c r="B271" t="s">
        <v>248</v>
      </c>
      <c r="C271">
        <v>1</v>
      </c>
      <c r="D271">
        <v>270</v>
      </c>
      <c r="E271" t="s">
        <v>120</v>
      </c>
      <c r="F271" t="s">
        <v>63</v>
      </c>
      <c r="G271" t="s">
        <v>64</v>
      </c>
      <c r="H271" t="s">
        <v>65</v>
      </c>
      <c r="I271" t="s">
        <v>78</v>
      </c>
      <c r="J271" t="s">
        <v>75</v>
      </c>
      <c r="K271" t="s">
        <v>2</v>
      </c>
      <c r="L271">
        <v>50</v>
      </c>
      <c r="M271">
        <v>1108867</v>
      </c>
      <c r="N271">
        <v>20</v>
      </c>
      <c r="O271">
        <v>1</v>
      </c>
      <c r="P271" t="s">
        <v>142</v>
      </c>
      <c r="Q271" t="s">
        <v>484</v>
      </c>
      <c r="R271">
        <v>25</v>
      </c>
      <c r="S271" t="s">
        <v>191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50</v>
      </c>
      <c r="AJ271">
        <v>50</v>
      </c>
      <c r="AK271">
        <v>50</v>
      </c>
      <c r="AL271">
        <v>50</v>
      </c>
      <c r="AM271">
        <v>0</v>
      </c>
      <c r="AN271">
        <v>0.4</v>
      </c>
      <c r="AO271">
        <v>4.5454545454545459</v>
      </c>
      <c r="AP271">
        <v>0</v>
      </c>
      <c r="AQ271" t="s">
        <v>124</v>
      </c>
      <c r="AR271" t="s">
        <v>116</v>
      </c>
      <c r="AS271" t="s">
        <v>403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 t="s">
        <v>109</v>
      </c>
      <c r="BB271">
        <v>20</v>
      </c>
      <c r="BC271">
        <v>0</v>
      </c>
      <c r="BD271" t="s">
        <v>111</v>
      </c>
      <c r="BE271">
        <v>0</v>
      </c>
      <c r="BF271" t="s">
        <v>111</v>
      </c>
    </row>
    <row r="272" spans="1:58" x14ac:dyDescent="0.25">
      <c r="A272" t="s">
        <v>533</v>
      </c>
      <c r="B272" t="s">
        <v>248</v>
      </c>
      <c r="C272">
        <v>1</v>
      </c>
      <c r="D272">
        <v>271</v>
      </c>
      <c r="E272" t="s">
        <v>120</v>
      </c>
      <c r="F272" t="s">
        <v>63</v>
      </c>
      <c r="G272" t="s">
        <v>64</v>
      </c>
      <c r="H272" t="s">
        <v>65</v>
      </c>
      <c r="I272" t="s">
        <v>91</v>
      </c>
      <c r="J272" t="s">
        <v>75</v>
      </c>
      <c r="K272" t="s">
        <v>1</v>
      </c>
      <c r="L272">
        <v>50</v>
      </c>
      <c r="M272">
        <v>1108869</v>
      </c>
      <c r="N272">
        <v>10</v>
      </c>
      <c r="O272">
        <v>1</v>
      </c>
      <c r="P272" t="s">
        <v>142</v>
      </c>
      <c r="Q272" t="s">
        <v>484</v>
      </c>
      <c r="R272">
        <v>25</v>
      </c>
      <c r="U272">
        <v>0</v>
      </c>
      <c r="V272">
        <v>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50</v>
      </c>
      <c r="AD272">
        <v>3</v>
      </c>
      <c r="AE272">
        <v>0</v>
      </c>
      <c r="AF272">
        <v>0</v>
      </c>
      <c r="AG272">
        <v>3</v>
      </c>
      <c r="AH272">
        <v>0</v>
      </c>
      <c r="AI272">
        <v>47</v>
      </c>
      <c r="AJ272">
        <v>47</v>
      </c>
      <c r="AK272">
        <v>47</v>
      </c>
      <c r="AL272">
        <v>47</v>
      </c>
      <c r="AM272">
        <v>0</v>
      </c>
      <c r="AN272">
        <v>0.2</v>
      </c>
      <c r="AO272">
        <v>4.2727272727272725</v>
      </c>
      <c r="AP272">
        <v>0</v>
      </c>
      <c r="AQ272" t="s">
        <v>149</v>
      </c>
      <c r="AR272" t="s">
        <v>108</v>
      </c>
      <c r="AS272" t="s">
        <v>403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 t="s">
        <v>113</v>
      </c>
      <c r="BB272">
        <v>10</v>
      </c>
      <c r="BC272">
        <v>0</v>
      </c>
      <c r="BD272" t="s">
        <v>111</v>
      </c>
      <c r="BE272">
        <v>0</v>
      </c>
      <c r="BF272" t="s">
        <v>111</v>
      </c>
    </row>
    <row r="273" spans="1:58" x14ac:dyDescent="0.25">
      <c r="A273" t="s">
        <v>534</v>
      </c>
      <c r="B273" t="s">
        <v>248</v>
      </c>
      <c r="C273">
        <v>1</v>
      </c>
      <c r="D273">
        <v>272</v>
      </c>
      <c r="E273" t="s">
        <v>120</v>
      </c>
      <c r="F273" t="s">
        <v>63</v>
      </c>
      <c r="G273" t="s">
        <v>64</v>
      </c>
      <c r="H273" t="s">
        <v>65</v>
      </c>
      <c r="I273" t="s">
        <v>91</v>
      </c>
      <c r="J273" t="s">
        <v>75</v>
      </c>
      <c r="K273" t="s">
        <v>1</v>
      </c>
      <c r="L273">
        <v>50</v>
      </c>
      <c r="M273">
        <v>1108871</v>
      </c>
      <c r="N273">
        <v>10</v>
      </c>
      <c r="O273">
        <v>1</v>
      </c>
      <c r="P273" t="s">
        <v>142</v>
      </c>
      <c r="Q273" t="s">
        <v>484</v>
      </c>
      <c r="R273">
        <v>25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2</v>
      </c>
      <c r="AC273">
        <v>50</v>
      </c>
      <c r="AD273">
        <v>1</v>
      </c>
      <c r="AE273">
        <v>0</v>
      </c>
      <c r="AF273">
        <v>1</v>
      </c>
      <c r="AG273">
        <v>2</v>
      </c>
      <c r="AH273">
        <v>0</v>
      </c>
      <c r="AI273">
        <v>49</v>
      </c>
      <c r="AJ273">
        <v>48</v>
      </c>
      <c r="AK273">
        <v>48</v>
      </c>
      <c r="AL273">
        <v>49</v>
      </c>
      <c r="AM273">
        <v>0</v>
      </c>
      <c r="AN273">
        <v>0.2</v>
      </c>
      <c r="AO273">
        <v>4.3636363636363633</v>
      </c>
      <c r="AP273">
        <v>0</v>
      </c>
      <c r="AQ273" t="s">
        <v>149</v>
      </c>
      <c r="AR273" t="s">
        <v>108</v>
      </c>
      <c r="AS273" t="s">
        <v>403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 t="s">
        <v>117</v>
      </c>
      <c r="BB273">
        <v>10</v>
      </c>
      <c r="BC273">
        <v>0</v>
      </c>
      <c r="BD273" t="s">
        <v>111</v>
      </c>
      <c r="BE273">
        <v>0</v>
      </c>
      <c r="BF273" t="s">
        <v>111</v>
      </c>
    </row>
    <row r="274" spans="1:58" x14ac:dyDescent="0.25">
      <c r="A274" t="s">
        <v>535</v>
      </c>
      <c r="B274" t="s">
        <v>248</v>
      </c>
      <c r="C274">
        <v>1</v>
      </c>
      <c r="D274">
        <v>273</v>
      </c>
      <c r="E274" t="s">
        <v>120</v>
      </c>
      <c r="F274" t="s">
        <v>63</v>
      </c>
      <c r="G274" t="s">
        <v>64</v>
      </c>
      <c r="H274" t="s">
        <v>65</v>
      </c>
      <c r="I274" t="s">
        <v>91</v>
      </c>
      <c r="J274" t="s">
        <v>75</v>
      </c>
      <c r="K274" t="s">
        <v>1</v>
      </c>
      <c r="L274">
        <v>50</v>
      </c>
      <c r="M274">
        <v>1108873</v>
      </c>
      <c r="N274">
        <v>10</v>
      </c>
      <c r="O274">
        <v>1</v>
      </c>
      <c r="P274" t="s">
        <v>142</v>
      </c>
      <c r="Q274" t="s">
        <v>484</v>
      </c>
      <c r="R274">
        <v>25</v>
      </c>
      <c r="U274">
        <v>0</v>
      </c>
      <c r="V274">
        <v>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50</v>
      </c>
      <c r="AD274">
        <v>3</v>
      </c>
      <c r="AE274">
        <v>0</v>
      </c>
      <c r="AF274">
        <v>0</v>
      </c>
      <c r="AG274">
        <v>3</v>
      </c>
      <c r="AH274">
        <v>0</v>
      </c>
      <c r="AI274">
        <v>47</v>
      </c>
      <c r="AJ274">
        <v>47</v>
      </c>
      <c r="AK274">
        <v>47</v>
      </c>
      <c r="AL274">
        <v>47</v>
      </c>
      <c r="AM274">
        <v>0</v>
      </c>
      <c r="AN274">
        <v>0.2</v>
      </c>
      <c r="AO274">
        <v>4.2727272727272725</v>
      </c>
      <c r="AP274">
        <v>0</v>
      </c>
      <c r="AQ274" t="s">
        <v>149</v>
      </c>
      <c r="AR274" t="s">
        <v>108</v>
      </c>
      <c r="AS274" t="s">
        <v>403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 t="s">
        <v>117</v>
      </c>
      <c r="BB274">
        <v>10</v>
      </c>
      <c r="BC274">
        <v>0</v>
      </c>
      <c r="BD274" t="s">
        <v>111</v>
      </c>
      <c r="BE274">
        <v>0</v>
      </c>
      <c r="BF274" t="s">
        <v>111</v>
      </c>
    </row>
    <row r="275" spans="1:58" x14ac:dyDescent="0.25">
      <c r="A275" t="s">
        <v>536</v>
      </c>
      <c r="B275" t="s">
        <v>248</v>
      </c>
      <c r="C275">
        <v>1</v>
      </c>
      <c r="D275">
        <v>274</v>
      </c>
      <c r="E275" t="s">
        <v>120</v>
      </c>
      <c r="F275" t="s">
        <v>63</v>
      </c>
      <c r="G275" t="s">
        <v>64</v>
      </c>
      <c r="H275" t="s">
        <v>65</v>
      </c>
      <c r="I275" t="s">
        <v>91</v>
      </c>
      <c r="J275" t="s">
        <v>75</v>
      </c>
      <c r="K275" t="s">
        <v>1</v>
      </c>
      <c r="L275">
        <v>50</v>
      </c>
      <c r="M275">
        <v>1108875</v>
      </c>
      <c r="N275">
        <v>10</v>
      </c>
      <c r="O275">
        <v>1</v>
      </c>
      <c r="P275" t="s">
        <v>142</v>
      </c>
      <c r="Q275" t="s">
        <v>484</v>
      </c>
      <c r="R275">
        <v>25</v>
      </c>
      <c r="U275">
        <v>24</v>
      </c>
      <c r="V275">
        <v>26</v>
      </c>
      <c r="W275">
        <v>0</v>
      </c>
      <c r="X275">
        <v>0</v>
      </c>
      <c r="Y275">
        <v>0</v>
      </c>
      <c r="Z275">
        <v>0</v>
      </c>
      <c r="AA275">
        <v>24</v>
      </c>
      <c r="AB275">
        <v>26</v>
      </c>
      <c r="AC275">
        <v>50</v>
      </c>
      <c r="AD275">
        <v>27</v>
      </c>
      <c r="AE275">
        <v>0</v>
      </c>
      <c r="AF275">
        <v>0</v>
      </c>
      <c r="AG275">
        <v>27</v>
      </c>
      <c r="AH275">
        <v>0</v>
      </c>
      <c r="AI275">
        <v>23</v>
      </c>
      <c r="AJ275">
        <v>23</v>
      </c>
      <c r="AK275">
        <v>23</v>
      </c>
      <c r="AL275">
        <v>23</v>
      </c>
      <c r="AM275">
        <v>0</v>
      </c>
      <c r="AN275">
        <v>0.2</v>
      </c>
      <c r="AO275">
        <v>2.0909090909090908</v>
      </c>
      <c r="AP275">
        <v>0</v>
      </c>
      <c r="AQ275" t="s">
        <v>149</v>
      </c>
      <c r="AR275" t="s">
        <v>108</v>
      </c>
      <c r="AS275" t="s">
        <v>403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 t="s">
        <v>117</v>
      </c>
      <c r="BB275">
        <v>10</v>
      </c>
      <c r="BC275">
        <v>0</v>
      </c>
      <c r="BD275" t="s">
        <v>111</v>
      </c>
      <c r="BE275">
        <v>0</v>
      </c>
      <c r="BF275" t="s">
        <v>111</v>
      </c>
    </row>
    <row r="276" spans="1:58" x14ac:dyDescent="0.25">
      <c r="A276" t="s">
        <v>537</v>
      </c>
      <c r="B276" t="s">
        <v>248</v>
      </c>
      <c r="C276">
        <v>1</v>
      </c>
      <c r="D276">
        <v>275</v>
      </c>
      <c r="E276" t="s">
        <v>120</v>
      </c>
      <c r="F276" t="s">
        <v>63</v>
      </c>
      <c r="G276" t="s">
        <v>64</v>
      </c>
      <c r="H276" t="s">
        <v>65</v>
      </c>
      <c r="I276" t="s">
        <v>91</v>
      </c>
      <c r="J276" t="s">
        <v>75</v>
      </c>
      <c r="K276" t="s">
        <v>1</v>
      </c>
      <c r="L276">
        <v>50</v>
      </c>
      <c r="M276">
        <v>1108877</v>
      </c>
      <c r="N276">
        <v>10</v>
      </c>
      <c r="O276">
        <v>1</v>
      </c>
      <c r="P276" t="s">
        <v>142</v>
      </c>
      <c r="Q276" t="s">
        <v>484</v>
      </c>
      <c r="R276">
        <v>25</v>
      </c>
      <c r="U276">
        <v>0</v>
      </c>
      <c r="V276">
        <v>1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2</v>
      </c>
      <c r="AC276">
        <v>50</v>
      </c>
      <c r="AD276">
        <v>1</v>
      </c>
      <c r="AE276">
        <v>1</v>
      </c>
      <c r="AF276">
        <v>0</v>
      </c>
      <c r="AG276">
        <v>2</v>
      </c>
      <c r="AH276">
        <v>0</v>
      </c>
      <c r="AI276">
        <v>49</v>
      </c>
      <c r="AJ276">
        <v>48</v>
      </c>
      <c r="AK276">
        <v>49</v>
      </c>
      <c r="AL276">
        <v>49</v>
      </c>
      <c r="AM276">
        <v>0</v>
      </c>
      <c r="AN276">
        <v>0.2</v>
      </c>
      <c r="AO276">
        <v>4.454545454545455</v>
      </c>
      <c r="AP276">
        <v>0</v>
      </c>
      <c r="AQ276" t="s">
        <v>149</v>
      </c>
      <c r="AR276" t="s">
        <v>108</v>
      </c>
      <c r="AS276" t="s">
        <v>403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 t="s">
        <v>117</v>
      </c>
      <c r="BB276">
        <v>10</v>
      </c>
      <c r="BC276">
        <v>0</v>
      </c>
      <c r="BD276" t="s">
        <v>111</v>
      </c>
      <c r="BE276">
        <v>0</v>
      </c>
      <c r="BF276" t="s">
        <v>111</v>
      </c>
    </row>
    <row r="277" spans="1:58" x14ac:dyDescent="0.25">
      <c r="A277" t="s">
        <v>538</v>
      </c>
      <c r="B277" t="s">
        <v>248</v>
      </c>
      <c r="C277">
        <v>1</v>
      </c>
      <c r="D277">
        <v>276</v>
      </c>
      <c r="E277" t="s">
        <v>120</v>
      </c>
      <c r="F277" t="s">
        <v>63</v>
      </c>
      <c r="G277" t="s">
        <v>64</v>
      </c>
      <c r="H277" t="s">
        <v>65</v>
      </c>
      <c r="I277" t="s">
        <v>91</v>
      </c>
      <c r="J277" t="s">
        <v>75</v>
      </c>
      <c r="K277" t="s">
        <v>1</v>
      </c>
      <c r="L277">
        <v>50</v>
      </c>
      <c r="M277">
        <v>1108879</v>
      </c>
      <c r="N277">
        <v>10</v>
      </c>
      <c r="O277">
        <v>1</v>
      </c>
      <c r="P277" t="s">
        <v>142</v>
      </c>
      <c r="Q277" t="s">
        <v>484</v>
      </c>
      <c r="R277">
        <v>25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2</v>
      </c>
      <c r="AC277">
        <v>50</v>
      </c>
      <c r="AD277">
        <v>1</v>
      </c>
      <c r="AE277">
        <v>1</v>
      </c>
      <c r="AF277">
        <v>0</v>
      </c>
      <c r="AG277">
        <v>2</v>
      </c>
      <c r="AH277">
        <v>0</v>
      </c>
      <c r="AI277">
        <v>49</v>
      </c>
      <c r="AJ277">
        <v>48</v>
      </c>
      <c r="AK277">
        <v>49</v>
      </c>
      <c r="AL277">
        <v>49</v>
      </c>
      <c r="AM277">
        <v>0</v>
      </c>
      <c r="AN277">
        <v>0.2</v>
      </c>
      <c r="AO277">
        <v>4.454545454545455</v>
      </c>
      <c r="AP277">
        <v>0</v>
      </c>
      <c r="AQ277" t="s">
        <v>149</v>
      </c>
      <c r="AR277" t="s">
        <v>108</v>
      </c>
      <c r="AS277" t="s">
        <v>403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 t="s">
        <v>117</v>
      </c>
      <c r="BB277">
        <v>10</v>
      </c>
      <c r="BC277">
        <v>0</v>
      </c>
      <c r="BD277" t="s">
        <v>111</v>
      </c>
      <c r="BE277">
        <v>0</v>
      </c>
      <c r="BF277" t="s">
        <v>111</v>
      </c>
    </row>
    <row r="278" spans="1:58" x14ac:dyDescent="0.25">
      <c r="A278" t="s">
        <v>539</v>
      </c>
      <c r="B278" t="s">
        <v>248</v>
      </c>
      <c r="C278">
        <v>1</v>
      </c>
      <c r="D278">
        <v>277</v>
      </c>
      <c r="E278" t="s">
        <v>120</v>
      </c>
      <c r="F278" t="s">
        <v>63</v>
      </c>
      <c r="G278" t="s">
        <v>64</v>
      </c>
      <c r="H278" t="s">
        <v>65</v>
      </c>
      <c r="I278" t="s">
        <v>91</v>
      </c>
      <c r="J278" t="s">
        <v>75</v>
      </c>
      <c r="K278" t="s">
        <v>1</v>
      </c>
      <c r="L278">
        <v>50</v>
      </c>
      <c r="M278">
        <v>1108881</v>
      </c>
      <c r="N278">
        <v>10</v>
      </c>
      <c r="O278">
        <v>1</v>
      </c>
      <c r="P278" t="s">
        <v>142</v>
      </c>
      <c r="Q278" t="s">
        <v>484</v>
      </c>
      <c r="R278">
        <v>25</v>
      </c>
      <c r="U278">
        <v>24</v>
      </c>
      <c r="V278">
        <v>25</v>
      </c>
      <c r="W278">
        <v>0</v>
      </c>
      <c r="X278">
        <v>0</v>
      </c>
      <c r="Y278">
        <v>0</v>
      </c>
      <c r="Z278">
        <v>1</v>
      </c>
      <c r="AA278">
        <v>24</v>
      </c>
      <c r="AB278">
        <v>26</v>
      </c>
      <c r="AC278">
        <v>50</v>
      </c>
      <c r="AD278">
        <v>26</v>
      </c>
      <c r="AE278">
        <v>0</v>
      </c>
      <c r="AF278">
        <v>1</v>
      </c>
      <c r="AG278">
        <v>27</v>
      </c>
      <c r="AH278">
        <v>0</v>
      </c>
      <c r="AI278">
        <v>24</v>
      </c>
      <c r="AJ278">
        <v>23</v>
      </c>
      <c r="AK278">
        <v>23</v>
      </c>
      <c r="AL278">
        <v>24</v>
      </c>
      <c r="AM278">
        <v>0</v>
      </c>
      <c r="AN278">
        <v>0.2</v>
      </c>
      <c r="AO278">
        <v>2.0909090909090908</v>
      </c>
      <c r="AP278">
        <v>0</v>
      </c>
      <c r="AQ278" t="s">
        <v>149</v>
      </c>
      <c r="AR278" t="s">
        <v>108</v>
      </c>
      <c r="AS278" t="s">
        <v>403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 t="s">
        <v>117</v>
      </c>
      <c r="BB278">
        <v>10</v>
      </c>
      <c r="BC278">
        <v>0</v>
      </c>
      <c r="BD278" t="s">
        <v>114</v>
      </c>
      <c r="BE278">
        <v>0</v>
      </c>
      <c r="BF278" t="s">
        <v>111</v>
      </c>
    </row>
    <row r="279" spans="1:58" x14ac:dyDescent="0.25">
      <c r="A279" t="s">
        <v>540</v>
      </c>
      <c r="B279" t="s">
        <v>248</v>
      </c>
      <c r="C279">
        <v>1</v>
      </c>
      <c r="D279">
        <v>278</v>
      </c>
      <c r="E279" t="s">
        <v>120</v>
      </c>
      <c r="F279" t="s">
        <v>63</v>
      </c>
      <c r="G279" t="s">
        <v>64</v>
      </c>
      <c r="H279" t="s">
        <v>65</v>
      </c>
      <c r="I279" t="s">
        <v>91</v>
      </c>
      <c r="J279" t="s">
        <v>75</v>
      </c>
      <c r="K279" t="s">
        <v>1</v>
      </c>
      <c r="L279">
        <v>50</v>
      </c>
      <c r="M279">
        <v>1108883</v>
      </c>
      <c r="N279">
        <v>10</v>
      </c>
      <c r="O279">
        <v>1</v>
      </c>
      <c r="P279" t="s">
        <v>142</v>
      </c>
      <c r="Q279" t="s">
        <v>484</v>
      </c>
      <c r="R279">
        <v>26</v>
      </c>
      <c r="U279">
        <v>24</v>
      </c>
      <c r="V279">
        <v>26</v>
      </c>
      <c r="W279">
        <v>0</v>
      </c>
      <c r="X279">
        <v>0</v>
      </c>
      <c r="Y279">
        <v>0</v>
      </c>
      <c r="Z279">
        <v>0</v>
      </c>
      <c r="AA279">
        <v>24</v>
      </c>
      <c r="AB279">
        <v>26</v>
      </c>
      <c r="AC279">
        <v>50</v>
      </c>
      <c r="AD279">
        <v>27</v>
      </c>
      <c r="AE279">
        <v>0</v>
      </c>
      <c r="AF279">
        <v>0</v>
      </c>
      <c r="AG279">
        <v>27</v>
      </c>
      <c r="AH279">
        <v>0</v>
      </c>
      <c r="AI279">
        <v>23</v>
      </c>
      <c r="AJ279">
        <v>23</v>
      </c>
      <c r="AK279">
        <v>23</v>
      </c>
      <c r="AL279">
        <v>23</v>
      </c>
      <c r="AM279">
        <v>0</v>
      </c>
      <c r="AN279">
        <v>0.2</v>
      </c>
      <c r="AO279">
        <v>2.0909090909090908</v>
      </c>
      <c r="AP279">
        <v>0</v>
      </c>
      <c r="AQ279" t="s">
        <v>149</v>
      </c>
      <c r="AR279" t="s">
        <v>108</v>
      </c>
      <c r="AS279" t="s">
        <v>403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 t="s">
        <v>117</v>
      </c>
      <c r="BB279">
        <v>10</v>
      </c>
      <c r="BC279">
        <v>0</v>
      </c>
      <c r="BD279" t="s">
        <v>110</v>
      </c>
      <c r="BE279">
        <v>0</v>
      </c>
      <c r="BF279" t="s">
        <v>111</v>
      </c>
    </row>
    <row r="280" spans="1:58" x14ac:dyDescent="0.25">
      <c r="A280" t="s">
        <v>541</v>
      </c>
      <c r="B280" t="s">
        <v>248</v>
      </c>
      <c r="C280">
        <v>1</v>
      </c>
      <c r="D280">
        <v>279</v>
      </c>
      <c r="E280" t="s">
        <v>120</v>
      </c>
      <c r="F280" t="s">
        <v>63</v>
      </c>
      <c r="G280" t="s">
        <v>64</v>
      </c>
      <c r="H280" t="s">
        <v>65</v>
      </c>
      <c r="I280" t="s">
        <v>91</v>
      </c>
      <c r="J280" t="s">
        <v>75</v>
      </c>
      <c r="K280" t="s">
        <v>1</v>
      </c>
      <c r="L280">
        <v>50</v>
      </c>
      <c r="M280">
        <v>1108885</v>
      </c>
      <c r="N280">
        <v>10</v>
      </c>
      <c r="O280">
        <v>1</v>
      </c>
      <c r="P280" t="s">
        <v>142</v>
      </c>
      <c r="Q280" t="s">
        <v>484</v>
      </c>
      <c r="R280">
        <v>26</v>
      </c>
      <c r="U280">
        <v>22</v>
      </c>
      <c r="V280">
        <v>24</v>
      </c>
      <c r="W280">
        <v>0</v>
      </c>
      <c r="X280">
        <v>0</v>
      </c>
      <c r="Y280">
        <v>0</v>
      </c>
      <c r="Z280">
        <v>1</v>
      </c>
      <c r="AA280">
        <v>22</v>
      </c>
      <c r="AB280">
        <v>25</v>
      </c>
      <c r="AC280">
        <v>50</v>
      </c>
      <c r="AD280">
        <v>25</v>
      </c>
      <c r="AE280">
        <v>0</v>
      </c>
      <c r="AF280">
        <v>1</v>
      </c>
      <c r="AG280">
        <v>26</v>
      </c>
      <c r="AH280">
        <v>0</v>
      </c>
      <c r="AI280">
        <v>25</v>
      </c>
      <c r="AJ280">
        <v>24</v>
      </c>
      <c r="AK280">
        <v>24</v>
      </c>
      <c r="AL280">
        <v>25</v>
      </c>
      <c r="AM280">
        <v>0</v>
      </c>
      <c r="AN280">
        <v>0.2</v>
      </c>
      <c r="AO280">
        <v>2.1818181818181817</v>
      </c>
      <c r="AP280">
        <v>0</v>
      </c>
      <c r="AQ280" t="s">
        <v>149</v>
      </c>
      <c r="AR280" t="s">
        <v>108</v>
      </c>
      <c r="AS280" t="s">
        <v>403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 t="s">
        <v>117</v>
      </c>
      <c r="BB280">
        <v>10</v>
      </c>
      <c r="BC280">
        <v>0</v>
      </c>
      <c r="BD280" t="s">
        <v>111</v>
      </c>
      <c r="BE280">
        <v>0</v>
      </c>
      <c r="BF280" t="s">
        <v>111</v>
      </c>
    </row>
    <row r="281" spans="1:58" x14ac:dyDescent="0.25">
      <c r="A281" t="s">
        <v>542</v>
      </c>
      <c r="B281" t="s">
        <v>248</v>
      </c>
      <c r="C281">
        <v>1</v>
      </c>
      <c r="D281">
        <v>280</v>
      </c>
      <c r="E281" t="s">
        <v>120</v>
      </c>
      <c r="F281" t="s">
        <v>63</v>
      </c>
      <c r="G281" t="s">
        <v>64</v>
      </c>
      <c r="H281" t="s">
        <v>65</v>
      </c>
      <c r="I281" t="s">
        <v>91</v>
      </c>
      <c r="J281" t="s">
        <v>75</v>
      </c>
      <c r="K281" t="s">
        <v>1</v>
      </c>
      <c r="L281">
        <v>50</v>
      </c>
      <c r="M281">
        <v>1108887</v>
      </c>
      <c r="N281">
        <v>10</v>
      </c>
      <c r="O281">
        <v>1</v>
      </c>
      <c r="P281" t="s">
        <v>142</v>
      </c>
      <c r="Q281" t="s">
        <v>484</v>
      </c>
      <c r="R281">
        <v>26</v>
      </c>
      <c r="U281">
        <v>24</v>
      </c>
      <c r="V281">
        <v>27</v>
      </c>
      <c r="W281">
        <v>0</v>
      </c>
      <c r="X281">
        <v>0</v>
      </c>
      <c r="Y281">
        <v>0</v>
      </c>
      <c r="Z281">
        <v>0</v>
      </c>
      <c r="AA281">
        <v>24</v>
      </c>
      <c r="AB281">
        <v>27</v>
      </c>
      <c r="AC281">
        <v>50</v>
      </c>
      <c r="AD281">
        <v>28</v>
      </c>
      <c r="AE281">
        <v>0</v>
      </c>
      <c r="AF281">
        <v>0</v>
      </c>
      <c r="AG281">
        <v>28</v>
      </c>
      <c r="AH281">
        <v>0</v>
      </c>
      <c r="AI281">
        <v>22</v>
      </c>
      <c r="AJ281">
        <v>22</v>
      </c>
      <c r="AK281">
        <v>22</v>
      </c>
      <c r="AL281">
        <v>22</v>
      </c>
      <c r="AM281">
        <v>0</v>
      </c>
      <c r="AN281">
        <v>0.2</v>
      </c>
      <c r="AO281">
        <v>2</v>
      </c>
      <c r="AP281">
        <v>0</v>
      </c>
      <c r="AQ281" t="s">
        <v>149</v>
      </c>
      <c r="AR281" t="s">
        <v>108</v>
      </c>
      <c r="AS281" t="s">
        <v>403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 t="s">
        <v>117</v>
      </c>
      <c r="BB281">
        <v>10</v>
      </c>
      <c r="BC281">
        <v>0</v>
      </c>
      <c r="BD281" t="s">
        <v>111</v>
      </c>
      <c r="BE281">
        <v>0</v>
      </c>
      <c r="BF281" t="s">
        <v>111</v>
      </c>
    </row>
    <row r="282" spans="1:58" x14ac:dyDescent="0.25">
      <c r="A282" t="s">
        <v>543</v>
      </c>
      <c r="B282" t="s">
        <v>248</v>
      </c>
      <c r="C282">
        <v>1</v>
      </c>
      <c r="D282">
        <v>281</v>
      </c>
      <c r="E282" t="s">
        <v>120</v>
      </c>
      <c r="F282" t="s">
        <v>63</v>
      </c>
      <c r="G282" t="s">
        <v>64</v>
      </c>
      <c r="H282" t="s">
        <v>65</v>
      </c>
      <c r="I282" t="s">
        <v>91</v>
      </c>
      <c r="J282" t="s">
        <v>75</v>
      </c>
      <c r="K282" t="s">
        <v>1</v>
      </c>
      <c r="L282">
        <v>50</v>
      </c>
      <c r="M282">
        <v>1108889</v>
      </c>
      <c r="N282">
        <v>10</v>
      </c>
      <c r="O282">
        <v>1</v>
      </c>
      <c r="P282" t="s">
        <v>142</v>
      </c>
      <c r="Q282" t="s">
        <v>484</v>
      </c>
      <c r="R282">
        <v>26</v>
      </c>
      <c r="U282">
        <v>24</v>
      </c>
      <c r="V282">
        <v>24</v>
      </c>
      <c r="W282">
        <v>3</v>
      </c>
      <c r="X282">
        <v>0</v>
      </c>
      <c r="Y282">
        <v>3</v>
      </c>
      <c r="Z282">
        <v>0</v>
      </c>
      <c r="AA282">
        <v>24</v>
      </c>
      <c r="AB282">
        <v>27</v>
      </c>
      <c r="AC282">
        <v>50</v>
      </c>
      <c r="AD282">
        <v>25</v>
      </c>
      <c r="AE282">
        <v>3</v>
      </c>
      <c r="AF282">
        <v>0</v>
      </c>
      <c r="AG282">
        <v>28</v>
      </c>
      <c r="AH282">
        <v>0</v>
      </c>
      <c r="AI282">
        <v>25</v>
      </c>
      <c r="AJ282">
        <v>22</v>
      </c>
      <c r="AK282">
        <v>25</v>
      </c>
      <c r="AL282">
        <v>25</v>
      </c>
      <c r="AM282">
        <v>0</v>
      </c>
      <c r="AN282">
        <v>0.2</v>
      </c>
      <c r="AO282">
        <v>2.2727272727272729</v>
      </c>
      <c r="AP282">
        <v>0</v>
      </c>
      <c r="AQ282" t="s">
        <v>149</v>
      </c>
      <c r="AR282" t="s">
        <v>108</v>
      </c>
      <c r="AS282" t="s">
        <v>403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t="s">
        <v>117</v>
      </c>
      <c r="BB282">
        <v>10</v>
      </c>
      <c r="BC282">
        <v>0</v>
      </c>
      <c r="BD282" t="s">
        <v>111</v>
      </c>
      <c r="BE282">
        <v>0</v>
      </c>
      <c r="BF282" t="s">
        <v>111</v>
      </c>
    </row>
    <row r="283" spans="1:58" x14ac:dyDescent="0.25">
      <c r="A283" t="s">
        <v>544</v>
      </c>
      <c r="B283" t="s">
        <v>248</v>
      </c>
      <c r="C283">
        <v>1</v>
      </c>
      <c r="D283">
        <v>282</v>
      </c>
      <c r="E283" t="s">
        <v>120</v>
      </c>
      <c r="F283" t="s">
        <v>63</v>
      </c>
      <c r="G283" t="s">
        <v>64</v>
      </c>
      <c r="H283" t="s">
        <v>65</v>
      </c>
      <c r="I283" t="s">
        <v>91</v>
      </c>
      <c r="J283" t="s">
        <v>75</v>
      </c>
      <c r="K283" t="s">
        <v>1</v>
      </c>
      <c r="L283">
        <v>50</v>
      </c>
      <c r="M283">
        <v>1108891</v>
      </c>
      <c r="N283">
        <v>10</v>
      </c>
      <c r="O283">
        <v>1</v>
      </c>
      <c r="P283" t="s">
        <v>142</v>
      </c>
      <c r="Q283" t="s">
        <v>484</v>
      </c>
      <c r="R283">
        <v>26</v>
      </c>
      <c r="U283">
        <v>24</v>
      </c>
      <c r="V283">
        <v>26</v>
      </c>
      <c r="W283">
        <v>0</v>
      </c>
      <c r="X283">
        <v>0</v>
      </c>
      <c r="Y283">
        <v>0</v>
      </c>
      <c r="Z283">
        <v>0</v>
      </c>
      <c r="AA283">
        <v>24</v>
      </c>
      <c r="AB283">
        <v>26</v>
      </c>
      <c r="AC283">
        <v>50</v>
      </c>
      <c r="AD283">
        <v>27</v>
      </c>
      <c r="AE283">
        <v>0</v>
      </c>
      <c r="AF283">
        <v>0</v>
      </c>
      <c r="AG283">
        <v>27</v>
      </c>
      <c r="AH283">
        <v>0</v>
      </c>
      <c r="AI283">
        <v>23</v>
      </c>
      <c r="AJ283">
        <v>23</v>
      </c>
      <c r="AK283">
        <v>23</v>
      </c>
      <c r="AL283">
        <v>23</v>
      </c>
      <c r="AM283">
        <v>0</v>
      </c>
      <c r="AN283">
        <v>0.2</v>
      </c>
      <c r="AO283">
        <v>2.0909090909090908</v>
      </c>
      <c r="AP283">
        <v>0</v>
      </c>
      <c r="AQ283" t="s">
        <v>149</v>
      </c>
      <c r="AR283" t="s">
        <v>108</v>
      </c>
      <c r="AS283" t="s">
        <v>403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 t="s">
        <v>117</v>
      </c>
      <c r="BB283">
        <v>10</v>
      </c>
      <c r="BC283">
        <v>0</v>
      </c>
      <c r="BD283" t="s">
        <v>111</v>
      </c>
      <c r="BE283">
        <v>0</v>
      </c>
      <c r="BF283" t="s">
        <v>111</v>
      </c>
    </row>
    <row r="284" spans="1:58" x14ac:dyDescent="0.25">
      <c r="A284" t="s">
        <v>545</v>
      </c>
      <c r="B284" t="s">
        <v>248</v>
      </c>
      <c r="C284">
        <v>1</v>
      </c>
      <c r="D284">
        <v>283</v>
      </c>
      <c r="E284" t="s">
        <v>120</v>
      </c>
      <c r="F284" t="s">
        <v>63</v>
      </c>
      <c r="G284" t="s">
        <v>64</v>
      </c>
      <c r="H284" t="s">
        <v>65</v>
      </c>
      <c r="I284" t="s">
        <v>91</v>
      </c>
      <c r="J284" t="s">
        <v>75</v>
      </c>
      <c r="K284" t="s">
        <v>1</v>
      </c>
      <c r="L284">
        <v>50</v>
      </c>
      <c r="M284">
        <v>1108893</v>
      </c>
      <c r="N284">
        <v>10</v>
      </c>
      <c r="O284">
        <v>1</v>
      </c>
      <c r="P284" t="s">
        <v>142</v>
      </c>
      <c r="Q284" t="s">
        <v>484</v>
      </c>
      <c r="R284">
        <v>26</v>
      </c>
      <c r="U284">
        <v>24</v>
      </c>
      <c r="V284">
        <v>27</v>
      </c>
      <c r="W284">
        <v>0</v>
      </c>
      <c r="X284">
        <v>0</v>
      </c>
      <c r="Y284">
        <v>0</v>
      </c>
      <c r="Z284">
        <v>0</v>
      </c>
      <c r="AA284">
        <v>24</v>
      </c>
      <c r="AB284">
        <v>27</v>
      </c>
      <c r="AC284">
        <v>50</v>
      </c>
      <c r="AD284">
        <v>28</v>
      </c>
      <c r="AE284">
        <v>0</v>
      </c>
      <c r="AF284">
        <v>0</v>
      </c>
      <c r="AG284">
        <v>28</v>
      </c>
      <c r="AH284">
        <v>0</v>
      </c>
      <c r="AI284">
        <v>22</v>
      </c>
      <c r="AJ284">
        <v>22</v>
      </c>
      <c r="AK284">
        <v>22</v>
      </c>
      <c r="AL284">
        <v>22</v>
      </c>
      <c r="AM284">
        <v>0</v>
      </c>
      <c r="AN284">
        <v>0.2</v>
      </c>
      <c r="AO284">
        <v>2</v>
      </c>
      <c r="AP284">
        <v>0</v>
      </c>
      <c r="AQ284" t="s">
        <v>149</v>
      </c>
      <c r="AR284" t="s">
        <v>108</v>
      </c>
      <c r="AS284" t="s">
        <v>403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 t="s">
        <v>117</v>
      </c>
      <c r="BB284">
        <v>10</v>
      </c>
      <c r="BC284">
        <v>0</v>
      </c>
      <c r="BD284" t="s">
        <v>111</v>
      </c>
      <c r="BE284">
        <v>0</v>
      </c>
      <c r="BF284" t="s">
        <v>111</v>
      </c>
    </row>
    <row r="285" spans="1:58" x14ac:dyDescent="0.25">
      <c r="A285" t="s">
        <v>546</v>
      </c>
      <c r="B285" t="s">
        <v>248</v>
      </c>
      <c r="C285">
        <v>1</v>
      </c>
      <c r="D285">
        <v>284</v>
      </c>
      <c r="E285" t="s">
        <v>120</v>
      </c>
      <c r="F285" t="s">
        <v>63</v>
      </c>
      <c r="G285" t="s">
        <v>64</v>
      </c>
      <c r="H285" t="s">
        <v>65</v>
      </c>
      <c r="I285" t="s">
        <v>91</v>
      </c>
      <c r="J285" t="s">
        <v>75</v>
      </c>
      <c r="K285" t="s">
        <v>1</v>
      </c>
      <c r="L285">
        <v>50</v>
      </c>
      <c r="M285">
        <v>1108895</v>
      </c>
      <c r="N285">
        <v>10</v>
      </c>
      <c r="O285">
        <v>1</v>
      </c>
      <c r="P285" t="s">
        <v>142</v>
      </c>
      <c r="Q285" t="s">
        <v>484</v>
      </c>
      <c r="R285">
        <v>26</v>
      </c>
      <c r="U285">
        <v>24</v>
      </c>
      <c r="V285">
        <v>27</v>
      </c>
      <c r="W285">
        <v>0</v>
      </c>
      <c r="X285">
        <v>0</v>
      </c>
      <c r="Y285">
        <v>0</v>
      </c>
      <c r="Z285">
        <v>0</v>
      </c>
      <c r="AA285">
        <v>24</v>
      </c>
      <c r="AB285">
        <v>27</v>
      </c>
      <c r="AC285">
        <v>50</v>
      </c>
      <c r="AD285">
        <v>28</v>
      </c>
      <c r="AE285">
        <v>0</v>
      </c>
      <c r="AF285">
        <v>0</v>
      </c>
      <c r="AG285">
        <v>28</v>
      </c>
      <c r="AH285">
        <v>0</v>
      </c>
      <c r="AI285">
        <v>22</v>
      </c>
      <c r="AJ285">
        <v>22</v>
      </c>
      <c r="AK285">
        <v>22</v>
      </c>
      <c r="AL285">
        <v>22</v>
      </c>
      <c r="AM285">
        <v>0</v>
      </c>
      <c r="AN285">
        <v>0.2</v>
      </c>
      <c r="AO285">
        <v>2</v>
      </c>
      <c r="AP285">
        <v>0</v>
      </c>
      <c r="AQ285" t="s">
        <v>149</v>
      </c>
      <c r="AR285" t="s">
        <v>108</v>
      </c>
      <c r="AS285" t="s">
        <v>403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 t="s">
        <v>117</v>
      </c>
      <c r="BB285">
        <v>10</v>
      </c>
      <c r="BC285">
        <v>0</v>
      </c>
      <c r="BD285" t="s">
        <v>111</v>
      </c>
      <c r="BE285">
        <v>0</v>
      </c>
      <c r="BF285" t="s">
        <v>111</v>
      </c>
    </row>
    <row r="286" spans="1:58" x14ac:dyDescent="0.25">
      <c r="A286" t="s">
        <v>547</v>
      </c>
      <c r="B286" t="s">
        <v>248</v>
      </c>
      <c r="C286">
        <v>1</v>
      </c>
      <c r="D286">
        <v>285</v>
      </c>
      <c r="E286" t="s">
        <v>120</v>
      </c>
      <c r="F286" t="s">
        <v>63</v>
      </c>
      <c r="G286" t="s">
        <v>64</v>
      </c>
      <c r="H286" t="s">
        <v>65</v>
      </c>
      <c r="I286" t="s">
        <v>91</v>
      </c>
      <c r="J286" t="s">
        <v>75</v>
      </c>
      <c r="K286" t="s">
        <v>1</v>
      </c>
      <c r="L286">
        <v>50</v>
      </c>
      <c r="M286">
        <v>1108897</v>
      </c>
      <c r="N286">
        <v>10</v>
      </c>
      <c r="O286">
        <v>1</v>
      </c>
      <c r="P286" t="s">
        <v>142</v>
      </c>
      <c r="Q286" t="s">
        <v>484</v>
      </c>
      <c r="R286">
        <v>26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50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49</v>
      </c>
      <c r="AJ286">
        <v>49</v>
      </c>
      <c r="AK286">
        <v>49</v>
      </c>
      <c r="AL286">
        <v>49</v>
      </c>
      <c r="AM286">
        <v>0</v>
      </c>
      <c r="AN286">
        <v>0.2</v>
      </c>
      <c r="AO286">
        <v>4.454545454545455</v>
      </c>
      <c r="AP286">
        <v>0</v>
      </c>
      <c r="AQ286" t="s">
        <v>149</v>
      </c>
      <c r="AR286" t="s">
        <v>108</v>
      </c>
      <c r="AS286" t="s">
        <v>403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 t="s">
        <v>117</v>
      </c>
      <c r="BB286">
        <v>10</v>
      </c>
      <c r="BC286">
        <v>0</v>
      </c>
      <c r="BD286" t="s">
        <v>111</v>
      </c>
      <c r="BE286">
        <v>0</v>
      </c>
      <c r="BF286" t="s">
        <v>111</v>
      </c>
    </row>
    <row r="287" spans="1:58" x14ac:dyDescent="0.25">
      <c r="A287" t="s">
        <v>548</v>
      </c>
      <c r="B287" t="s">
        <v>248</v>
      </c>
      <c r="C287">
        <v>1</v>
      </c>
      <c r="D287">
        <v>286</v>
      </c>
      <c r="E287" t="s">
        <v>120</v>
      </c>
      <c r="F287" t="s">
        <v>63</v>
      </c>
      <c r="G287" t="s">
        <v>64</v>
      </c>
      <c r="H287" t="s">
        <v>65</v>
      </c>
      <c r="I287" t="s">
        <v>91</v>
      </c>
      <c r="J287" t="s">
        <v>75</v>
      </c>
      <c r="K287" t="s">
        <v>1</v>
      </c>
      <c r="L287">
        <v>50</v>
      </c>
      <c r="M287">
        <v>1108899</v>
      </c>
      <c r="N287">
        <v>10</v>
      </c>
      <c r="O287">
        <v>1</v>
      </c>
      <c r="P287" t="s">
        <v>142</v>
      </c>
      <c r="Q287" t="s">
        <v>484</v>
      </c>
      <c r="R287">
        <v>26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50</v>
      </c>
      <c r="AJ287">
        <v>50</v>
      </c>
      <c r="AK287">
        <v>50</v>
      </c>
      <c r="AL287">
        <v>50</v>
      </c>
      <c r="AM287">
        <v>0</v>
      </c>
      <c r="AN287">
        <v>0.2</v>
      </c>
      <c r="AO287">
        <v>4.5454545454545459</v>
      </c>
      <c r="AP287">
        <v>0</v>
      </c>
      <c r="AQ287" t="s">
        <v>149</v>
      </c>
      <c r="AR287" t="s">
        <v>116</v>
      </c>
      <c r="AS287" t="s">
        <v>403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 t="s">
        <v>117</v>
      </c>
      <c r="BB287">
        <v>10</v>
      </c>
      <c r="BC287">
        <v>0</v>
      </c>
      <c r="BD287" t="s">
        <v>111</v>
      </c>
      <c r="BE287">
        <v>0</v>
      </c>
      <c r="BF287" t="s">
        <v>111</v>
      </c>
    </row>
    <row r="288" spans="1:58" x14ac:dyDescent="0.25">
      <c r="A288" t="s">
        <v>549</v>
      </c>
      <c r="B288" t="s">
        <v>248</v>
      </c>
      <c r="C288">
        <v>1</v>
      </c>
      <c r="D288">
        <v>287</v>
      </c>
      <c r="E288" t="s">
        <v>120</v>
      </c>
      <c r="F288" t="s">
        <v>63</v>
      </c>
      <c r="G288" t="s">
        <v>64</v>
      </c>
      <c r="H288" t="s">
        <v>65</v>
      </c>
      <c r="I288" t="s">
        <v>91</v>
      </c>
      <c r="J288" t="s">
        <v>75</v>
      </c>
      <c r="K288" t="s">
        <v>1</v>
      </c>
      <c r="L288">
        <v>50</v>
      </c>
      <c r="M288">
        <v>1108901</v>
      </c>
      <c r="N288">
        <v>10</v>
      </c>
      <c r="O288">
        <v>1</v>
      </c>
      <c r="P288" t="s">
        <v>142</v>
      </c>
      <c r="Q288" t="s">
        <v>484</v>
      </c>
      <c r="R288">
        <v>26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50</v>
      </c>
      <c r="AJ288">
        <v>50</v>
      </c>
      <c r="AK288">
        <v>50</v>
      </c>
      <c r="AL288">
        <v>50</v>
      </c>
      <c r="AM288">
        <v>0</v>
      </c>
      <c r="AN288">
        <v>0.2</v>
      </c>
      <c r="AO288">
        <v>4.5454545454545459</v>
      </c>
      <c r="AP288">
        <v>0</v>
      </c>
      <c r="AQ288" t="s">
        <v>149</v>
      </c>
      <c r="AR288" t="s">
        <v>116</v>
      </c>
      <c r="AS288" t="s">
        <v>403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 t="s">
        <v>117</v>
      </c>
      <c r="BB288">
        <v>10</v>
      </c>
      <c r="BC288">
        <v>0</v>
      </c>
      <c r="BD288" t="s">
        <v>111</v>
      </c>
      <c r="BE288">
        <v>0</v>
      </c>
      <c r="BF288" t="s">
        <v>111</v>
      </c>
    </row>
    <row r="289" spans="1:58" x14ac:dyDescent="0.25">
      <c r="A289" t="s">
        <v>550</v>
      </c>
      <c r="B289" t="s">
        <v>248</v>
      </c>
      <c r="C289">
        <v>1</v>
      </c>
      <c r="D289">
        <v>288</v>
      </c>
      <c r="E289" t="s">
        <v>120</v>
      </c>
      <c r="F289" t="s">
        <v>63</v>
      </c>
      <c r="G289" t="s">
        <v>64</v>
      </c>
      <c r="H289" t="s">
        <v>65</v>
      </c>
      <c r="I289" t="s">
        <v>91</v>
      </c>
      <c r="J289" t="s">
        <v>75</v>
      </c>
      <c r="K289" t="s">
        <v>1</v>
      </c>
      <c r="L289">
        <v>50</v>
      </c>
      <c r="M289">
        <v>1108903</v>
      </c>
      <c r="N289">
        <v>10</v>
      </c>
      <c r="O289">
        <v>1</v>
      </c>
      <c r="P289" t="s">
        <v>142</v>
      </c>
      <c r="Q289" t="s">
        <v>484</v>
      </c>
      <c r="R289">
        <v>26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50</v>
      </c>
      <c r="AJ289">
        <v>50</v>
      </c>
      <c r="AK289">
        <v>50</v>
      </c>
      <c r="AL289">
        <v>50</v>
      </c>
      <c r="AM289">
        <v>0</v>
      </c>
      <c r="AN289">
        <v>0.2</v>
      </c>
      <c r="AO289">
        <v>4.5454545454545459</v>
      </c>
      <c r="AP289">
        <v>0</v>
      </c>
      <c r="AQ289" t="s">
        <v>149</v>
      </c>
      <c r="AR289" t="s">
        <v>116</v>
      </c>
      <c r="AS289" t="s">
        <v>403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 t="s">
        <v>117</v>
      </c>
      <c r="BB289">
        <v>10</v>
      </c>
      <c r="BC289">
        <v>0</v>
      </c>
      <c r="BD289" t="s">
        <v>114</v>
      </c>
      <c r="BE289">
        <v>0</v>
      </c>
      <c r="BF289" t="s">
        <v>111</v>
      </c>
    </row>
    <row r="290" spans="1:58" x14ac:dyDescent="0.25">
      <c r="A290" t="s">
        <v>551</v>
      </c>
      <c r="B290" t="s">
        <v>248</v>
      </c>
      <c r="C290">
        <v>1</v>
      </c>
      <c r="D290">
        <v>289</v>
      </c>
      <c r="E290" t="s">
        <v>120</v>
      </c>
      <c r="F290" t="s">
        <v>63</v>
      </c>
      <c r="G290" t="s">
        <v>64</v>
      </c>
      <c r="H290" t="s">
        <v>65</v>
      </c>
      <c r="I290" t="s">
        <v>91</v>
      </c>
      <c r="J290" t="s">
        <v>75</v>
      </c>
      <c r="K290" t="s">
        <v>1</v>
      </c>
      <c r="L290">
        <v>50</v>
      </c>
      <c r="M290">
        <v>1108905</v>
      </c>
      <c r="N290">
        <v>10</v>
      </c>
      <c r="O290">
        <v>1</v>
      </c>
      <c r="P290" t="s">
        <v>142</v>
      </c>
      <c r="Q290" t="s">
        <v>461</v>
      </c>
      <c r="R290">
        <v>27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50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50</v>
      </c>
      <c r="AJ290">
        <v>49</v>
      </c>
      <c r="AK290">
        <v>49</v>
      </c>
      <c r="AL290">
        <v>50</v>
      </c>
      <c r="AM290">
        <v>0</v>
      </c>
      <c r="AN290">
        <v>0.2</v>
      </c>
      <c r="AO290">
        <v>4.454545454545455</v>
      </c>
      <c r="AP290">
        <v>0</v>
      </c>
      <c r="AQ290" t="s">
        <v>149</v>
      </c>
      <c r="AR290" t="s">
        <v>108</v>
      </c>
      <c r="AS290" t="s">
        <v>403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 t="s">
        <v>117</v>
      </c>
      <c r="BB290">
        <v>10</v>
      </c>
      <c r="BC290">
        <v>0</v>
      </c>
      <c r="BD290" t="s">
        <v>110</v>
      </c>
      <c r="BE290">
        <v>0</v>
      </c>
      <c r="BF290" t="s">
        <v>111</v>
      </c>
    </row>
    <row r="291" spans="1:58" x14ac:dyDescent="0.25">
      <c r="A291" t="s">
        <v>552</v>
      </c>
      <c r="B291" t="s">
        <v>248</v>
      </c>
      <c r="C291">
        <v>1</v>
      </c>
      <c r="D291">
        <v>290</v>
      </c>
      <c r="E291" t="s">
        <v>120</v>
      </c>
      <c r="F291" t="s">
        <v>63</v>
      </c>
      <c r="G291" t="s">
        <v>64</v>
      </c>
      <c r="H291" t="s">
        <v>65</v>
      </c>
      <c r="I291" t="s">
        <v>91</v>
      </c>
      <c r="J291" t="s">
        <v>75</v>
      </c>
      <c r="K291" t="s">
        <v>1</v>
      </c>
      <c r="L291">
        <v>50</v>
      </c>
      <c r="M291">
        <v>1108907</v>
      </c>
      <c r="N291">
        <v>10</v>
      </c>
      <c r="O291">
        <v>1</v>
      </c>
      <c r="P291" t="s">
        <v>142</v>
      </c>
      <c r="Q291" t="s">
        <v>461</v>
      </c>
      <c r="R291">
        <v>27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50</v>
      </c>
      <c r="AD291">
        <v>0</v>
      </c>
      <c r="AE291">
        <v>1</v>
      </c>
      <c r="AF291">
        <v>0</v>
      </c>
      <c r="AG291">
        <v>1</v>
      </c>
      <c r="AH291">
        <v>0</v>
      </c>
      <c r="AI291">
        <v>50</v>
      </c>
      <c r="AJ291">
        <v>49</v>
      </c>
      <c r="AK291">
        <v>50</v>
      </c>
      <c r="AL291">
        <v>50</v>
      </c>
      <c r="AM291">
        <v>0</v>
      </c>
      <c r="AN291">
        <v>0.2</v>
      </c>
      <c r="AO291">
        <v>4.5454545454545459</v>
      </c>
      <c r="AP291">
        <v>0</v>
      </c>
      <c r="AQ291" t="s">
        <v>149</v>
      </c>
      <c r="AR291" t="s">
        <v>108</v>
      </c>
      <c r="AS291" t="s">
        <v>403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 t="s">
        <v>117</v>
      </c>
      <c r="BB291">
        <v>10</v>
      </c>
      <c r="BC291">
        <v>0</v>
      </c>
      <c r="BD291" t="s">
        <v>111</v>
      </c>
      <c r="BE291">
        <v>0</v>
      </c>
      <c r="BF291" t="s">
        <v>111</v>
      </c>
    </row>
    <row r="292" spans="1:58" x14ac:dyDescent="0.25">
      <c r="A292" t="s">
        <v>553</v>
      </c>
      <c r="B292" t="s">
        <v>248</v>
      </c>
      <c r="C292">
        <v>1</v>
      </c>
      <c r="D292">
        <v>291</v>
      </c>
      <c r="E292" t="s">
        <v>120</v>
      </c>
      <c r="F292" t="s">
        <v>63</v>
      </c>
      <c r="G292" t="s">
        <v>64</v>
      </c>
      <c r="H292" t="s">
        <v>65</v>
      </c>
      <c r="I292" t="s">
        <v>91</v>
      </c>
      <c r="J292" t="s">
        <v>75</v>
      </c>
      <c r="K292" t="s">
        <v>1</v>
      </c>
      <c r="L292">
        <v>50</v>
      </c>
      <c r="M292">
        <v>1108909</v>
      </c>
      <c r="N292">
        <v>10</v>
      </c>
      <c r="O292">
        <v>1</v>
      </c>
      <c r="P292" t="s">
        <v>142</v>
      </c>
      <c r="Q292" t="s">
        <v>461</v>
      </c>
      <c r="R292">
        <v>27</v>
      </c>
      <c r="U292">
        <v>24</v>
      </c>
      <c r="V292">
        <v>26</v>
      </c>
      <c r="W292">
        <v>0</v>
      </c>
      <c r="X292">
        <v>0</v>
      </c>
      <c r="Y292">
        <v>0</v>
      </c>
      <c r="Z292">
        <v>0</v>
      </c>
      <c r="AA292">
        <v>24</v>
      </c>
      <c r="AB292">
        <v>26</v>
      </c>
      <c r="AC292">
        <v>50</v>
      </c>
      <c r="AD292">
        <v>27</v>
      </c>
      <c r="AE292">
        <v>0</v>
      </c>
      <c r="AF292">
        <v>0</v>
      </c>
      <c r="AG292">
        <v>27</v>
      </c>
      <c r="AH292">
        <v>0</v>
      </c>
      <c r="AI292">
        <v>23</v>
      </c>
      <c r="AJ292">
        <v>23</v>
      </c>
      <c r="AK292">
        <v>23</v>
      </c>
      <c r="AL292">
        <v>23</v>
      </c>
      <c r="AM292">
        <v>0</v>
      </c>
      <c r="AN292">
        <v>0.2</v>
      </c>
      <c r="AO292">
        <v>2.0909090909090908</v>
      </c>
      <c r="AP292">
        <v>0</v>
      </c>
      <c r="AQ292" t="s">
        <v>149</v>
      </c>
      <c r="AR292" t="s">
        <v>108</v>
      </c>
      <c r="AS292" t="s">
        <v>403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 t="s">
        <v>117</v>
      </c>
      <c r="BB292">
        <v>10</v>
      </c>
      <c r="BC292">
        <v>0</v>
      </c>
      <c r="BD292" t="s">
        <v>111</v>
      </c>
      <c r="BE292">
        <v>0</v>
      </c>
      <c r="BF292" t="s">
        <v>111</v>
      </c>
    </row>
    <row r="293" spans="1:58" x14ac:dyDescent="0.25">
      <c r="A293" t="s">
        <v>554</v>
      </c>
      <c r="B293" t="s">
        <v>248</v>
      </c>
      <c r="C293">
        <v>1</v>
      </c>
      <c r="D293">
        <v>292</v>
      </c>
      <c r="E293" t="s">
        <v>120</v>
      </c>
      <c r="F293" t="s">
        <v>63</v>
      </c>
      <c r="G293" t="s">
        <v>64</v>
      </c>
      <c r="H293" t="s">
        <v>65</v>
      </c>
      <c r="I293" t="s">
        <v>91</v>
      </c>
      <c r="J293" t="s">
        <v>75</v>
      </c>
      <c r="K293" t="s">
        <v>1</v>
      </c>
      <c r="L293">
        <v>50</v>
      </c>
      <c r="M293">
        <v>1108911</v>
      </c>
      <c r="N293">
        <v>10</v>
      </c>
      <c r="O293">
        <v>1</v>
      </c>
      <c r="P293" t="s">
        <v>142</v>
      </c>
      <c r="Q293" t="s">
        <v>461</v>
      </c>
      <c r="R293">
        <v>27</v>
      </c>
      <c r="U293">
        <v>24</v>
      </c>
      <c r="V293">
        <v>26</v>
      </c>
      <c r="W293">
        <v>1</v>
      </c>
      <c r="X293">
        <v>0</v>
      </c>
      <c r="Y293">
        <v>1</v>
      </c>
      <c r="Z293">
        <v>0</v>
      </c>
      <c r="AA293">
        <v>24</v>
      </c>
      <c r="AB293">
        <v>27</v>
      </c>
      <c r="AC293">
        <v>50</v>
      </c>
      <c r="AD293">
        <v>27</v>
      </c>
      <c r="AE293">
        <v>1</v>
      </c>
      <c r="AF293">
        <v>0</v>
      </c>
      <c r="AG293">
        <v>28</v>
      </c>
      <c r="AH293">
        <v>0</v>
      </c>
      <c r="AI293">
        <v>23</v>
      </c>
      <c r="AJ293">
        <v>22</v>
      </c>
      <c r="AK293">
        <v>23</v>
      </c>
      <c r="AL293">
        <v>23</v>
      </c>
      <c r="AM293">
        <v>0</v>
      </c>
      <c r="AN293">
        <v>0.2</v>
      </c>
      <c r="AO293">
        <v>2.0909090909090908</v>
      </c>
      <c r="AP293">
        <v>0</v>
      </c>
      <c r="AQ293" t="s">
        <v>149</v>
      </c>
      <c r="AR293" t="s">
        <v>108</v>
      </c>
      <c r="AS293" t="s">
        <v>403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 t="s">
        <v>117</v>
      </c>
      <c r="BB293">
        <v>10</v>
      </c>
      <c r="BC293">
        <v>0</v>
      </c>
      <c r="BD293" t="s">
        <v>111</v>
      </c>
      <c r="BE293">
        <v>0</v>
      </c>
      <c r="BF293" t="s">
        <v>111</v>
      </c>
    </row>
    <row r="294" spans="1:58" x14ac:dyDescent="0.25">
      <c r="A294" t="s">
        <v>555</v>
      </c>
      <c r="B294" t="s">
        <v>248</v>
      </c>
      <c r="C294">
        <v>1</v>
      </c>
      <c r="D294">
        <v>293</v>
      </c>
      <c r="E294" t="s">
        <v>120</v>
      </c>
      <c r="F294" t="s">
        <v>63</v>
      </c>
      <c r="G294" t="s">
        <v>64</v>
      </c>
      <c r="H294" t="s">
        <v>65</v>
      </c>
      <c r="I294" t="s">
        <v>91</v>
      </c>
      <c r="J294" t="s">
        <v>75</v>
      </c>
      <c r="K294" t="s">
        <v>1</v>
      </c>
      <c r="L294">
        <v>50</v>
      </c>
      <c r="M294">
        <v>1108913</v>
      </c>
      <c r="N294">
        <v>10</v>
      </c>
      <c r="O294">
        <v>1</v>
      </c>
      <c r="P294" t="s">
        <v>142</v>
      </c>
      <c r="Q294" t="s">
        <v>461</v>
      </c>
      <c r="R294">
        <v>27</v>
      </c>
      <c r="U294">
        <v>24</v>
      </c>
      <c r="V294">
        <v>26</v>
      </c>
      <c r="W294">
        <v>0</v>
      </c>
      <c r="X294">
        <v>0</v>
      </c>
      <c r="Y294">
        <v>0</v>
      </c>
      <c r="Z294">
        <v>0</v>
      </c>
      <c r="AA294">
        <v>24</v>
      </c>
      <c r="AB294">
        <v>26</v>
      </c>
      <c r="AC294">
        <v>50</v>
      </c>
      <c r="AD294">
        <v>27</v>
      </c>
      <c r="AE294">
        <v>0</v>
      </c>
      <c r="AF294">
        <v>0</v>
      </c>
      <c r="AG294">
        <v>27</v>
      </c>
      <c r="AH294">
        <v>0</v>
      </c>
      <c r="AI294">
        <v>23</v>
      </c>
      <c r="AJ294">
        <v>23</v>
      </c>
      <c r="AK294">
        <v>23</v>
      </c>
      <c r="AL294">
        <v>23</v>
      </c>
      <c r="AM294">
        <v>0</v>
      </c>
      <c r="AN294">
        <v>0.2</v>
      </c>
      <c r="AO294">
        <v>2.0909090909090908</v>
      </c>
      <c r="AP294">
        <v>0</v>
      </c>
      <c r="AQ294" t="s">
        <v>149</v>
      </c>
      <c r="AR294" t="s">
        <v>108</v>
      </c>
      <c r="AS294" t="s">
        <v>403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 t="s">
        <v>117</v>
      </c>
      <c r="BB294">
        <v>10</v>
      </c>
      <c r="BC294">
        <v>0</v>
      </c>
      <c r="BD294" t="s">
        <v>111</v>
      </c>
      <c r="BE294">
        <v>0</v>
      </c>
      <c r="BF294" t="s">
        <v>111</v>
      </c>
    </row>
    <row r="295" spans="1:58" x14ac:dyDescent="0.25">
      <c r="A295" t="s">
        <v>556</v>
      </c>
      <c r="B295" t="s">
        <v>248</v>
      </c>
      <c r="C295">
        <v>1</v>
      </c>
      <c r="D295">
        <v>294</v>
      </c>
      <c r="E295" t="s">
        <v>120</v>
      </c>
      <c r="F295" t="s">
        <v>63</v>
      </c>
      <c r="G295" t="s">
        <v>64</v>
      </c>
      <c r="H295" t="s">
        <v>65</v>
      </c>
      <c r="I295" t="s">
        <v>91</v>
      </c>
      <c r="J295" t="s">
        <v>75</v>
      </c>
      <c r="K295" t="s">
        <v>1</v>
      </c>
      <c r="L295">
        <v>50</v>
      </c>
      <c r="M295">
        <v>1108915</v>
      </c>
      <c r="N295">
        <v>10</v>
      </c>
      <c r="O295">
        <v>1</v>
      </c>
      <c r="P295" t="s">
        <v>142</v>
      </c>
      <c r="Q295" t="s">
        <v>461</v>
      </c>
      <c r="R295">
        <v>27</v>
      </c>
      <c r="U295">
        <v>24</v>
      </c>
      <c r="V295">
        <v>25</v>
      </c>
      <c r="W295">
        <v>0</v>
      </c>
      <c r="X295">
        <v>0</v>
      </c>
      <c r="Y295">
        <v>0</v>
      </c>
      <c r="Z295">
        <v>1</v>
      </c>
      <c r="AA295">
        <v>24</v>
      </c>
      <c r="AB295">
        <v>26</v>
      </c>
      <c r="AC295">
        <v>50</v>
      </c>
      <c r="AD295">
        <v>26</v>
      </c>
      <c r="AE295">
        <v>0</v>
      </c>
      <c r="AF295">
        <v>1</v>
      </c>
      <c r="AG295">
        <v>27</v>
      </c>
      <c r="AH295">
        <v>0</v>
      </c>
      <c r="AI295">
        <v>24</v>
      </c>
      <c r="AJ295">
        <v>23</v>
      </c>
      <c r="AK295">
        <v>23</v>
      </c>
      <c r="AL295">
        <v>24</v>
      </c>
      <c r="AM295">
        <v>0</v>
      </c>
      <c r="AN295">
        <v>0.2</v>
      </c>
      <c r="AO295">
        <v>2.0909090909090908</v>
      </c>
      <c r="AP295">
        <v>0</v>
      </c>
      <c r="AQ295" t="s">
        <v>149</v>
      </c>
      <c r="AR295" t="s">
        <v>108</v>
      </c>
      <c r="AS295" t="s">
        <v>403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 t="s">
        <v>117</v>
      </c>
      <c r="BB295">
        <v>10</v>
      </c>
      <c r="BC295">
        <v>0</v>
      </c>
      <c r="BD295" t="s">
        <v>111</v>
      </c>
      <c r="BE295">
        <v>0</v>
      </c>
      <c r="BF295" t="s">
        <v>111</v>
      </c>
    </row>
    <row r="296" spans="1:58" x14ac:dyDescent="0.25">
      <c r="A296" t="s">
        <v>557</v>
      </c>
      <c r="B296" t="s">
        <v>248</v>
      </c>
      <c r="C296">
        <v>1</v>
      </c>
      <c r="D296">
        <v>295</v>
      </c>
      <c r="E296" t="s">
        <v>120</v>
      </c>
      <c r="F296" t="s">
        <v>63</v>
      </c>
      <c r="G296" t="s">
        <v>64</v>
      </c>
      <c r="H296" t="s">
        <v>65</v>
      </c>
      <c r="I296" t="s">
        <v>91</v>
      </c>
      <c r="J296" t="s">
        <v>75</v>
      </c>
      <c r="K296" t="s">
        <v>1</v>
      </c>
      <c r="L296">
        <v>50</v>
      </c>
      <c r="M296">
        <v>1108917</v>
      </c>
      <c r="N296">
        <v>10</v>
      </c>
      <c r="O296">
        <v>1</v>
      </c>
      <c r="P296" t="s">
        <v>142</v>
      </c>
      <c r="Q296" t="s">
        <v>461</v>
      </c>
      <c r="R296">
        <v>27</v>
      </c>
      <c r="U296">
        <v>24</v>
      </c>
      <c r="V296">
        <v>26</v>
      </c>
      <c r="W296">
        <v>0</v>
      </c>
      <c r="X296">
        <v>0</v>
      </c>
      <c r="Y296">
        <v>0</v>
      </c>
      <c r="Z296">
        <v>0</v>
      </c>
      <c r="AA296">
        <v>24</v>
      </c>
      <c r="AB296">
        <v>26</v>
      </c>
      <c r="AC296">
        <v>50</v>
      </c>
      <c r="AD296">
        <v>27</v>
      </c>
      <c r="AE296">
        <v>0</v>
      </c>
      <c r="AF296">
        <v>0</v>
      </c>
      <c r="AG296">
        <v>27</v>
      </c>
      <c r="AH296">
        <v>0</v>
      </c>
      <c r="AI296">
        <v>23</v>
      </c>
      <c r="AJ296">
        <v>23</v>
      </c>
      <c r="AK296">
        <v>23</v>
      </c>
      <c r="AL296">
        <v>23</v>
      </c>
      <c r="AM296">
        <v>0</v>
      </c>
      <c r="AN296">
        <v>0.2</v>
      </c>
      <c r="AO296">
        <v>2.0909090909090908</v>
      </c>
      <c r="AP296">
        <v>0</v>
      </c>
      <c r="AQ296" t="s">
        <v>149</v>
      </c>
      <c r="AR296" t="s">
        <v>108</v>
      </c>
      <c r="AS296" t="s">
        <v>403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 t="s">
        <v>117</v>
      </c>
      <c r="BB296">
        <v>10</v>
      </c>
      <c r="BC296">
        <v>0</v>
      </c>
      <c r="BD296" t="s">
        <v>111</v>
      </c>
      <c r="BE296">
        <v>0</v>
      </c>
      <c r="BF296" t="s">
        <v>111</v>
      </c>
    </row>
    <row r="297" spans="1:58" x14ac:dyDescent="0.25">
      <c r="A297" t="s">
        <v>558</v>
      </c>
      <c r="B297" t="s">
        <v>248</v>
      </c>
      <c r="C297">
        <v>1</v>
      </c>
      <c r="D297">
        <v>296</v>
      </c>
      <c r="E297" t="s">
        <v>120</v>
      </c>
      <c r="F297" t="s">
        <v>63</v>
      </c>
      <c r="G297" t="s">
        <v>64</v>
      </c>
      <c r="H297" t="s">
        <v>65</v>
      </c>
      <c r="I297" t="s">
        <v>91</v>
      </c>
      <c r="J297" t="s">
        <v>75</v>
      </c>
      <c r="K297" t="s">
        <v>1</v>
      </c>
      <c r="L297">
        <v>50</v>
      </c>
      <c r="M297">
        <v>1108919</v>
      </c>
      <c r="N297">
        <v>10</v>
      </c>
      <c r="O297">
        <v>1</v>
      </c>
      <c r="P297" t="s">
        <v>142</v>
      </c>
      <c r="Q297" t="s">
        <v>461</v>
      </c>
      <c r="R297">
        <v>27</v>
      </c>
      <c r="U297">
        <v>24</v>
      </c>
      <c r="V297">
        <v>26</v>
      </c>
      <c r="W297">
        <v>0</v>
      </c>
      <c r="X297">
        <v>0</v>
      </c>
      <c r="Y297">
        <v>0</v>
      </c>
      <c r="Z297">
        <v>0</v>
      </c>
      <c r="AA297">
        <v>24</v>
      </c>
      <c r="AB297">
        <v>26</v>
      </c>
      <c r="AC297">
        <v>50</v>
      </c>
      <c r="AD297">
        <v>27</v>
      </c>
      <c r="AE297">
        <v>0</v>
      </c>
      <c r="AF297">
        <v>0</v>
      </c>
      <c r="AG297">
        <v>27</v>
      </c>
      <c r="AH297">
        <v>0</v>
      </c>
      <c r="AI297">
        <v>23</v>
      </c>
      <c r="AJ297">
        <v>23</v>
      </c>
      <c r="AK297">
        <v>23</v>
      </c>
      <c r="AL297">
        <v>23</v>
      </c>
      <c r="AM297">
        <v>0</v>
      </c>
      <c r="AN297">
        <v>0.2</v>
      </c>
      <c r="AO297">
        <v>2.0909090909090908</v>
      </c>
      <c r="AP297">
        <v>0</v>
      </c>
      <c r="AQ297" t="s">
        <v>149</v>
      </c>
      <c r="AR297" t="s">
        <v>108</v>
      </c>
      <c r="AS297" t="s">
        <v>403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 t="s">
        <v>117</v>
      </c>
      <c r="BB297">
        <v>10</v>
      </c>
      <c r="BC297">
        <v>0</v>
      </c>
      <c r="BD297" t="s">
        <v>111</v>
      </c>
      <c r="BE297">
        <v>0</v>
      </c>
      <c r="BF297" t="s">
        <v>111</v>
      </c>
    </row>
    <row r="298" spans="1:58" x14ac:dyDescent="0.25">
      <c r="A298" t="s">
        <v>559</v>
      </c>
      <c r="B298" t="s">
        <v>248</v>
      </c>
      <c r="C298">
        <v>1</v>
      </c>
      <c r="D298">
        <v>297</v>
      </c>
      <c r="E298" t="s">
        <v>120</v>
      </c>
      <c r="F298" t="s">
        <v>63</v>
      </c>
      <c r="G298" t="s">
        <v>64</v>
      </c>
      <c r="H298" t="s">
        <v>65</v>
      </c>
      <c r="I298" t="s">
        <v>91</v>
      </c>
      <c r="J298" t="s">
        <v>75</v>
      </c>
      <c r="K298" t="s">
        <v>1</v>
      </c>
      <c r="L298">
        <v>50</v>
      </c>
      <c r="M298">
        <v>1108921</v>
      </c>
      <c r="N298">
        <v>10</v>
      </c>
      <c r="O298">
        <v>1</v>
      </c>
      <c r="P298" t="s">
        <v>142</v>
      </c>
      <c r="Q298" t="s">
        <v>461</v>
      </c>
      <c r="R298">
        <v>27</v>
      </c>
      <c r="U298">
        <v>24</v>
      </c>
      <c r="V298">
        <v>26</v>
      </c>
      <c r="W298">
        <v>0</v>
      </c>
      <c r="X298">
        <v>0</v>
      </c>
      <c r="Y298">
        <v>0</v>
      </c>
      <c r="Z298">
        <v>0</v>
      </c>
      <c r="AA298">
        <v>24</v>
      </c>
      <c r="AB298">
        <v>26</v>
      </c>
      <c r="AC298">
        <v>50</v>
      </c>
      <c r="AD298">
        <v>27</v>
      </c>
      <c r="AE298">
        <v>0</v>
      </c>
      <c r="AF298">
        <v>0</v>
      </c>
      <c r="AG298">
        <v>27</v>
      </c>
      <c r="AH298">
        <v>0</v>
      </c>
      <c r="AI298">
        <v>23</v>
      </c>
      <c r="AJ298">
        <v>23</v>
      </c>
      <c r="AK298">
        <v>23</v>
      </c>
      <c r="AL298">
        <v>23</v>
      </c>
      <c r="AM298">
        <v>0</v>
      </c>
      <c r="AN298">
        <v>0.2</v>
      </c>
      <c r="AO298">
        <v>2.0909090909090908</v>
      </c>
      <c r="AP298">
        <v>0</v>
      </c>
      <c r="AQ298" t="s">
        <v>149</v>
      </c>
      <c r="AR298" t="s">
        <v>108</v>
      </c>
      <c r="AS298" t="s">
        <v>403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 t="s">
        <v>117</v>
      </c>
      <c r="BB298">
        <v>10</v>
      </c>
      <c r="BC298">
        <v>0</v>
      </c>
      <c r="BD298" t="s">
        <v>111</v>
      </c>
      <c r="BE298">
        <v>0</v>
      </c>
      <c r="BF298" t="s">
        <v>111</v>
      </c>
    </row>
    <row r="299" spans="1:58" x14ac:dyDescent="0.25">
      <c r="A299" t="s">
        <v>560</v>
      </c>
      <c r="B299" t="s">
        <v>248</v>
      </c>
      <c r="C299">
        <v>1</v>
      </c>
      <c r="D299">
        <v>298</v>
      </c>
      <c r="E299" t="s">
        <v>120</v>
      </c>
      <c r="F299" t="s">
        <v>63</v>
      </c>
      <c r="G299" t="s">
        <v>64</v>
      </c>
      <c r="H299" t="s">
        <v>65</v>
      </c>
      <c r="I299" t="s">
        <v>91</v>
      </c>
      <c r="J299" t="s">
        <v>75</v>
      </c>
      <c r="K299" t="s">
        <v>1</v>
      </c>
      <c r="L299">
        <v>50</v>
      </c>
      <c r="M299">
        <v>1108923</v>
      </c>
      <c r="N299">
        <v>10</v>
      </c>
      <c r="O299">
        <v>1</v>
      </c>
      <c r="P299" t="s">
        <v>142</v>
      </c>
      <c r="Q299" t="s">
        <v>461</v>
      </c>
      <c r="R299">
        <v>27</v>
      </c>
      <c r="U299">
        <v>24</v>
      </c>
      <c r="V299">
        <v>26</v>
      </c>
      <c r="W299">
        <v>0</v>
      </c>
      <c r="X299">
        <v>0</v>
      </c>
      <c r="Y299">
        <v>0</v>
      </c>
      <c r="Z299">
        <v>0</v>
      </c>
      <c r="AA299">
        <v>24</v>
      </c>
      <c r="AB299">
        <v>26</v>
      </c>
      <c r="AC299">
        <v>50</v>
      </c>
      <c r="AD299">
        <v>27</v>
      </c>
      <c r="AE299">
        <v>0</v>
      </c>
      <c r="AF299">
        <v>0</v>
      </c>
      <c r="AG299">
        <v>27</v>
      </c>
      <c r="AH299">
        <v>0</v>
      </c>
      <c r="AI299">
        <v>23</v>
      </c>
      <c r="AJ299">
        <v>23</v>
      </c>
      <c r="AK299">
        <v>23</v>
      </c>
      <c r="AL299">
        <v>23</v>
      </c>
      <c r="AM299">
        <v>0</v>
      </c>
      <c r="AN299">
        <v>0.2</v>
      </c>
      <c r="AO299">
        <v>2.0909090909090908</v>
      </c>
      <c r="AP299">
        <v>0</v>
      </c>
      <c r="AQ299" t="s">
        <v>149</v>
      </c>
      <c r="AR299" t="s">
        <v>108</v>
      </c>
      <c r="AS299" t="s">
        <v>403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 t="s">
        <v>117</v>
      </c>
      <c r="BB299">
        <v>10</v>
      </c>
      <c r="BC299">
        <v>0</v>
      </c>
      <c r="BD299" t="s">
        <v>111</v>
      </c>
      <c r="BE299">
        <v>0</v>
      </c>
      <c r="BF299" t="s">
        <v>111</v>
      </c>
    </row>
    <row r="300" spans="1:58" x14ac:dyDescent="0.25">
      <c r="A300" t="s">
        <v>561</v>
      </c>
      <c r="B300" t="s">
        <v>248</v>
      </c>
      <c r="C300">
        <v>1</v>
      </c>
      <c r="D300">
        <v>299</v>
      </c>
      <c r="E300" t="s">
        <v>120</v>
      </c>
      <c r="F300" t="s">
        <v>63</v>
      </c>
      <c r="G300" t="s">
        <v>64</v>
      </c>
      <c r="H300" t="s">
        <v>65</v>
      </c>
      <c r="I300" t="s">
        <v>91</v>
      </c>
      <c r="J300" t="s">
        <v>75</v>
      </c>
      <c r="K300" t="s">
        <v>1</v>
      </c>
      <c r="L300">
        <v>50</v>
      </c>
      <c r="M300">
        <v>1108925</v>
      </c>
      <c r="N300">
        <v>10</v>
      </c>
      <c r="O300">
        <v>1</v>
      </c>
      <c r="P300" t="s">
        <v>142</v>
      </c>
      <c r="Q300" t="s">
        <v>461</v>
      </c>
      <c r="R300">
        <v>27</v>
      </c>
      <c r="U300">
        <v>24</v>
      </c>
      <c r="V300">
        <v>25</v>
      </c>
      <c r="W300">
        <v>0</v>
      </c>
      <c r="X300">
        <v>0</v>
      </c>
      <c r="Y300">
        <v>0</v>
      </c>
      <c r="Z300">
        <v>1</v>
      </c>
      <c r="AA300">
        <v>24</v>
      </c>
      <c r="AB300">
        <v>26</v>
      </c>
      <c r="AC300">
        <v>50</v>
      </c>
      <c r="AD300">
        <v>26</v>
      </c>
      <c r="AE300">
        <v>0</v>
      </c>
      <c r="AF300">
        <v>1</v>
      </c>
      <c r="AG300">
        <v>27</v>
      </c>
      <c r="AH300">
        <v>0</v>
      </c>
      <c r="AI300">
        <v>24</v>
      </c>
      <c r="AJ300">
        <v>23</v>
      </c>
      <c r="AK300">
        <v>23</v>
      </c>
      <c r="AL300">
        <v>24</v>
      </c>
      <c r="AM300">
        <v>0</v>
      </c>
      <c r="AN300">
        <v>0.2</v>
      </c>
      <c r="AO300">
        <v>2.0909090909090908</v>
      </c>
      <c r="AP300">
        <v>0</v>
      </c>
      <c r="AQ300" t="s">
        <v>149</v>
      </c>
      <c r="AR300" t="s">
        <v>108</v>
      </c>
      <c r="AS300" t="s">
        <v>403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 t="s">
        <v>113</v>
      </c>
      <c r="BB300">
        <v>10</v>
      </c>
      <c r="BC300">
        <v>0</v>
      </c>
      <c r="BD300" t="s">
        <v>114</v>
      </c>
      <c r="BE300">
        <v>0</v>
      </c>
      <c r="BF300" t="s">
        <v>111</v>
      </c>
    </row>
    <row r="301" spans="1:58" x14ac:dyDescent="0.25">
      <c r="A301" t="s">
        <v>562</v>
      </c>
      <c r="B301" t="s">
        <v>248</v>
      </c>
      <c r="C301">
        <v>1</v>
      </c>
      <c r="D301">
        <v>300</v>
      </c>
      <c r="E301" t="s">
        <v>120</v>
      </c>
      <c r="F301" t="s">
        <v>63</v>
      </c>
      <c r="G301" t="s">
        <v>64</v>
      </c>
      <c r="H301" t="s">
        <v>65</v>
      </c>
      <c r="I301" t="s">
        <v>91</v>
      </c>
      <c r="J301" t="s">
        <v>75</v>
      </c>
      <c r="K301" t="s">
        <v>1</v>
      </c>
      <c r="L301">
        <v>50</v>
      </c>
      <c r="M301">
        <v>1108927</v>
      </c>
      <c r="N301">
        <v>10</v>
      </c>
      <c r="O301">
        <v>1</v>
      </c>
      <c r="P301" t="s">
        <v>142</v>
      </c>
      <c r="Q301" t="s">
        <v>461</v>
      </c>
      <c r="R301">
        <v>28</v>
      </c>
      <c r="U301">
        <v>24</v>
      </c>
      <c r="V301">
        <v>25</v>
      </c>
      <c r="W301">
        <v>1</v>
      </c>
      <c r="X301">
        <v>0</v>
      </c>
      <c r="Y301">
        <v>1</v>
      </c>
      <c r="Z301">
        <v>0</v>
      </c>
      <c r="AA301">
        <v>24</v>
      </c>
      <c r="AB301">
        <v>26</v>
      </c>
      <c r="AC301">
        <v>50</v>
      </c>
      <c r="AD301">
        <v>26</v>
      </c>
      <c r="AE301">
        <v>1</v>
      </c>
      <c r="AF301">
        <v>0</v>
      </c>
      <c r="AG301">
        <v>27</v>
      </c>
      <c r="AH301">
        <v>0</v>
      </c>
      <c r="AI301">
        <v>24</v>
      </c>
      <c r="AJ301">
        <v>23</v>
      </c>
      <c r="AK301">
        <v>24</v>
      </c>
      <c r="AL301">
        <v>24</v>
      </c>
      <c r="AM301">
        <v>0</v>
      </c>
      <c r="AN301">
        <v>0.2</v>
      </c>
      <c r="AO301">
        <v>2.1818181818181817</v>
      </c>
      <c r="AP301">
        <v>0</v>
      </c>
      <c r="AQ301" t="s">
        <v>149</v>
      </c>
      <c r="AR301" t="s">
        <v>108</v>
      </c>
      <c r="AS301" t="s">
        <v>403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 t="s">
        <v>117</v>
      </c>
      <c r="BB301">
        <v>10</v>
      </c>
      <c r="BC301">
        <v>0</v>
      </c>
      <c r="BD301" t="s">
        <v>110</v>
      </c>
      <c r="BE301">
        <v>0</v>
      </c>
      <c r="BF301" t="s">
        <v>111</v>
      </c>
    </row>
    <row r="302" spans="1:58" x14ac:dyDescent="0.25">
      <c r="A302" t="s">
        <v>563</v>
      </c>
      <c r="B302" t="s">
        <v>248</v>
      </c>
      <c r="C302">
        <v>1</v>
      </c>
      <c r="D302">
        <v>301</v>
      </c>
      <c r="E302" t="s">
        <v>120</v>
      </c>
      <c r="F302" t="s">
        <v>63</v>
      </c>
      <c r="G302" t="s">
        <v>64</v>
      </c>
      <c r="H302" t="s">
        <v>65</v>
      </c>
      <c r="I302" t="s">
        <v>91</v>
      </c>
      <c r="J302" t="s">
        <v>75</v>
      </c>
      <c r="K302" t="s">
        <v>1</v>
      </c>
      <c r="L302">
        <v>50</v>
      </c>
      <c r="M302">
        <v>1108929</v>
      </c>
      <c r="N302">
        <v>10</v>
      </c>
      <c r="O302">
        <v>1</v>
      </c>
      <c r="P302" t="s">
        <v>142</v>
      </c>
      <c r="Q302" t="s">
        <v>461</v>
      </c>
      <c r="R302">
        <v>28</v>
      </c>
      <c r="U302">
        <v>24</v>
      </c>
      <c r="V302">
        <v>25</v>
      </c>
      <c r="W302">
        <v>0</v>
      </c>
      <c r="X302">
        <v>0</v>
      </c>
      <c r="Y302">
        <v>0</v>
      </c>
      <c r="Z302">
        <v>1</v>
      </c>
      <c r="AA302">
        <v>24</v>
      </c>
      <c r="AB302">
        <v>26</v>
      </c>
      <c r="AC302">
        <v>50</v>
      </c>
      <c r="AD302">
        <v>26</v>
      </c>
      <c r="AE302">
        <v>0</v>
      </c>
      <c r="AF302">
        <v>1</v>
      </c>
      <c r="AG302">
        <v>27</v>
      </c>
      <c r="AH302">
        <v>0</v>
      </c>
      <c r="AI302">
        <v>24</v>
      </c>
      <c r="AJ302">
        <v>23</v>
      </c>
      <c r="AK302">
        <v>23</v>
      </c>
      <c r="AL302">
        <v>24</v>
      </c>
      <c r="AM302">
        <v>0</v>
      </c>
      <c r="AN302">
        <v>0.2</v>
      </c>
      <c r="AO302">
        <v>2.0909090909090908</v>
      </c>
      <c r="AP302">
        <v>0</v>
      </c>
      <c r="AQ302" t="s">
        <v>149</v>
      </c>
      <c r="AR302" t="s">
        <v>108</v>
      </c>
      <c r="AS302" t="s">
        <v>403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 t="s">
        <v>117</v>
      </c>
      <c r="BB302">
        <v>10</v>
      </c>
      <c r="BC302">
        <v>0</v>
      </c>
      <c r="BD302" t="s">
        <v>111</v>
      </c>
      <c r="BE302">
        <v>0</v>
      </c>
      <c r="BF302" t="s">
        <v>111</v>
      </c>
    </row>
    <row r="303" spans="1:58" x14ac:dyDescent="0.25">
      <c r="A303" t="s">
        <v>564</v>
      </c>
      <c r="B303" t="s">
        <v>248</v>
      </c>
      <c r="C303">
        <v>1</v>
      </c>
      <c r="D303">
        <v>302</v>
      </c>
      <c r="E303" t="s">
        <v>120</v>
      </c>
      <c r="F303" t="s">
        <v>63</v>
      </c>
      <c r="G303" t="s">
        <v>64</v>
      </c>
      <c r="H303" t="s">
        <v>65</v>
      </c>
      <c r="I303" t="s">
        <v>91</v>
      </c>
      <c r="J303" t="s">
        <v>75</v>
      </c>
      <c r="K303" t="s">
        <v>1</v>
      </c>
      <c r="L303">
        <v>50</v>
      </c>
      <c r="M303">
        <v>1108931</v>
      </c>
      <c r="N303">
        <v>10</v>
      </c>
      <c r="O303">
        <v>1</v>
      </c>
      <c r="P303" t="s">
        <v>142</v>
      </c>
      <c r="Q303" t="s">
        <v>461</v>
      </c>
      <c r="R303">
        <v>28</v>
      </c>
      <c r="U303">
        <v>24</v>
      </c>
      <c r="V303">
        <v>26</v>
      </c>
      <c r="W303">
        <v>1</v>
      </c>
      <c r="X303">
        <v>0</v>
      </c>
      <c r="Y303">
        <v>1</v>
      </c>
      <c r="Z303">
        <v>0</v>
      </c>
      <c r="AA303">
        <v>24</v>
      </c>
      <c r="AB303">
        <v>27</v>
      </c>
      <c r="AC303">
        <v>50</v>
      </c>
      <c r="AD303">
        <v>27</v>
      </c>
      <c r="AE303">
        <v>1</v>
      </c>
      <c r="AF303">
        <v>0</v>
      </c>
      <c r="AG303">
        <v>28</v>
      </c>
      <c r="AH303">
        <v>0</v>
      </c>
      <c r="AI303">
        <v>23</v>
      </c>
      <c r="AJ303">
        <v>22</v>
      </c>
      <c r="AK303">
        <v>23</v>
      </c>
      <c r="AL303">
        <v>23</v>
      </c>
      <c r="AM303">
        <v>0</v>
      </c>
      <c r="AN303">
        <v>0.2</v>
      </c>
      <c r="AO303">
        <v>2.0909090909090908</v>
      </c>
      <c r="AP303">
        <v>0</v>
      </c>
      <c r="AQ303" t="s">
        <v>149</v>
      </c>
      <c r="AR303" t="s">
        <v>108</v>
      </c>
      <c r="AS303" t="s">
        <v>403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 t="s">
        <v>117</v>
      </c>
      <c r="BB303">
        <v>10</v>
      </c>
      <c r="BC303">
        <v>0</v>
      </c>
      <c r="BD303" t="s">
        <v>111</v>
      </c>
      <c r="BE303">
        <v>0</v>
      </c>
      <c r="BF303" t="s">
        <v>111</v>
      </c>
    </row>
    <row r="304" spans="1:58" x14ac:dyDescent="0.25">
      <c r="A304" t="s">
        <v>565</v>
      </c>
      <c r="B304" t="s">
        <v>248</v>
      </c>
      <c r="C304">
        <v>1</v>
      </c>
      <c r="D304">
        <v>303</v>
      </c>
      <c r="E304" t="s">
        <v>120</v>
      </c>
      <c r="F304" t="s">
        <v>63</v>
      </c>
      <c r="G304" t="s">
        <v>64</v>
      </c>
      <c r="H304" t="s">
        <v>65</v>
      </c>
      <c r="I304" t="s">
        <v>91</v>
      </c>
      <c r="J304" t="s">
        <v>75</v>
      </c>
      <c r="K304" t="s">
        <v>1</v>
      </c>
      <c r="L304">
        <v>50</v>
      </c>
      <c r="M304">
        <v>1108933</v>
      </c>
      <c r="N304">
        <v>10</v>
      </c>
      <c r="O304">
        <v>1</v>
      </c>
      <c r="P304" t="s">
        <v>142</v>
      </c>
      <c r="Q304" t="s">
        <v>461</v>
      </c>
      <c r="R304">
        <v>28</v>
      </c>
      <c r="U304">
        <v>24</v>
      </c>
      <c r="V304">
        <v>26</v>
      </c>
      <c r="W304">
        <v>1</v>
      </c>
      <c r="X304">
        <v>0</v>
      </c>
      <c r="Y304">
        <v>1</v>
      </c>
      <c r="Z304">
        <v>0</v>
      </c>
      <c r="AA304">
        <v>24</v>
      </c>
      <c r="AB304">
        <v>27</v>
      </c>
      <c r="AC304">
        <v>50</v>
      </c>
      <c r="AD304">
        <v>27</v>
      </c>
      <c r="AE304">
        <v>1</v>
      </c>
      <c r="AF304">
        <v>0</v>
      </c>
      <c r="AG304">
        <v>28</v>
      </c>
      <c r="AH304">
        <v>0</v>
      </c>
      <c r="AI304">
        <v>23</v>
      </c>
      <c r="AJ304">
        <v>22</v>
      </c>
      <c r="AK304">
        <v>23</v>
      </c>
      <c r="AL304">
        <v>23</v>
      </c>
      <c r="AM304">
        <v>0</v>
      </c>
      <c r="AN304">
        <v>0.2</v>
      </c>
      <c r="AO304">
        <v>2.0909090909090908</v>
      </c>
      <c r="AP304">
        <v>0</v>
      </c>
      <c r="AQ304" t="s">
        <v>149</v>
      </c>
      <c r="AR304" t="s">
        <v>108</v>
      </c>
      <c r="AS304" t="s">
        <v>403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 t="s">
        <v>117</v>
      </c>
      <c r="BB304">
        <v>10</v>
      </c>
      <c r="BC304">
        <v>0</v>
      </c>
      <c r="BD304" t="s">
        <v>111</v>
      </c>
      <c r="BE304">
        <v>0</v>
      </c>
      <c r="BF304" t="s">
        <v>111</v>
      </c>
    </row>
    <row r="305" spans="1:58" x14ac:dyDescent="0.25">
      <c r="A305" t="s">
        <v>566</v>
      </c>
      <c r="B305" t="s">
        <v>248</v>
      </c>
      <c r="C305">
        <v>1</v>
      </c>
      <c r="D305">
        <v>304</v>
      </c>
      <c r="E305" t="s">
        <v>120</v>
      </c>
      <c r="F305" t="s">
        <v>63</v>
      </c>
      <c r="G305" t="s">
        <v>64</v>
      </c>
      <c r="H305" t="s">
        <v>65</v>
      </c>
      <c r="I305" t="s">
        <v>91</v>
      </c>
      <c r="J305" t="s">
        <v>75</v>
      </c>
      <c r="K305" t="s">
        <v>1</v>
      </c>
      <c r="L305">
        <v>50</v>
      </c>
      <c r="M305">
        <v>1108935</v>
      </c>
      <c r="N305">
        <v>10</v>
      </c>
      <c r="O305">
        <v>1</v>
      </c>
      <c r="P305" t="s">
        <v>142</v>
      </c>
      <c r="Q305" t="s">
        <v>461</v>
      </c>
      <c r="R305">
        <v>28</v>
      </c>
      <c r="U305">
        <v>24</v>
      </c>
      <c r="V305">
        <v>26</v>
      </c>
      <c r="W305">
        <v>0</v>
      </c>
      <c r="X305">
        <v>0</v>
      </c>
      <c r="Y305">
        <v>0</v>
      </c>
      <c r="Z305">
        <v>1</v>
      </c>
      <c r="AA305">
        <v>24</v>
      </c>
      <c r="AB305">
        <v>27</v>
      </c>
      <c r="AC305">
        <v>50</v>
      </c>
      <c r="AD305">
        <v>27</v>
      </c>
      <c r="AE305">
        <v>0</v>
      </c>
      <c r="AF305">
        <v>1</v>
      </c>
      <c r="AG305">
        <v>28</v>
      </c>
      <c r="AH305">
        <v>0</v>
      </c>
      <c r="AI305">
        <v>23</v>
      </c>
      <c r="AJ305">
        <v>22</v>
      </c>
      <c r="AK305">
        <v>22</v>
      </c>
      <c r="AL305">
        <v>23</v>
      </c>
      <c r="AM305">
        <v>0</v>
      </c>
      <c r="AN305">
        <v>0.2</v>
      </c>
      <c r="AO305">
        <v>2</v>
      </c>
      <c r="AP305">
        <v>0</v>
      </c>
      <c r="AQ305" t="s">
        <v>149</v>
      </c>
      <c r="AR305" t="s">
        <v>108</v>
      </c>
      <c r="AS305" t="s">
        <v>403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 t="s">
        <v>117</v>
      </c>
      <c r="BB305">
        <v>10</v>
      </c>
      <c r="BC305">
        <v>0</v>
      </c>
      <c r="BD305" t="s">
        <v>111</v>
      </c>
      <c r="BE305">
        <v>0</v>
      </c>
      <c r="BF305" t="s">
        <v>111</v>
      </c>
    </row>
    <row r="306" spans="1:58" x14ac:dyDescent="0.25">
      <c r="A306" t="s">
        <v>567</v>
      </c>
      <c r="B306" t="s">
        <v>248</v>
      </c>
      <c r="C306">
        <v>1</v>
      </c>
      <c r="D306">
        <v>305</v>
      </c>
      <c r="E306" t="s">
        <v>120</v>
      </c>
      <c r="F306" t="s">
        <v>63</v>
      </c>
      <c r="G306" t="s">
        <v>64</v>
      </c>
      <c r="H306" t="s">
        <v>65</v>
      </c>
      <c r="I306" t="s">
        <v>91</v>
      </c>
      <c r="J306" t="s">
        <v>75</v>
      </c>
      <c r="K306" t="s">
        <v>1</v>
      </c>
      <c r="L306">
        <v>50</v>
      </c>
      <c r="M306">
        <v>1108937</v>
      </c>
      <c r="N306">
        <v>10</v>
      </c>
      <c r="O306">
        <v>1</v>
      </c>
      <c r="P306" t="s">
        <v>142</v>
      </c>
      <c r="Q306" t="s">
        <v>461</v>
      </c>
      <c r="R306">
        <v>28</v>
      </c>
      <c r="U306">
        <v>24</v>
      </c>
      <c r="V306">
        <v>25</v>
      </c>
      <c r="W306">
        <v>0</v>
      </c>
      <c r="X306">
        <v>0</v>
      </c>
      <c r="Y306">
        <v>0</v>
      </c>
      <c r="Z306">
        <v>1</v>
      </c>
      <c r="AA306">
        <v>24</v>
      </c>
      <c r="AB306">
        <v>26</v>
      </c>
      <c r="AC306">
        <v>50</v>
      </c>
      <c r="AD306">
        <v>26</v>
      </c>
      <c r="AE306">
        <v>0</v>
      </c>
      <c r="AF306">
        <v>1</v>
      </c>
      <c r="AG306">
        <v>27</v>
      </c>
      <c r="AH306">
        <v>0</v>
      </c>
      <c r="AI306">
        <v>24</v>
      </c>
      <c r="AJ306">
        <v>23</v>
      </c>
      <c r="AK306">
        <v>23</v>
      </c>
      <c r="AL306">
        <v>24</v>
      </c>
      <c r="AM306">
        <v>0</v>
      </c>
      <c r="AN306">
        <v>0.2</v>
      </c>
      <c r="AO306">
        <v>2.0909090909090908</v>
      </c>
      <c r="AP306">
        <v>0</v>
      </c>
      <c r="AQ306" t="s">
        <v>149</v>
      </c>
      <c r="AR306" t="s">
        <v>108</v>
      </c>
      <c r="AS306" t="s">
        <v>403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 t="s">
        <v>117</v>
      </c>
      <c r="BB306">
        <v>10</v>
      </c>
      <c r="BC306">
        <v>0</v>
      </c>
      <c r="BD306" t="s">
        <v>111</v>
      </c>
      <c r="BE306">
        <v>0</v>
      </c>
      <c r="BF306" t="s">
        <v>111</v>
      </c>
    </row>
    <row r="307" spans="1:58" x14ac:dyDescent="0.25">
      <c r="A307" t="s">
        <v>568</v>
      </c>
      <c r="B307" t="s">
        <v>248</v>
      </c>
      <c r="C307">
        <v>1</v>
      </c>
      <c r="D307">
        <v>306</v>
      </c>
      <c r="E307" t="s">
        <v>120</v>
      </c>
      <c r="F307" t="s">
        <v>63</v>
      </c>
      <c r="G307" t="s">
        <v>64</v>
      </c>
      <c r="H307" t="s">
        <v>65</v>
      </c>
      <c r="I307" t="s">
        <v>91</v>
      </c>
      <c r="J307" t="s">
        <v>75</v>
      </c>
      <c r="K307" t="s">
        <v>1</v>
      </c>
      <c r="L307">
        <v>50</v>
      </c>
      <c r="M307">
        <v>1108939</v>
      </c>
      <c r="N307">
        <v>10</v>
      </c>
      <c r="O307">
        <v>1</v>
      </c>
      <c r="P307" t="s">
        <v>142</v>
      </c>
      <c r="Q307" t="s">
        <v>461</v>
      </c>
      <c r="R307">
        <v>28</v>
      </c>
      <c r="U307">
        <v>24</v>
      </c>
      <c r="V307">
        <v>26</v>
      </c>
      <c r="W307">
        <v>0</v>
      </c>
      <c r="X307">
        <v>0</v>
      </c>
      <c r="Y307">
        <v>0</v>
      </c>
      <c r="Z307">
        <v>1</v>
      </c>
      <c r="AA307">
        <v>24</v>
      </c>
      <c r="AB307">
        <v>27</v>
      </c>
      <c r="AC307">
        <v>50</v>
      </c>
      <c r="AD307">
        <v>27</v>
      </c>
      <c r="AE307">
        <v>0</v>
      </c>
      <c r="AF307">
        <v>1</v>
      </c>
      <c r="AG307">
        <v>28</v>
      </c>
      <c r="AH307">
        <v>0</v>
      </c>
      <c r="AI307">
        <v>23</v>
      </c>
      <c r="AJ307">
        <v>22</v>
      </c>
      <c r="AK307">
        <v>22</v>
      </c>
      <c r="AL307">
        <v>23</v>
      </c>
      <c r="AM307">
        <v>0</v>
      </c>
      <c r="AN307">
        <v>0.2</v>
      </c>
      <c r="AO307">
        <v>2</v>
      </c>
      <c r="AP307">
        <v>0</v>
      </c>
      <c r="AQ307" t="s">
        <v>149</v>
      </c>
      <c r="AR307" t="s">
        <v>108</v>
      </c>
      <c r="AS307" t="s">
        <v>403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 t="s">
        <v>117</v>
      </c>
      <c r="BB307">
        <v>10</v>
      </c>
      <c r="BC307">
        <v>0</v>
      </c>
      <c r="BD307" t="s">
        <v>111</v>
      </c>
      <c r="BE307">
        <v>0</v>
      </c>
      <c r="BF307" t="s">
        <v>111</v>
      </c>
    </row>
    <row r="308" spans="1:58" x14ac:dyDescent="0.25">
      <c r="A308" t="s">
        <v>569</v>
      </c>
      <c r="B308" t="s">
        <v>248</v>
      </c>
      <c r="C308">
        <v>1</v>
      </c>
      <c r="D308">
        <v>307</v>
      </c>
      <c r="E308" t="s">
        <v>120</v>
      </c>
      <c r="F308" t="s">
        <v>63</v>
      </c>
      <c r="G308" t="s">
        <v>64</v>
      </c>
      <c r="H308" t="s">
        <v>65</v>
      </c>
      <c r="I308" t="s">
        <v>91</v>
      </c>
      <c r="J308" t="s">
        <v>75</v>
      </c>
      <c r="K308" t="s">
        <v>1</v>
      </c>
      <c r="L308">
        <v>50</v>
      </c>
      <c r="M308">
        <v>1108941</v>
      </c>
      <c r="N308">
        <v>10</v>
      </c>
      <c r="O308">
        <v>1</v>
      </c>
      <c r="P308" t="s">
        <v>142</v>
      </c>
      <c r="Q308" t="s">
        <v>461</v>
      </c>
      <c r="R308">
        <v>28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50</v>
      </c>
      <c r="AJ308">
        <v>50</v>
      </c>
      <c r="AK308">
        <v>50</v>
      </c>
      <c r="AL308">
        <v>50</v>
      </c>
      <c r="AM308">
        <v>0</v>
      </c>
      <c r="AN308">
        <v>0.2</v>
      </c>
      <c r="AO308">
        <v>4.5454545454545459</v>
      </c>
      <c r="AP308">
        <v>0</v>
      </c>
      <c r="AQ308" t="s">
        <v>149</v>
      </c>
      <c r="AR308" t="s">
        <v>116</v>
      </c>
      <c r="AS308" t="s">
        <v>403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 t="s">
        <v>117</v>
      </c>
      <c r="BB308">
        <v>10</v>
      </c>
      <c r="BC308">
        <v>0</v>
      </c>
      <c r="BD308" t="s">
        <v>111</v>
      </c>
      <c r="BE308">
        <v>0</v>
      </c>
      <c r="BF308" t="s">
        <v>111</v>
      </c>
    </row>
    <row r="309" spans="1:58" x14ac:dyDescent="0.25">
      <c r="A309" t="s">
        <v>570</v>
      </c>
      <c r="B309" t="s">
        <v>248</v>
      </c>
      <c r="C309">
        <v>1</v>
      </c>
      <c r="D309">
        <v>308</v>
      </c>
      <c r="E309" t="s">
        <v>120</v>
      </c>
      <c r="F309" t="s">
        <v>63</v>
      </c>
      <c r="G309" t="s">
        <v>64</v>
      </c>
      <c r="H309" t="s">
        <v>65</v>
      </c>
      <c r="I309" t="s">
        <v>91</v>
      </c>
      <c r="J309" t="s">
        <v>75</v>
      </c>
      <c r="K309" t="s">
        <v>1</v>
      </c>
      <c r="L309">
        <v>50</v>
      </c>
      <c r="M309">
        <v>1108943</v>
      </c>
      <c r="N309">
        <v>10</v>
      </c>
      <c r="O309">
        <v>1</v>
      </c>
      <c r="P309" t="s">
        <v>142</v>
      </c>
      <c r="Q309" t="s">
        <v>461</v>
      </c>
      <c r="R309">
        <v>28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50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50</v>
      </c>
      <c r="AJ309">
        <v>50</v>
      </c>
      <c r="AK309">
        <v>50</v>
      </c>
      <c r="AL309">
        <v>50</v>
      </c>
      <c r="AM309">
        <v>0</v>
      </c>
      <c r="AN309">
        <v>0.2</v>
      </c>
      <c r="AO309">
        <v>4.5454545454545459</v>
      </c>
      <c r="AP309">
        <v>0</v>
      </c>
      <c r="AQ309" t="s">
        <v>149</v>
      </c>
      <c r="AR309" t="s">
        <v>116</v>
      </c>
      <c r="AS309" t="s">
        <v>403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 t="s">
        <v>117</v>
      </c>
      <c r="BB309">
        <v>10</v>
      </c>
      <c r="BC309">
        <v>0</v>
      </c>
      <c r="BD309" t="s">
        <v>111</v>
      </c>
      <c r="BE309">
        <v>0</v>
      </c>
      <c r="BF309" t="s">
        <v>111</v>
      </c>
    </row>
    <row r="310" spans="1:58" x14ac:dyDescent="0.25">
      <c r="A310" t="s">
        <v>571</v>
      </c>
      <c r="B310" t="s">
        <v>248</v>
      </c>
      <c r="C310">
        <v>1</v>
      </c>
      <c r="D310">
        <v>309</v>
      </c>
      <c r="E310" t="s">
        <v>120</v>
      </c>
      <c r="F310" t="s">
        <v>63</v>
      </c>
      <c r="G310" t="s">
        <v>64</v>
      </c>
      <c r="H310" t="s">
        <v>65</v>
      </c>
      <c r="I310" t="s">
        <v>91</v>
      </c>
      <c r="J310" t="s">
        <v>75</v>
      </c>
      <c r="K310" t="s">
        <v>1</v>
      </c>
      <c r="L310">
        <v>50</v>
      </c>
      <c r="M310">
        <v>1108945</v>
      </c>
      <c r="N310">
        <v>10</v>
      </c>
      <c r="O310">
        <v>1</v>
      </c>
      <c r="P310" t="s">
        <v>142</v>
      </c>
      <c r="Q310" t="s">
        <v>461</v>
      </c>
      <c r="R310">
        <v>28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50</v>
      </c>
      <c r="AJ310">
        <v>50</v>
      </c>
      <c r="AK310">
        <v>50</v>
      </c>
      <c r="AL310">
        <v>50</v>
      </c>
      <c r="AM310">
        <v>0</v>
      </c>
      <c r="AN310">
        <v>0.2</v>
      </c>
      <c r="AO310">
        <v>4.5454545454545459</v>
      </c>
      <c r="AP310">
        <v>0</v>
      </c>
      <c r="AQ310" t="s">
        <v>149</v>
      </c>
      <c r="AR310" t="s">
        <v>116</v>
      </c>
      <c r="AS310" t="s">
        <v>403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 t="s">
        <v>117</v>
      </c>
      <c r="BB310">
        <v>10</v>
      </c>
      <c r="BC310">
        <v>0</v>
      </c>
      <c r="BD310" t="s">
        <v>111</v>
      </c>
      <c r="BE310">
        <v>0</v>
      </c>
      <c r="BF310" t="s">
        <v>111</v>
      </c>
    </row>
    <row r="311" spans="1:58" x14ac:dyDescent="0.25">
      <c r="A311" t="s">
        <v>572</v>
      </c>
      <c r="B311" t="s">
        <v>248</v>
      </c>
      <c r="C311">
        <v>1</v>
      </c>
      <c r="D311">
        <v>310</v>
      </c>
      <c r="E311" t="s">
        <v>120</v>
      </c>
      <c r="F311" t="s">
        <v>63</v>
      </c>
      <c r="G311" t="s">
        <v>64</v>
      </c>
      <c r="H311" t="s">
        <v>65</v>
      </c>
      <c r="I311" t="s">
        <v>91</v>
      </c>
      <c r="J311" t="s">
        <v>75</v>
      </c>
      <c r="K311" t="s">
        <v>1</v>
      </c>
      <c r="L311">
        <v>50</v>
      </c>
      <c r="M311">
        <v>1108947</v>
      </c>
      <c r="N311">
        <v>10</v>
      </c>
      <c r="O311">
        <v>1</v>
      </c>
      <c r="P311" t="s">
        <v>142</v>
      </c>
      <c r="Q311" t="s">
        <v>461</v>
      </c>
      <c r="R311">
        <v>28</v>
      </c>
      <c r="U311">
        <v>0</v>
      </c>
      <c r="V311">
        <v>10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10</v>
      </c>
      <c r="AC311">
        <v>50</v>
      </c>
      <c r="AD311">
        <v>10</v>
      </c>
      <c r="AE311">
        <v>0</v>
      </c>
      <c r="AF311">
        <v>0</v>
      </c>
      <c r="AG311">
        <v>10</v>
      </c>
      <c r="AH311">
        <v>0</v>
      </c>
      <c r="AI311">
        <v>40</v>
      </c>
      <c r="AJ311">
        <v>40</v>
      </c>
      <c r="AK311">
        <v>40</v>
      </c>
      <c r="AL311">
        <v>40</v>
      </c>
      <c r="AM311">
        <v>0</v>
      </c>
      <c r="AN311">
        <v>0.2</v>
      </c>
      <c r="AO311">
        <v>3.6363636363636367</v>
      </c>
      <c r="AP311">
        <v>0</v>
      </c>
      <c r="AQ311" t="s">
        <v>149</v>
      </c>
      <c r="AR311" t="s">
        <v>108</v>
      </c>
      <c r="AS311" t="s">
        <v>403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 t="s">
        <v>117</v>
      </c>
      <c r="BB311">
        <v>10</v>
      </c>
      <c r="BC311">
        <v>0</v>
      </c>
      <c r="BD311" t="s">
        <v>114</v>
      </c>
      <c r="BE311">
        <v>0</v>
      </c>
      <c r="BF311" t="s">
        <v>111</v>
      </c>
    </row>
    <row r="312" spans="1:58" x14ac:dyDescent="0.25">
      <c r="A312" t="s">
        <v>573</v>
      </c>
      <c r="B312" t="s">
        <v>248</v>
      </c>
      <c r="C312">
        <v>1</v>
      </c>
      <c r="D312">
        <v>311</v>
      </c>
      <c r="E312" t="s">
        <v>120</v>
      </c>
      <c r="F312" t="s">
        <v>63</v>
      </c>
      <c r="G312" t="s">
        <v>64</v>
      </c>
      <c r="H312" t="s">
        <v>67</v>
      </c>
      <c r="I312" t="s">
        <v>78</v>
      </c>
      <c r="J312" t="s">
        <v>68</v>
      </c>
      <c r="K312" t="s">
        <v>1</v>
      </c>
      <c r="L312">
        <v>50</v>
      </c>
      <c r="M312">
        <v>3510895</v>
      </c>
      <c r="N312">
        <v>15</v>
      </c>
      <c r="O312">
        <v>2</v>
      </c>
      <c r="P312" t="s">
        <v>156</v>
      </c>
      <c r="Q312" t="s">
        <v>250</v>
      </c>
      <c r="R312">
        <v>29</v>
      </c>
      <c r="S312" t="s">
        <v>574</v>
      </c>
      <c r="U312">
        <v>21</v>
      </c>
      <c r="V312">
        <v>28</v>
      </c>
      <c r="W312">
        <v>0</v>
      </c>
      <c r="X312">
        <v>0</v>
      </c>
      <c r="Y312">
        <v>0</v>
      </c>
      <c r="Z312">
        <v>0</v>
      </c>
      <c r="AA312">
        <v>21</v>
      </c>
      <c r="AB312">
        <v>28</v>
      </c>
      <c r="AC312">
        <v>50</v>
      </c>
      <c r="AD312">
        <v>49</v>
      </c>
      <c r="AE312">
        <v>0</v>
      </c>
      <c r="AF312">
        <v>0</v>
      </c>
      <c r="AG312">
        <v>49</v>
      </c>
      <c r="AH312">
        <v>0</v>
      </c>
      <c r="AI312">
        <v>1</v>
      </c>
      <c r="AJ312">
        <v>1</v>
      </c>
      <c r="AK312">
        <v>1</v>
      </c>
      <c r="AL312">
        <v>1</v>
      </c>
      <c r="AM312">
        <v>0</v>
      </c>
      <c r="AN312">
        <v>0.3</v>
      </c>
      <c r="AO312">
        <v>9.0909090909090912E-2</v>
      </c>
      <c r="AP312">
        <v>0</v>
      </c>
      <c r="AQ312" t="s">
        <v>145</v>
      </c>
      <c r="AR312" t="s">
        <v>108</v>
      </c>
      <c r="AS312" t="s">
        <v>403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 t="s">
        <v>117</v>
      </c>
      <c r="BB312">
        <v>15</v>
      </c>
      <c r="BC312">
        <v>0</v>
      </c>
      <c r="BD312" t="s">
        <v>110</v>
      </c>
      <c r="BE312">
        <v>0</v>
      </c>
      <c r="BF312" t="s">
        <v>111</v>
      </c>
    </row>
    <row r="313" spans="1:58" x14ac:dyDescent="0.25">
      <c r="A313" t="s">
        <v>575</v>
      </c>
      <c r="B313" t="s">
        <v>248</v>
      </c>
      <c r="C313">
        <v>1</v>
      </c>
      <c r="D313">
        <v>312</v>
      </c>
      <c r="E313" t="s">
        <v>120</v>
      </c>
      <c r="F313" t="s">
        <v>63</v>
      </c>
      <c r="G313" t="s">
        <v>64</v>
      </c>
      <c r="H313" t="s">
        <v>67</v>
      </c>
      <c r="I313" t="s">
        <v>78</v>
      </c>
      <c r="J313" t="s">
        <v>68</v>
      </c>
      <c r="K313" t="s">
        <v>1</v>
      </c>
      <c r="L313">
        <v>50</v>
      </c>
      <c r="M313">
        <v>3510897</v>
      </c>
      <c r="N313">
        <v>15</v>
      </c>
      <c r="O313">
        <v>2</v>
      </c>
      <c r="P313" t="s">
        <v>156</v>
      </c>
      <c r="Q313" t="s">
        <v>250</v>
      </c>
      <c r="R313">
        <v>29</v>
      </c>
      <c r="S313" t="s">
        <v>574</v>
      </c>
      <c r="U313">
        <v>21</v>
      </c>
      <c r="V313">
        <v>28</v>
      </c>
      <c r="W313">
        <v>0</v>
      </c>
      <c r="X313">
        <v>0</v>
      </c>
      <c r="Y313">
        <v>0</v>
      </c>
      <c r="Z313">
        <v>0</v>
      </c>
      <c r="AA313">
        <v>21</v>
      </c>
      <c r="AB313">
        <v>28</v>
      </c>
      <c r="AC313">
        <v>50</v>
      </c>
      <c r="AD313">
        <v>49</v>
      </c>
      <c r="AE313">
        <v>0</v>
      </c>
      <c r="AF313">
        <v>0</v>
      </c>
      <c r="AG313">
        <v>49</v>
      </c>
      <c r="AH313">
        <v>0</v>
      </c>
      <c r="AI313">
        <v>1</v>
      </c>
      <c r="AJ313">
        <v>1</v>
      </c>
      <c r="AK313">
        <v>1</v>
      </c>
      <c r="AL313">
        <v>1</v>
      </c>
      <c r="AM313">
        <v>0</v>
      </c>
      <c r="AN313">
        <v>0.3</v>
      </c>
      <c r="AO313">
        <v>9.0909090909090912E-2</v>
      </c>
      <c r="AP313">
        <v>0</v>
      </c>
      <c r="AQ313" t="s">
        <v>145</v>
      </c>
      <c r="AR313" t="s">
        <v>108</v>
      </c>
      <c r="AS313" t="s">
        <v>403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 t="s">
        <v>117</v>
      </c>
      <c r="BB313">
        <v>15</v>
      </c>
      <c r="BC313">
        <v>0</v>
      </c>
      <c r="BD313" t="s">
        <v>111</v>
      </c>
      <c r="BE313">
        <v>0</v>
      </c>
      <c r="BF313" t="s">
        <v>111</v>
      </c>
    </row>
    <row r="314" spans="1:58" x14ac:dyDescent="0.25">
      <c r="A314" t="s">
        <v>576</v>
      </c>
      <c r="B314" t="s">
        <v>248</v>
      </c>
      <c r="C314">
        <v>1</v>
      </c>
      <c r="D314">
        <v>313</v>
      </c>
      <c r="E314" t="s">
        <v>120</v>
      </c>
      <c r="F314" t="s">
        <v>63</v>
      </c>
      <c r="G314" t="s">
        <v>64</v>
      </c>
      <c r="H314" t="s">
        <v>65</v>
      </c>
      <c r="I314" t="s">
        <v>78</v>
      </c>
      <c r="J314" t="s">
        <v>75</v>
      </c>
      <c r="K314" t="s">
        <v>1</v>
      </c>
      <c r="L314">
        <v>50</v>
      </c>
      <c r="M314">
        <v>3508621</v>
      </c>
      <c r="N314">
        <v>15</v>
      </c>
      <c r="O314">
        <v>2</v>
      </c>
      <c r="P314" t="s">
        <v>156</v>
      </c>
      <c r="Q314" t="s">
        <v>250</v>
      </c>
      <c r="R314">
        <v>29</v>
      </c>
      <c r="S314" t="s">
        <v>577</v>
      </c>
      <c r="U314">
        <v>21</v>
      </c>
      <c r="V314">
        <v>24</v>
      </c>
      <c r="W314">
        <v>0</v>
      </c>
      <c r="X314">
        <v>0</v>
      </c>
      <c r="Y314">
        <v>0</v>
      </c>
      <c r="Z314">
        <v>0</v>
      </c>
      <c r="AA314">
        <v>21</v>
      </c>
      <c r="AB314">
        <v>24</v>
      </c>
      <c r="AC314">
        <v>50</v>
      </c>
      <c r="AD314">
        <v>47</v>
      </c>
      <c r="AE314">
        <v>0</v>
      </c>
      <c r="AF314">
        <v>0</v>
      </c>
      <c r="AG314">
        <v>47</v>
      </c>
      <c r="AH314">
        <v>0</v>
      </c>
      <c r="AI314">
        <v>3</v>
      </c>
      <c r="AJ314">
        <v>3</v>
      </c>
      <c r="AK314">
        <v>3</v>
      </c>
      <c r="AL314">
        <v>3</v>
      </c>
      <c r="AM314">
        <v>0</v>
      </c>
      <c r="AN314">
        <v>0.3</v>
      </c>
      <c r="AO314">
        <v>0.27272727272727271</v>
      </c>
      <c r="AP314">
        <v>0</v>
      </c>
      <c r="AQ314" t="s">
        <v>145</v>
      </c>
      <c r="AR314" t="s">
        <v>108</v>
      </c>
      <c r="AS314" t="s">
        <v>403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 t="s">
        <v>117</v>
      </c>
      <c r="BB314">
        <v>15</v>
      </c>
      <c r="BC314">
        <v>0</v>
      </c>
      <c r="BD314" t="s">
        <v>111</v>
      </c>
      <c r="BE314">
        <v>0</v>
      </c>
      <c r="BF314" t="s">
        <v>111</v>
      </c>
    </row>
    <row r="315" spans="1:58" x14ac:dyDescent="0.25">
      <c r="A315" t="s">
        <v>578</v>
      </c>
      <c r="B315" t="s">
        <v>248</v>
      </c>
      <c r="C315">
        <v>1</v>
      </c>
      <c r="D315">
        <v>314</v>
      </c>
      <c r="E315" t="s">
        <v>120</v>
      </c>
      <c r="F315" t="s">
        <v>63</v>
      </c>
      <c r="G315" t="s">
        <v>64</v>
      </c>
      <c r="H315" t="s">
        <v>65</v>
      </c>
      <c r="I315" t="s">
        <v>78</v>
      </c>
      <c r="J315" t="s">
        <v>75</v>
      </c>
      <c r="K315" t="s">
        <v>1</v>
      </c>
      <c r="L315">
        <v>50</v>
      </c>
      <c r="M315">
        <v>3508623</v>
      </c>
      <c r="N315">
        <v>15</v>
      </c>
      <c r="O315">
        <v>2</v>
      </c>
      <c r="P315" t="s">
        <v>156</v>
      </c>
      <c r="Q315" t="s">
        <v>250</v>
      </c>
      <c r="R315">
        <v>29</v>
      </c>
      <c r="S315" t="s">
        <v>577</v>
      </c>
      <c r="U315">
        <v>21</v>
      </c>
      <c r="V315">
        <v>24</v>
      </c>
      <c r="W315">
        <v>0</v>
      </c>
      <c r="X315">
        <v>0</v>
      </c>
      <c r="Y315">
        <v>0</v>
      </c>
      <c r="Z315">
        <v>0</v>
      </c>
      <c r="AA315">
        <v>21</v>
      </c>
      <c r="AB315">
        <v>24</v>
      </c>
      <c r="AC315">
        <v>50</v>
      </c>
      <c r="AD315">
        <v>47</v>
      </c>
      <c r="AE315">
        <v>0</v>
      </c>
      <c r="AF315">
        <v>0</v>
      </c>
      <c r="AG315">
        <v>47</v>
      </c>
      <c r="AH315">
        <v>0</v>
      </c>
      <c r="AI315">
        <v>3</v>
      </c>
      <c r="AJ315">
        <v>3</v>
      </c>
      <c r="AK315">
        <v>3</v>
      </c>
      <c r="AL315">
        <v>3</v>
      </c>
      <c r="AM315">
        <v>0</v>
      </c>
      <c r="AN315">
        <v>0.3</v>
      </c>
      <c r="AO315">
        <v>0.27272727272727271</v>
      </c>
      <c r="AP315">
        <v>0</v>
      </c>
      <c r="AQ315" t="s">
        <v>145</v>
      </c>
      <c r="AR315" t="s">
        <v>108</v>
      </c>
      <c r="AS315" t="s">
        <v>403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 t="s">
        <v>117</v>
      </c>
      <c r="BB315">
        <v>15</v>
      </c>
      <c r="BC315">
        <v>0</v>
      </c>
      <c r="BD315" t="s">
        <v>111</v>
      </c>
      <c r="BE315">
        <v>0</v>
      </c>
      <c r="BF315" t="s">
        <v>111</v>
      </c>
    </row>
    <row r="316" spans="1:58" x14ac:dyDescent="0.25">
      <c r="A316" t="s">
        <v>579</v>
      </c>
      <c r="B316" t="s">
        <v>248</v>
      </c>
      <c r="C316">
        <v>1</v>
      </c>
      <c r="D316">
        <v>315</v>
      </c>
      <c r="E316" t="s">
        <v>120</v>
      </c>
      <c r="F316" t="s">
        <v>63</v>
      </c>
      <c r="G316" t="s">
        <v>64</v>
      </c>
      <c r="H316" t="s">
        <v>65</v>
      </c>
      <c r="I316" t="s">
        <v>78</v>
      </c>
      <c r="J316" t="s">
        <v>75</v>
      </c>
      <c r="K316" t="s">
        <v>1</v>
      </c>
      <c r="L316">
        <v>50</v>
      </c>
      <c r="M316">
        <v>3508925</v>
      </c>
      <c r="N316">
        <v>15</v>
      </c>
      <c r="O316">
        <v>2</v>
      </c>
      <c r="P316" t="s">
        <v>156</v>
      </c>
      <c r="Q316" t="s">
        <v>250</v>
      </c>
      <c r="R316">
        <v>29</v>
      </c>
      <c r="S316" t="s">
        <v>577</v>
      </c>
      <c r="U316">
        <v>22</v>
      </c>
      <c r="V316">
        <v>25</v>
      </c>
      <c r="W316">
        <v>0</v>
      </c>
      <c r="X316">
        <v>0</v>
      </c>
      <c r="Y316">
        <v>0</v>
      </c>
      <c r="Z316">
        <v>0</v>
      </c>
      <c r="AA316">
        <v>22</v>
      </c>
      <c r="AB316">
        <v>25</v>
      </c>
      <c r="AC316">
        <v>50</v>
      </c>
      <c r="AD316">
        <v>49</v>
      </c>
      <c r="AE316">
        <v>0</v>
      </c>
      <c r="AF316">
        <v>0</v>
      </c>
      <c r="AG316">
        <v>49</v>
      </c>
      <c r="AH316">
        <v>0</v>
      </c>
      <c r="AI316">
        <v>1</v>
      </c>
      <c r="AJ316">
        <v>1</v>
      </c>
      <c r="AK316">
        <v>1</v>
      </c>
      <c r="AL316">
        <v>1</v>
      </c>
      <c r="AM316">
        <v>0</v>
      </c>
      <c r="AN316">
        <v>0.3</v>
      </c>
      <c r="AO316">
        <v>9.0909090909090912E-2</v>
      </c>
      <c r="AP316">
        <v>0</v>
      </c>
      <c r="AQ316" t="s">
        <v>145</v>
      </c>
      <c r="AR316" t="s">
        <v>108</v>
      </c>
      <c r="AS316" t="s">
        <v>403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 t="s">
        <v>117</v>
      </c>
      <c r="BB316">
        <v>15</v>
      </c>
      <c r="BC316">
        <v>0</v>
      </c>
      <c r="BD316" t="s">
        <v>111</v>
      </c>
      <c r="BE316">
        <v>0</v>
      </c>
      <c r="BF316" t="s">
        <v>111</v>
      </c>
    </row>
    <row r="317" spans="1:58" x14ac:dyDescent="0.25">
      <c r="A317" t="s">
        <v>580</v>
      </c>
      <c r="B317" t="s">
        <v>248</v>
      </c>
      <c r="C317">
        <v>1</v>
      </c>
      <c r="D317">
        <v>316</v>
      </c>
      <c r="E317" t="s">
        <v>120</v>
      </c>
      <c r="F317" t="s">
        <v>63</v>
      </c>
      <c r="G317" t="s">
        <v>64</v>
      </c>
      <c r="H317" t="s">
        <v>65</v>
      </c>
      <c r="I317" t="s">
        <v>91</v>
      </c>
      <c r="J317" t="s">
        <v>75</v>
      </c>
      <c r="K317" t="s">
        <v>1</v>
      </c>
      <c r="L317">
        <v>50</v>
      </c>
      <c r="M317">
        <v>1441319</v>
      </c>
      <c r="N317">
        <v>10</v>
      </c>
      <c r="O317">
        <v>2</v>
      </c>
      <c r="P317" t="s">
        <v>156</v>
      </c>
      <c r="Q317" t="s">
        <v>250</v>
      </c>
      <c r="R317">
        <v>29</v>
      </c>
      <c r="U317">
        <v>27</v>
      </c>
      <c r="V317">
        <v>33</v>
      </c>
      <c r="W317">
        <v>0</v>
      </c>
      <c r="X317">
        <v>0</v>
      </c>
      <c r="Y317">
        <v>0</v>
      </c>
      <c r="Z317">
        <v>0</v>
      </c>
      <c r="AA317">
        <v>27</v>
      </c>
      <c r="AB317">
        <v>33</v>
      </c>
      <c r="AC317">
        <v>50</v>
      </c>
      <c r="AD317">
        <v>57</v>
      </c>
      <c r="AE317">
        <v>0</v>
      </c>
      <c r="AF317">
        <v>0</v>
      </c>
      <c r="AG317">
        <v>57</v>
      </c>
      <c r="AH317">
        <v>0</v>
      </c>
      <c r="AI317">
        <v>-7</v>
      </c>
      <c r="AJ317">
        <v>-7</v>
      </c>
      <c r="AK317">
        <v>-7</v>
      </c>
      <c r="AL317">
        <v>-7</v>
      </c>
      <c r="AM317">
        <v>0</v>
      </c>
      <c r="AN317">
        <v>0.2</v>
      </c>
      <c r="AO317">
        <v>-0.63636363636363635</v>
      </c>
      <c r="AP317">
        <v>0</v>
      </c>
      <c r="AQ317" t="s">
        <v>149</v>
      </c>
      <c r="AR317" t="s">
        <v>108</v>
      </c>
      <c r="AS317" t="s">
        <v>403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 t="s">
        <v>117</v>
      </c>
      <c r="BB317">
        <v>10</v>
      </c>
      <c r="BC317">
        <v>0</v>
      </c>
      <c r="BD317" t="s">
        <v>111</v>
      </c>
      <c r="BE317">
        <v>0</v>
      </c>
      <c r="BF317" t="s">
        <v>111</v>
      </c>
    </row>
    <row r="318" spans="1:58" x14ac:dyDescent="0.25">
      <c r="A318" t="s">
        <v>581</v>
      </c>
      <c r="B318" t="s">
        <v>248</v>
      </c>
      <c r="C318">
        <v>1</v>
      </c>
      <c r="D318">
        <v>317</v>
      </c>
      <c r="E318" t="s">
        <v>120</v>
      </c>
      <c r="F318" t="s">
        <v>63</v>
      </c>
      <c r="G318" t="s">
        <v>64</v>
      </c>
      <c r="H318" t="s">
        <v>65</v>
      </c>
      <c r="I318" t="s">
        <v>91</v>
      </c>
      <c r="J318" t="s">
        <v>75</v>
      </c>
      <c r="K318" t="s">
        <v>1</v>
      </c>
      <c r="L318">
        <v>50</v>
      </c>
      <c r="M318">
        <v>1441321</v>
      </c>
      <c r="N318">
        <v>10</v>
      </c>
      <c r="O318">
        <v>2</v>
      </c>
      <c r="P318" t="s">
        <v>156</v>
      </c>
      <c r="Q318" t="s">
        <v>250</v>
      </c>
      <c r="R318">
        <v>29</v>
      </c>
      <c r="U318">
        <v>27</v>
      </c>
      <c r="V318">
        <v>33</v>
      </c>
      <c r="W318">
        <v>0</v>
      </c>
      <c r="X318">
        <v>0</v>
      </c>
      <c r="Y318">
        <v>0</v>
      </c>
      <c r="Z318">
        <v>0</v>
      </c>
      <c r="AA318">
        <v>27</v>
      </c>
      <c r="AB318">
        <v>33</v>
      </c>
      <c r="AC318">
        <v>50</v>
      </c>
      <c r="AD318">
        <v>57</v>
      </c>
      <c r="AE318">
        <v>0</v>
      </c>
      <c r="AF318">
        <v>0</v>
      </c>
      <c r="AG318">
        <v>57</v>
      </c>
      <c r="AH318">
        <v>0</v>
      </c>
      <c r="AI318">
        <v>-7</v>
      </c>
      <c r="AJ318">
        <v>-7</v>
      </c>
      <c r="AK318">
        <v>-7</v>
      </c>
      <c r="AL318">
        <v>-7</v>
      </c>
      <c r="AM318">
        <v>0</v>
      </c>
      <c r="AN318">
        <v>0.2</v>
      </c>
      <c r="AO318">
        <v>-0.63636363636363635</v>
      </c>
      <c r="AP318">
        <v>0</v>
      </c>
      <c r="AQ318" t="s">
        <v>149</v>
      </c>
      <c r="AR318" t="s">
        <v>108</v>
      </c>
      <c r="AS318" t="s">
        <v>403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 t="s">
        <v>117</v>
      </c>
      <c r="BB318">
        <v>10</v>
      </c>
      <c r="BC318">
        <v>0</v>
      </c>
      <c r="BD318" t="s">
        <v>111</v>
      </c>
      <c r="BE318">
        <v>0</v>
      </c>
      <c r="BF318" t="s">
        <v>111</v>
      </c>
    </row>
    <row r="319" spans="1:58" x14ac:dyDescent="0.25">
      <c r="A319" t="s">
        <v>582</v>
      </c>
      <c r="B319" t="s">
        <v>248</v>
      </c>
      <c r="C319">
        <v>1</v>
      </c>
      <c r="D319">
        <v>318</v>
      </c>
      <c r="E319" t="s">
        <v>120</v>
      </c>
      <c r="F319" t="s">
        <v>63</v>
      </c>
      <c r="G319" t="s">
        <v>64</v>
      </c>
      <c r="H319" t="s">
        <v>65</v>
      </c>
      <c r="I319" t="s">
        <v>91</v>
      </c>
      <c r="J319" t="s">
        <v>75</v>
      </c>
      <c r="K319" t="s">
        <v>1</v>
      </c>
      <c r="L319">
        <v>50</v>
      </c>
      <c r="M319">
        <v>1441323</v>
      </c>
      <c r="N319">
        <v>10</v>
      </c>
      <c r="O319">
        <v>2</v>
      </c>
      <c r="P319" t="s">
        <v>156</v>
      </c>
      <c r="Q319" t="s">
        <v>250</v>
      </c>
      <c r="R319">
        <v>29</v>
      </c>
      <c r="U319">
        <v>23</v>
      </c>
      <c r="V319">
        <v>23</v>
      </c>
      <c r="W319">
        <v>6</v>
      </c>
      <c r="X319">
        <v>0</v>
      </c>
      <c r="Y319">
        <v>6</v>
      </c>
      <c r="Z319">
        <v>4</v>
      </c>
      <c r="AA319">
        <v>27</v>
      </c>
      <c r="AB319">
        <v>33</v>
      </c>
      <c r="AC319">
        <v>50</v>
      </c>
      <c r="AD319">
        <v>29</v>
      </c>
      <c r="AE319">
        <v>24</v>
      </c>
      <c r="AF319">
        <v>4</v>
      </c>
      <c r="AG319">
        <v>57</v>
      </c>
      <c r="AH319">
        <v>0</v>
      </c>
      <c r="AI319">
        <v>21</v>
      </c>
      <c r="AJ319">
        <v>-7</v>
      </c>
      <c r="AK319">
        <v>17</v>
      </c>
      <c r="AL319">
        <v>21</v>
      </c>
      <c r="AM319">
        <v>0</v>
      </c>
      <c r="AN319">
        <v>0.2</v>
      </c>
      <c r="AO319">
        <v>1.5454545454545454</v>
      </c>
      <c r="AP319">
        <v>0</v>
      </c>
      <c r="AQ319" t="s">
        <v>149</v>
      </c>
      <c r="AR319" t="s">
        <v>108</v>
      </c>
      <c r="AS319" t="s">
        <v>403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 t="s">
        <v>117</v>
      </c>
      <c r="BB319">
        <v>10</v>
      </c>
      <c r="BC319">
        <v>0</v>
      </c>
      <c r="BD319" t="s">
        <v>111</v>
      </c>
      <c r="BE319">
        <v>0</v>
      </c>
      <c r="BF319" t="s">
        <v>111</v>
      </c>
    </row>
    <row r="320" spans="1:58" x14ac:dyDescent="0.25">
      <c r="A320" t="s">
        <v>583</v>
      </c>
      <c r="B320" t="s">
        <v>248</v>
      </c>
      <c r="C320">
        <v>1</v>
      </c>
      <c r="D320">
        <v>319</v>
      </c>
      <c r="E320" t="s">
        <v>120</v>
      </c>
      <c r="F320" t="s">
        <v>63</v>
      </c>
      <c r="G320" t="s">
        <v>64</v>
      </c>
      <c r="H320" t="s">
        <v>65</v>
      </c>
      <c r="I320" t="s">
        <v>91</v>
      </c>
      <c r="J320" t="s">
        <v>75</v>
      </c>
      <c r="K320" t="s">
        <v>1</v>
      </c>
      <c r="L320">
        <v>50</v>
      </c>
      <c r="M320">
        <v>1441325</v>
      </c>
      <c r="N320">
        <v>10</v>
      </c>
      <c r="O320">
        <v>2</v>
      </c>
      <c r="P320" t="s">
        <v>156</v>
      </c>
      <c r="Q320" t="s">
        <v>250</v>
      </c>
      <c r="R320">
        <v>29</v>
      </c>
      <c r="U320">
        <v>26</v>
      </c>
      <c r="V320">
        <v>26</v>
      </c>
      <c r="W320">
        <v>6</v>
      </c>
      <c r="X320">
        <v>0</v>
      </c>
      <c r="Y320">
        <v>6</v>
      </c>
      <c r="Z320">
        <v>1</v>
      </c>
      <c r="AA320">
        <v>27</v>
      </c>
      <c r="AB320">
        <v>33</v>
      </c>
      <c r="AC320">
        <v>50</v>
      </c>
      <c r="AD320">
        <v>32</v>
      </c>
      <c r="AE320">
        <v>24</v>
      </c>
      <c r="AF320">
        <v>1</v>
      </c>
      <c r="AG320">
        <v>57</v>
      </c>
      <c r="AH320">
        <v>0</v>
      </c>
      <c r="AI320">
        <v>18</v>
      </c>
      <c r="AJ320">
        <v>-7</v>
      </c>
      <c r="AK320">
        <v>17</v>
      </c>
      <c r="AL320">
        <v>18</v>
      </c>
      <c r="AM320">
        <v>0</v>
      </c>
      <c r="AN320">
        <v>0.2</v>
      </c>
      <c r="AO320">
        <v>1.5454545454545454</v>
      </c>
      <c r="AP320">
        <v>0</v>
      </c>
      <c r="AQ320" t="s">
        <v>149</v>
      </c>
      <c r="AR320" t="s">
        <v>108</v>
      </c>
      <c r="AS320" t="s">
        <v>403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 t="s">
        <v>117</v>
      </c>
      <c r="BB320">
        <v>10</v>
      </c>
      <c r="BC320">
        <v>0</v>
      </c>
      <c r="BD320" t="s">
        <v>111</v>
      </c>
      <c r="BE320">
        <v>0</v>
      </c>
      <c r="BF320" t="s">
        <v>111</v>
      </c>
    </row>
    <row r="321" spans="1:58" x14ac:dyDescent="0.25">
      <c r="A321" t="s">
        <v>584</v>
      </c>
      <c r="B321" t="s">
        <v>248</v>
      </c>
      <c r="C321">
        <v>1</v>
      </c>
      <c r="D321">
        <v>320</v>
      </c>
      <c r="E321" t="s">
        <v>120</v>
      </c>
      <c r="F321" t="s">
        <v>63</v>
      </c>
      <c r="G321" t="s">
        <v>64</v>
      </c>
      <c r="H321" t="s">
        <v>65</v>
      </c>
      <c r="I321" t="s">
        <v>91</v>
      </c>
      <c r="J321" t="s">
        <v>75</v>
      </c>
      <c r="K321" t="s">
        <v>1</v>
      </c>
      <c r="L321">
        <v>50</v>
      </c>
      <c r="M321">
        <v>1441327</v>
      </c>
      <c r="N321">
        <v>10</v>
      </c>
      <c r="O321">
        <v>2</v>
      </c>
      <c r="P321" t="s">
        <v>156</v>
      </c>
      <c r="Q321" t="s">
        <v>250</v>
      </c>
      <c r="R321">
        <v>29</v>
      </c>
      <c r="U321">
        <v>27</v>
      </c>
      <c r="V321">
        <v>27</v>
      </c>
      <c r="W321">
        <v>6</v>
      </c>
      <c r="X321">
        <v>0</v>
      </c>
      <c r="Y321">
        <v>6</v>
      </c>
      <c r="Z321">
        <v>0</v>
      </c>
      <c r="AA321">
        <v>27</v>
      </c>
      <c r="AB321">
        <v>33</v>
      </c>
      <c r="AC321">
        <v>50</v>
      </c>
      <c r="AD321">
        <v>33</v>
      </c>
      <c r="AE321">
        <v>24</v>
      </c>
      <c r="AF321">
        <v>0</v>
      </c>
      <c r="AG321">
        <v>57</v>
      </c>
      <c r="AH321">
        <v>0</v>
      </c>
      <c r="AI321">
        <v>17</v>
      </c>
      <c r="AJ321">
        <v>-7</v>
      </c>
      <c r="AK321">
        <v>17</v>
      </c>
      <c r="AL321">
        <v>17</v>
      </c>
      <c r="AM321">
        <v>0</v>
      </c>
      <c r="AN321">
        <v>0.2</v>
      </c>
      <c r="AO321">
        <v>1.5454545454545454</v>
      </c>
      <c r="AP321">
        <v>0</v>
      </c>
      <c r="AQ321" t="s">
        <v>149</v>
      </c>
      <c r="AR321" t="s">
        <v>108</v>
      </c>
      <c r="AS321" t="s">
        <v>403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 t="s">
        <v>117</v>
      </c>
      <c r="BB321">
        <v>10</v>
      </c>
      <c r="BC321">
        <v>0</v>
      </c>
      <c r="BD321" t="s">
        <v>111</v>
      </c>
      <c r="BE321">
        <v>0</v>
      </c>
      <c r="BF321" t="s">
        <v>111</v>
      </c>
    </row>
    <row r="322" spans="1:58" x14ac:dyDescent="0.25">
      <c r="A322" t="s">
        <v>585</v>
      </c>
      <c r="B322" t="s">
        <v>248</v>
      </c>
      <c r="C322">
        <v>1</v>
      </c>
      <c r="D322">
        <v>321</v>
      </c>
      <c r="E322" t="s">
        <v>120</v>
      </c>
      <c r="F322" t="s">
        <v>63</v>
      </c>
      <c r="G322" t="s">
        <v>64</v>
      </c>
      <c r="H322" t="s">
        <v>65</v>
      </c>
      <c r="I322" t="s">
        <v>91</v>
      </c>
      <c r="J322" t="s">
        <v>75</v>
      </c>
      <c r="K322" t="s">
        <v>1</v>
      </c>
      <c r="L322">
        <v>50</v>
      </c>
      <c r="M322">
        <v>1441329</v>
      </c>
      <c r="N322">
        <v>10</v>
      </c>
      <c r="O322">
        <v>2</v>
      </c>
      <c r="P322" t="s">
        <v>156</v>
      </c>
      <c r="Q322" t="s">
        <v>250</v>
      </c>
      <c r="R322">
        <v>29</v>
      </c>
      <c r="U322">
        <v>27</v>
      </c>
      <c r="V322">
        <v>27</v>
      </c>
      <c r="W322">
        <v>6</v>
      </c>
      <c r="X322">
        <v>0</v>
      </c>
      <c r="Y322">
        <v>6</v>
      </c>
      <c r="Z322">
        <v>0</v>
      </c>
      <c r="AA322">
        <v>27</v>
      </c>
      <c r="AB322">
        <v>33</v>
      </c>
      <c r="AC322">
        <v>50</v>
      </c>
      <c r="AD322">
        <v>33</v>
      </c>
      <c r="AE322">
        <v>24</v>
      </c>
      <c r="AF322">
        <v>0</v>
      </c>
      <c r="AG322">
        <v>57</v>
      </c>
      <c r="AH322">
        <v>0</v>
      </c>
      <c r="AI322">
        <v>17</v>
      </c>
      <c r="AJ322">
        <v>-7</v>
      </c>
      <c r="AK322">
        <v>17</v>
      </c>
      <c r="AL322">
        <v>17</v>
      </c>
      <c r="AM322">
        <v>0</v>
      </c>
      <c r="AN322">
        <v>0.2</v>
      </c>
      <c r="AO322">
        <v>1.5454545454545454</v>
      </c>
      <c r="AP322">
        <v>0</v>
      </c>
      <c r="AQ322" t="s">
        <v>149</v>
      </c>
      <c r="AR322" t="s">
        <v>108</v>
      </c>
      <c r="AS322" t="s">
        <v>403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 t="s">
        <v>117</v>
      </c>
      <c r="BB322">
        <v>10</v>
      </c>
      <c r="BC322">
        <v>0</v>
      </c>
      <c r="BD322" t="s">
        <v>114</v>
      </c>
      <c r="BE322">
        <v>0</v>
      </c>
      <c r="BF322" t="s">
        <v>111</v>
      </c>
    </row>
    <row r="323" spans="1:58" x14ac:dyDescent="0.25">
      <c r="A323" t="s">
        <v>586</v>
      </c>
      <c r="B323" t="s">
        <v>248</v>
      </c>
      <c r="C323">
        <v>1</v>
      </c>
      <c r="D323">
        <v>322</v>
      </c>
      <c r="E323" t="s">
        <v>120</v>
      </c>
      <c r="F323" t="s">
        <v>63</v>
      </c>
      <c r="G323" t="s">
        <v>64</v>
      </c>
      <c r="H323" t="s">
        <v>65</v>
      </c>
      <c r="I323" t="s">
        <v>91</v>
      </c>
      <c r="J323" t="s">
        <v>75</v>
      </c>
      <c r="K323" t="s">
        <v>1</v>
      </c>
      <c r="L323">
        <v>57</v>
      </c>
      <c r="M323">
        <v>1708167</v>
      </c>
      <c r="N323">
        <v>10</v>
      </c>
      <c r="O323">
        <v>2</v>
      </c>
      <c r="P323" t="s">
        <v>156</v>
      </c>
      <c r="Q323" t="s">
        <v>250</v>
      </c>
      <c r="R323">
        <v>30</v>
      </c>
      <c r="S323" t="s">
        <v>587</v>
      </c>
      <c r="U323">
        <v>27</v>
      </c>
      <c r="V323">
        <v>30</v>
      </c>
      <c r="W323">
        <v>6</v>
      </c>
      <c r="X323">
        <v>0</v>
      </c>
      <c r="Y323">
        <v>6</v>
      </c>
      <c r="Z323">
        <v>0</v>
      </c>
      <c r="AA323">
        <v>27</v>
      </c>
      <c r="AB323">
        <v>36</v>
      </c>
      <c r="AC323">
        <v>57</v>
      </c>
      <c r="AD323">
        <v>36</v>
      </c>
      <c r="AE323">
        <v>24</v>
      </c>
      <c r="AF323">
        <v>0</v>
      </c>
      <c r="AG323">
        <v>60</v>
      </c>
      <c r="AH323">
        <v>0</v>
      </c>
      <c r="AI323">
        <v>21</v>
      </c>
      <c r="AJ323">
        <v>-3</v>
      </c>
      <c r="AK323">
        <v>21</v>
      </c>
      <c r="AL323">
        <v>21</v>
      </c>
      <c r="AM323">
        <v>0</v>
      </c>
      <c r="AN323">
        <v>0.17543859649122806</v>
      </c>
      <c r="AO323">
        <v>1.9090909090909092</v>
      </c>
      <c r="AP323">
        <v>0</v>
      </c>
      <c r="AQ323" t="s">
        <v>149</v>
      </c>
      <c r="AR323" t="s">
        <v>108</v>
      </c>
      <c r="AS323" t="s">
        <v>403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 t="s">
        <v>117</v>
      </c>
      <c r="BB323">
        <v>10</v>
      </c>
      <c r="BC323">
        <v>0</v>
      </c>
      <c r="BD323" t="s">
        <v>110</v>
      </c>
      <c r="BE323">
        <v>0</v>
      </c>
      <c r="BF323" t="s">
        <v>111</v>
      </c>
    </row>
    <row r="324" spans="1:58" x14ac:dyDescent="0.25">
      <c r="A324" t="s">
        <v>588</v>
      </c>
      <c r="B324" t="s">
        <v>248</v>
      </c>
      <c r="C324">
        <v>1</v>
      </c>
      <c r="D324">
        <v>323</v>
      </c>
      <c r="E324" t="s">
        <v>120</v>
      </c>
      <c r="F324" t="s">
        <v>63</v>
      </c>
      <c r="G324" t="s">
        <v>64</v>
      </c>
      <c r="H324" t="s">
        <v>65</v>
      </c>
      <c r="I324" t="s">
        <v>91</v>
      </c>
      <c r="J324" t="s">
        <v>75</v>
      </c>
      <c r="K324" t="s">
        <v>1</v>
      </c>
      <c r="L324">
        <v>57</v>
      </c>
      <c r="M324">
        <v>1708169</v>
      </c>
      <c r="N324">
        <v>10</v>
      </c>
      <c r="O324">
        <v>2</v>
      </c>
      <c r="P324" t="s">
        <v>156</v>
      </c>
      <c r="Q324" t="s">
        <v>250</v>
      </c>
      <c r="R324">
        <v>30</v>
      </c>
      <c r="S324" t="s">
        <v>587</v>
      </c>
      <c r="U324">
        <v>27</v>
      </c>
      <c r="V324">
        <v>30</v>
      </c>
      <c r="W324">
        <v>6</v>
      </c>
      <c r="X324">
        <v>0</v>
      </c>
      <c r="Y324">
        <v>6</v>
      </c>
      <c r="Z324">
        <v>0</v>
      </c>
      <c r="AA324">
        <v>27</v>
      </c>
      <c r="AB324">
        <v>36</v>
      </c>
      <c r="AC324">
        <v>57</v>
      </c>
      <c r="AD324">
        <v>36</v>
      </c>
      <c r="AE324">
        <v>24</v>
      </c>
      <c r="AF324">
        <v>0</v>
      </c>
      <c r="AG324">
        <v>60</v>
      </c>
      <c r="AH324">
        <v>0</v>
      </c>
      <c r="AI324">
        <v>21</v>
      </c>
      <c r="AJ324">
        <v>-3</v>
      </c>
      <c r="AK324">
        <v>21</v>
      </c>
      <c r="AL324">
        <v>21</v>
      </c>
      <c r="AM324">
        <v>0</v>
      </c>
      <c r="AN324">
        <v>0.17543859649122806</v>
      </c>
      <c r="AO324">
        <v>1.9090909090909092</v>
      </c>
      <c r="AP324">
        <v>0</v>
      </c>
      <c r="AQ324" t="s">
        <v>149</v>
      </c>
      <c r="AR324" t="s">
        <v>108</v>
      </c>
      <c r="AS324" t="s">
        <v>403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117</v>
      </c>
      <c r="BB324">
        <v>10</v>
      </c>
      <c r="BC324">
        <v>0</v>
      </c>
      <c r="BD324" t="s">
        <v>111</v>
      </c>
      <c r="BE324">
        <v>0</v>
      </c>
      <c r="BF324" t="s">
        <v>111</v>
      </c>
    </row>
    <row r="325" spans="1:58" x14ac:dyDescent="0.25">
      <c r="A325" t="s">
        <v>589</v>
      </c>
      <c r="B325" t="s">
        <v>248</v>
      </c>
      <c r="C325">
        <v>1</v>
      </c>
      <c r="D325">
        <v>324</v>
      </c>
      <c r="E325" t="s">
        <v>120</v>
      </c>
      <c r="F325" t="s">
        <v>63</v>
      </c>
      <c r="G325" t="s">
        <v>64</v>
      </c>
      <c r="H325" t="s">
        <v>65</v>
      </c>
      <c r="I325" t="s">
        <v>91</v>
      </c>
      <c r="J325" t="s">
        <v>75</v>
      </c>
      <c r="K325" t="s">
        <v>1</v>
      </c>
      <c r="L325">
        <v>57</v>
      </c>
      <c r="M325">
        <v>1708171</v>
      </c>
      <c r="N325">
        <v>10</v>
      </c>
      <c r="O325">
        <v>2</v>
      </c>
      <c r="P325" t="s">
        <v>156</v>
      </c>
      <c r="Q325" t="s">
        <v>250</v>
      </c>
      <c r="R325">
        <v>30</v>
      </c>
      <c r="S325" t="s">
        <v>587</v>
      </c>
      <c r="U325">
        <v>27</v>
      </c>
      <c r="V325">
        <v>30</v>
      </c>
      <c r="W325">
        <v>6</v>
      </c>
      <c r="X325">
        <v>0</v>
      </c>
      <c r="Y325">
        <v>6</v>
      </c>
      <c r="Z325">
        <v>0</v>
      </c>
      <c r="AA325">
        <v>27</v>
      </c>
      <c r="AB325">
        <v>36</v>
      </c>
      <c r="AC325">
        <v>57</v>
      </c>
      <c r="AD325">
        <v>36</v>
      </c>
      <c r="AE325">
        <v>24</v>
      </c>
      <c r="AF325">
        <v>0</v>
      </c>
      <c r="AG325">
        <v>60</v>
      </c>
      <c r="AH325">
        <v>0</v>
      </c>
      <c r="AI325">
        <v>21</v>
      </c>
      <c r="AJ325">
        <v>-3</v>
      </c>
      <c r="AK325">
        <v>21</v>
      </c>
      <c r="AL325">
        <v>21</v>
      </c>
      <c r="AM325">
        <v>0</v>
      </c>
      <c r="AN325">
        <v>0.17543859649122806</v>
      </c>
      <c r="AO325">
        <v>1.9090909090909092</v>
      </c>
      <c r="AP325">
        <v>0</v>
      </c>
      <c r="AQ325" t="s">
        <v>149</v>
      </c>
      <c r="AR325" t="s">
        <v>108</v>
      </c>
      <c r="AS325" t="s">
        <v>403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 t="s">
        <v>117</v>
      </c>
      <c r="BB325">
        <v>10</v>
      </c>
      <c r="BC325">
        <v>0</v>
      </c>
      <c r="BD325" t="s">
        <v>111</v>
      </c>
      <c r="BE325">
        <v>0</v>
      </c>
      <c r="BF325" t="s">
        <v>111</v>
      </c>
    </row>
    <row r="326" spans="1:58" x14ac:dyDescent="0.25">
      <c r="A326" t="s">
        <v>590</v>
      </c>
      <c r="B326" t="s">
        <v>248</v>
      </c>
      <c r="C326">
        <v>1</v>
      </c>
      <c r="D326">
        <v>325</v>
      </c>
      <c r="E326" t="s">
        <v>120</v>
      </c>
      <c r="F326" t="s">
        <v>63</v>
      </c>
      <c r="G326" t="s">
        <v>64</v>
      </c>
      <c r="H326" t="s">
        <v>65</v>
      </c>
      <c r="I326" t="s">
        <v>91</v>
      </c>
      <c r="J326" t="s">
        <v>75</v>
      </c>
      <c r="K326" t="s">
        <v>1</v>
      </c>
      <c r="L326">
        <v>57</v>
      </c>
      <c r="M326">
        <v>1708173</v>
      </c>
      <c r="N326">
        <v>10</v>
      </c>
      <c r="O326">
        <v>2</v>
      </c>
      <c r="P326" t="s">
        <v>156</v>
      </c>
      <c r="Q326" t="s">
        <v>250</v>
      </c>
      <c r="R326">
        <v>30</v>
      </c>
      <c r="S326" t="s">
        <v>587</v>
      </c>
      <c r="U326">
        <v>26</v>
      </c>
      <c r="V326">
        <v>29</v>
      </c>
      <c r="W326">
        <v>7</v>
      </c>
      <c r="X326">
        <v>0</v>
      </c>
      <c r="Y326">
        <v>7</v>
      </c>
      <c r="Z326">
        <v>0</v>
      </c>
      <c r="AA326">
        <v>27</v>
      </c>
      <c r="AB326">
        <v>36</v>
      </c>
      <c r="AC326">
        <v>57</v>
      </c>
      <c r="AD326">
        <v>35</v>
      </c>
      <c r="AE326">
        <v>25</v>
      </c>
      <c r="AF326">
        <v>0</v>
      </c>
      <c r="AG326">
        <v>60</v>
      </c>
      <c r="AH326">
        <v>0</v>
      </c>
      <c r="AI326">
        <v>22</v>
      </c>
      <c r="AJ326">
        <v>-3</v>
      </c>
      <c r="AK326">
        <v>22</v>
      </c>
      <c r="AL326">
        <v>22</v>
      </c>
      <c r="AM326">
        <v>0</v>
      </c>
      <c r="AN326">
        <v>0.17543859649122806</v>
      </c>
      <c r="AO326">
        <v>2</v>
      </c>
      <c r="AP326">
        <v>0</v>
      </c>
      <c r="AQ326" t="s">
        <v>149</v>
      </c>
      <c r="AR326" t="s">
        <v>108</v>
      </c>
      <c r="AS326" t="s">
        <v>403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 t="s">
        <v>117</v>
      </c>
      <c r="BB326">
        <v>10</v>
      </c>
      <c r="BC326">
        <v>0</v>
      </c>
      <c r="BD326" t="s">
        <v>111</v>
      </c>
      <c r="BE326">
        <v>0</v>
      </c>
      <c r="BF326" t="s">
        <v>111</v>
      </c>
    </row>
    <row r="327" spans="1:58" x14ac:dyDescent="0.25">
      <c r="A327" t="s">
        <v>591</v>
      </c>
      <c r="B327" t="s">
        <v>248</v>
      </c>
      <c r="C327">
        <v>1</v>
      </c>
      <c r="D327">
        <v>326</v>
      </c>
      <c r="E327" t="s">
        <v>120</v>
      </c>
      <c r="F327" t="s">
        <v>63</v>
      </c>
      <c r="G327" t="s">
        <v>64</v>
      </c>
      <c r="H327" t="s">
        <v>65</v>
      </c>
      <c r="I327" t="s">
        <v>78</v>
      </c>
      <c r="J327" t="s">
        <v>75</v>
      </c>
      <c r="K327" t="s">
        <v>1</v>
      </c>
      <c r="L327">
        <v>50</v>
      </c>
      <c r="M327">
        <v>3137734</v>
      </c>
      <c r="N327">
        <v>20</v>
      </c>
      <c r="O327">
        <v>2</v>
      </c>
      <c r="P327" t="s">
        <v>156</v>
      </c>
      <c r="Q327" t="s">
        <v>250</v>
      </c>
      <c r="R327">
        <v>30</v>
      </c>
      <c r="U327">
        <v>21</v>
      </c>
      <c r="V327">
        <v>24</v>
      </c>
      <c r="W327">
        <v>0</v>
      </c>
      <c r="X327">
        <v>0</v>
      </c>
      <c r="Y327">
        <v>0</v>
      </c>
      <c r="Z327">
        <v>1</v>
      </c>
      <c r="AA327">
        <v>22</v>
      </c>
      <c r="AB327">
        <v>25</v>
      </c>
      <c r="AC327">
        <v>50</v>
      </c>
      <c r="AD327">
        <v>47</v>
      </c>
      <c r="AE327">
        <v>0</v>
      </c>
      <c r="AF327">
        <v>2</v>
      </c>
      <c r="AG327">
        <v>49</v>
      </c>
      <c r="AH327">
        <v>0</v>
      </c>
      <c r="AI327">
        <v>3</v>
      </c>
      <c r="AJ327">
        <v>1</v>
      </c>
      <c r="AK327">
        <v>1</v>
      </c>
      <c r="AL327">
        <v>3</v>
      </c>
      <c r="AM327">
        <v>0</v>
      </c>
      <c r="AN327">
        <v>0.4</v>
      </c>
      <c r="AO327">
        <v>9.0909090909090912E-2</v>
      </c>
      <c r="AP327">
        <v>0</v>
      </c>
      <c r="AQ327" t="s">
        <v>145</v>
      </c>
      <c r="AR327" t="s">
        <v>108</v>
      </c>
      <c r="AS327" t="s">
        <v>403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 t="s">
        <v>117</v>
      </c>
      <c r="BB327">
        <v>20</v>
      </c>
      <c r="BC327">
        <v>0</v>
      </c>
      <c r="BD327" t="s">
        <v>111</v>
      </c>
      <c r="BE327">
        <v>0</v>
      </c>
      <c r="BF327" t="s">
        <v>111</v>
      </c>
    </row>
    <row r="328" spans="1:58" x14ac:dyDescent="0.25">
      <c r="A328" t="s">
        <v>592</v>
      </c>
      <c r="B328" t="s">
        <v>248</v>
      </c>
      <c r="C328">
        <v>1</v>
      </c>
      <c r="D328">
        <v>327</v>
      </c>
      <c r="E328" t="s">
        <v>120</v>
      </c>
      <c r="F328" t="s">
        <v>63</v>
      </c>
      <c r="G328" t="s">
        <v>64</v>
      </c>
      <c r="H328" t="s">
        <v>65</v>
      </c>
      <c r="I328" t="s">
        <v>78</v>
      </c>
      <c r="J328" t="s">
        <v>75</v>
      </c>
      <c r="K328" t="s">
        <v>1</v>
      </c>
      <c r="L328">
        <v>50</v>
      </c>
      <c r="M328">
        <v>3137736</v>
      </c>
      <c r="N328">
        <v>20</v>
      </c>
      <c r="O328">
        <v>2</v>
      </c>
      <c r="P328" t="s">
        <v>156</v>
      </c>
      <c r="Q328" t="s">
        <v>250</v>
      </c>
      <c r="R328">
        <v>30</v>
      </c>
      <c r="U328">
        <v>22</v>
      </c>
      <c r="V328">
        <v>25</v>
      </c>
      <c r="W328">
        <v>0</v>
      </c>
      <c r="X328">
        <v>0</v>
      </c>
      <c r="Y328">
        <v>0</v>
      </c>
      <c r="Z328">
        <v>0</v>
      </c>
      <c r="AA328">
        <v>22</v>
      </c>
      <c r="AB328">
        <v>25</v>
      </c>
      <c r="AC328">
        <v>50</v>
      </c>
      <c r="AD328">
        <v>49</v>
      </c>
      <c r="AE328">
        <v>0</v>
      </c>
      <c r="AF328">
        <v>0</v>
      </c>
      <c r="AG328">
        <v>49</v>
      </c>
      <c r="AH328">
        <v>0</v>
      </c>
      <c r="AI328">
        <v>1</v>
      </c>
      <c r="AJ328">
        <v>1</v>
      </c>
      <c r="AK328">
        <v>1</v>
      </c>
      <c r="AL328">
        <v>1</v>
      </c>
      <c r="AM328">
        <v>0</v>
      </c>
      <c r="AN328">
        <v>0.4</v>
      </c>
      <c r="AO328">
        <v>9.0909090909090912E-2</v>
      </c>
      <c r="AP328">
        <v>0</v>
      </c>
      <c r="AQ328" t="s">
        <v>145</v>
      </c>
      <c r="AR328" t="s">
        <v>108</v>
      </c>
      <c r="AS328" t="s">
        <v>403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 t="s">
        <v>117</v>
      </c>
      <c r="BB328">
        <v>20</v>
      </c>
      <c r="BC328">
        <v>0</v>
      </c>
      <c r="BD328" t="s">
        <v>111</v>
      </c>
      <c r="BE328">
        <v>0</v>
      </c>
      <c r="BF328" t="s">
        <v>111</v>
      </c>
    </row>
    <row r="329" spans="1:58" x14ac:dyDescent="0.25">
      <c r="A329" t="s">
        <v>593</v>
      </c>
      <c r="B329" t="s">
        <v>248</v>
      </c>
      <c r="C329">
        <v>1</v>
      </c>
      <c r="D329">
        <v>328</v>
      </c>
      <c r="E329" t="s">
        <v>120</v>
      </c>
      <c r="F329" t="s">
        <v>63</v>
      </c>
      <c r="G329" t="s">
        <v>64</v>
      </c>
      <c r="H329" t="s">
        <v>65</v>
      </c>
      <c r="I329" t="s">
        <v>78</v>
      </c>
      <c r="J329" t="s">
        <v>75</v>
      </c>
      <c r="K329" t="s">
        <v>1</v>
      </c>
      <c r="L329">
        <v>50</v>
      </c>
      <c r="M329">
        <v>3137738</v>
      </c>
      <c r="N329">
        <v>20</v>
      </c>
      <c r="O329">
        <v>2</v>
      </c>
      <c r="P329" t="s">
        <v>156</v>
      </c>
      <c r="Q329" t="s">
        <v>250</v>
      </c>
      <c r="R329">
        <v>30</v>
      </c>
      <c r="U329">
        <v>21</v>
      </c>
      <c r="V329">
        <v>24</v>
      </c>
      <c r="W329">
        <v>1</v>
      </c>
      <c r="X329">
        <v>0</v>
      </c>
      <c r="Y329">
        <v>1</v>
      </c>
      <c r="Z329">
        <v>0</v>
      </c>
      <c r="AA329">
        <v>22</v>
      </c>
      <c r="AB329">
        <v>25</v>
      </c>
      <c r="AC329">
        <v>50</v>
      </c>
      <c r="AD329">
        <v>47</v>
      </c>
      <c r="AE329">
        <v>2</v>
      </c>
      <c r="AF329">
        <v>0</v>
      </c>
      <c r="AG329">
        <v>49</v>
      </c>
      <c r="AH329">
        <v>0</v>
      </c>
      <c r="AI329">
        <v>3</v>
      </c>
      <c r="AJ329">
        <v>1</v>
      </c>
      <c r="AK329">
        <v>3</v>
      </c>
      <c r="AL329">
        <v>3</v>
      </c>
      <c r="AM329">
        <v>0</v>
      </c>
      <c r="AN329">
        <v>0.4</v>
      </c>
      <c r="AO329">
        <v>0.27272727272727271</v>
      </c>
      <c r="AP329">
        <v>0</v>
      </c>
      <c r="AQ329" t="s">
        <v>145</v>
      </c>
      <c r="AR329" t="s">
        <v>108</v>
      </c>
      <c r="AS329" t="s">
        <v>403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 t="s">
        <v>117</v>
      </c>
      <c r="BB329">
        <v>20</v>
      </c>
      <c r="BC329">
        <v>0</v>
      </c>
      <c r="BD329" t="s">
        <v>111</v>
      </c>
      <c r="BE329">
        <v>0</v>
      </c>
      <c r="BF329" t="s">
        <v>111</v>
      </c>
    </row>
    <row r="330" spans="1:58" x14ac:dyDescent="0.25">
      <c r="A330" t="s">
        <v>594</v>
      </c>
      <c r="B330" t="s">
        <v>248</v>
      </c>
      <c r="C330">
        <v>1</v>
      </c>
      <c r="D330">
        <v>329</v>
      </c>
      <c r="E330" t="s">
        <v>120</v>
      </c>
      <c r="F330" t="s">
        <v>63</v>
      </c>
      <c r="G330" t="s">
        <v>64</v>
      </c>
      <c r="H330" t="s">
        <v>65</v>
      </c>
      <c r="I330" t="s">
        <v>78</v>
      </c>
      <c r="J330" t="s">
        <v>75</v>
      </c>
      <c r="K330" t="s">
        <v>1</v>
      </c>
      <c r="L330">
        <v>50</v>
      </c>
      <c r="M330">
        <v>3137740</v>
      </c>
      <c r="N330">
        <v>20</v>
      </c>
      <c r="O330">
        <v>2</v>
      </c>
      <c r="P330" t="s">
        <v>156</v>
      </c>
      <c r="Q330" t="s">
        <v>250</v>
      </c>
      <c r="R330">
        <v>30</v>
      </c>
      <c r="U330">
        <v>22</v>
      </c>
      <c r="V330">
        <v>25</v>
      </c>
      <c r="W330">
        <v>0</v>
      </c>
      <c r="X330">
        <v>0</v>
      </c>
      <c r="Y330">
        <v>0</v>
      </c>
      <c r="Z330">
        <v>0</v>
      </c>
      <c r="AA330">
        <v>22</v>
      </c>
      <c r="AB330">
        <v>25</v>
      </c>
      <c r="AC330">
        <v>50</v>
      </c>
      <c r="AD330">
        <v>48</v>
      </c>
      <c r="AE330">
        <v>0</v>
      </c>
      <c r="AF330">
        <v>0</v>
      </c>
      <c r="AG330">
        <v>48</v>
      </c>
      <c r="AH330">
        <v>0</v>
      </c>
      <c r="AI330">
        <v>2</v>
      </c>
      <c r="AJ330">
        <v>2</v>
      </c>
      <c r="AK330">
        <v>2</v>
      </c>
      <c r="AL330">
        <v>2</v>
      </c>
      <c r="AM330">
        <v>0</v>
      </c>
      <c r="AN330">
        <v>0.4</v>
      </c>
      <c r="AO330">
        <v>0.18181818181818182</v>
      </c>
      <c r="AP330">
        <v>0</v>
      </c>
      <c r="AQ330" t="s">
        <v>145</v>
      </c>
      <c r="AR330" t="s">
        <v>108</v>
      </c>
      <c r="AS330" t="s">
        <v>403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 t="s">
        <v>117</v>
      </c>
      <c r="BB330">
        <v>20</v>
      </c>
      <c r="BC330">
        <v>0</v>
      </c>
      <c r="BD330" t="s">
        <v>111</v>
      </c>
      <c r="BE330">
        <v>0</v>
      </c>
      <c r="BF330" t="s">
        <v>111</v>
      </c>
    </row>
    <row r="331" spans="1:58" x14ac:dyDescent="0.25">
      <c r="A331" t="s">
        <v>595</v>
      </c>
      <c r="B331" t="s">
        <v>248</v>
      </c>
      <c r="C331">
        <v>1</v>
      </c>
      <c r="D331">
        <v>330</v>
      </c>
      <c r="E331" t="s">
        <v>120</v>
      </c>
      <c r="F331" t="s">
        <v>63</v>
      </c>
      <c r="G331" t="s">
        <v>64</v>
      </c>
      <c r="H331" t="s">
        <v>65</v>
      </c>
      <c r="I331" t="s">
        <v>78</v>
      </c>
      <c r="J331" t="s">
        <v>66</v>
      </c>
      <c r="K331" t="s">
        <v>1</v>
      </c>
      <c r="L331">
        <v>50</v>
      </c>
      <c r="M331">
        <v>3137742</v>
      </c>
      <c r="N331">
        <v>20</v>
      </c>
      <c r="O331">
        <v>2</v>
      </c>
      <c r="P331" t="s">
        <v>156</v>
      </c>
      <c r="Q331" t="s">
        <v>250</v>
      </c>
      <c r="R331">
        <v>30</v>
      </c>
      <c r="U331">
        <v>9</v>
      </c>
      <c r="V331">
        <v>12</v>
      </c>
      <c r="W331">
        <v>0</v>
      </c>
      <c r="X331">
        <v>0</v>
      </c>
      <c r="Y331">
        <v>0</v>
      </c>
      <c r="Z331">
        <v>0</v>
      </c>
      <c r="AA331">
        <v>9</v>
      </c>
      <c r="AB331">
        <v>12</v>
      </c>
      <c r="AC331">
        <v>50</v>
      </c>
      <c r="AD331">
        <v>19</v>
      </c>
      <c r="AE331">
        <v>0</v>
      </c>
      <c r="AF331">
        <v>0</v>
      </c>
      <c r="AG331">
        <v>19</v>
      </c>
      <c r="AH331">
        <v>0</v>
      </c>
      <c r="AI331">
        <v>31</v>
      </c>
      <c r="AJ331">
        <v>31</v>
      </c>
      <c r="AK331">
        <v>31</v>
      </c>
      <c r="AL331">
        <v>31</v>
      </c>
      <c r="AM331">
        <v>0</v>
      </c>
      <c r="AN331">
        <v>0.4</v>
      </c>
      <c r="AO331">
        <v>2.8181818181818183</v>
      </c>
      <c r="AP331">
        <v>0</v>
      </c>
      <c r="AQ331" t="s">
        <v>145</v>
      </c>
      <c r="AR331" t="s">
        <v>108</v>
      </c>
      <c r="AS331" t="s">
        <v>403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 t="s">
        <v>113</v>
      </c>
      <c r="BB331">
        <v>20</v>
      </c>
      <c r="BC331">
        <v>0</v>
      </c>
      <c r="BD331" t="s">
        <v>111</v>
      </c>
      <c r="BE331">
        <v>0</v>
      </c>
      <c r="BF331" t="s">
        <v>111</v>
      </c>
    </row>
    <row r="332" spans="1:58" x14ac:dyDescent="0.25">
      <c r="A332" t="s">
        <v>596</v>
      </c>
      <c r="B332" t="s">
        <v>248</v>
      </c>
      <c r="C332">
        <v>1</v>
      </c>
      <c r="D332">
        <v>331</v>
      </c>
      <c r="E332" t="s">
        <v>120</v>
      </c>
      <c r="F332" t="s">
        <v>63</v>
      </c>
      <c r="G332" t="s">
        <v>64</v>
      </c>
      <c r="H332" t="s">
        <v>65</v>
      </c>
      <c r="I332" t="s">
        <v>78</v>
      </c>
      <c r="J332" t="s">
        <v>75</v>
      </c>
      <c r="K332" t="s">
        <v>1</v>
      </c>
      <c r="L332">
        <v>50</v>
      </c>
      <c r="M332">
        <v>1908302</v>
      </c>
      <c r="N332">
        <v>20</v>
      </c>
      <c r="O332">
        <v>2</v>
      </c>
      <c r="P332" t="s">
        <v>156</v>
      </c>
      <c r="Q332" t="s">
        <v>250</v>
      </c>
      <c r="R332">
        <v>30</v>
      </c>
      <c r="U332">
        <v>22</v>
      </c>
      <c r="V332">
        <v>25</v>
      </c>
      <c r="W332">
        <v>0</v>
      </c>
      <c r="X332">
        <v>0</v>
      </c>
      <c r="Y332">
        <v>0</v>
      </c>
      <c r="Z332">
        <v>0</v>
      </c>
      <c r="AA332">
        <v>22</v>
      </c>
      <c r="AB332">
        <v>25</v>
      </c>
      <c r="AC332">
        <v>50</v>
      </c>
      <c r="AD332">
        <v>48</v>
      </c>
      <c r="AE332">
        <v>0</v>
      </c>
      <c r="AF332">
        <v>0</v>
      </c>
      <c r="AG332">
        <v>48</v>
      </c>
      <c r="AH332">
        <v>0</v>
      </c>
      <c r="AI332">
        <v>2</v>
      </c>
      <c r="AJ332">
        <v>2</v>
      </c>
      <c r="AK332">
        <v>2</v>
      </c>
      <c r="AL332">
        <v>2</v>
      </c>
      <c r="AM332">
        <v>0</v>
      </c>
      <c r="AN332">
        <v>0.4</v>
      </c>
      <c r="AO332">
        <v>0.18181818181818182</v>
      </c>
      <c r="AP332">
        <v>0</v>
      </c>
      <c r="AQ332" t="s">
        <v>145</v>
      </c>
      <c r="AR332" t="s">
        <v>108</v>
      </c>
      <c r="AS332" t="s">
        <v>403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 t="s">
        <v>117</v>
      </c>
      <c r="BB332">
        <v>20</v>
      </c>
      <c r="BC332">
        <v>0</v>
      </c>
      <c r="BD332" t="s">
        <v>111</v>
      </c>
      <c r="BE332">
        <v>0</v>
      </c>
      <c r="BF332" t="s">
        <v>111</v>
      </c>
    </row>
    <row r="333" spans="1:58" x14ac:dyDescent="0.25">
      <c r="A333" t="s">
        <v>597</v>
      </c>
      <c r="B333" t="s">
        <v>248</v>
      </c>
      <c r="C333">
        <v>1</v>
      </c>
      <c r="D333">
        <v>332</v>
      </c>
      <c r="E333" t="s">
        <v>120</v>
      </c>
      <c r="F333" t="s">
        <v>63</v>
      </c>
      <c r="G333" t="s">
        <v>64</v>
      </c>
      <c r="H333" t="s">
        <v>65</v>
      </c>
      <c r="I333" t="s">
        <v>78</v>
      </c>
      <c r="J333" t="s">
        <v>75</v>
      </c>
      <c r="K333" t="s">
        <v>1</v>
      </c>
      <c r="L333">
        <v>50</v>
      </c>
      <c r="M333">
        <v>1908304</v>
      </c>
      <c r="N333">
        <v>20</v>
      </c>
      <c r="O333">
        <v>2</v>
      </c>
      <c r="P333" t="s">
        <v>156</v>
      </c>
      <c r="Q333" t="s">
        <v>250</v>
      </c>
      <c r="R333">
        <v>30</v>
      </c>
      <c r="U333">
        <v>23</v>
      </c>
      <c r="V333">
        <v>26</v>
      </c>
      <c r="W333">
        <v>0</v>
      </c>
      <c r="X333">
        <v>0</v>
      </c>
      <c r="Y333">
        <v>0</v>
      </c>
      <c r="Z333">
        <v>0</v>
      </c>
      <c r="AA333">
        <v>23</v>
      </c>
      <c r="AB333">
        <v>26</v>
      </c>
      <c r="AC333">
        <v>50</v>
      </c>
      <c r="AD333">
        <v>45</v>
      </c>
      <c r="AE333">
        <v>0</v>
      </c>
      <c r="AF333">
        <v>0</v>
      </c>
      <c r="AG333">
        <v>45</v>
      </c>
      <c r="AH333">
        <v>0</v>
      </c>
      <c r="AI333">
        <v>5</v>
      </c>
      <c r="AJ333">
        <v>5</v>
      </c>
      <c r="AK333">
        <v>5</v>
      </c>
      <c r="AL333">
        <v>5</v>
      </c>
      <c r="AM333">
        <v>0</v>
      </c>
      <c r="AN333">
        <v>0.4</v>
      </c>
      <c r="AO333">
        <v>0.45454545454545459</v>
      </c>
      <c r="AP333">
        <v>0</v>
      </c>
      <c r="AQ333" t="s">
        <v>145</v>
      </c>
      <c r="AR333" t="s">
        <v>108</v>
      </c>
      <c r="AS333" t="s">
        <v>403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 t="s">
        <v>117</v>
      </c>
      <c r="BB333">
        <v>20</v>
      </c>
      <c r="BC333">
        <v>0</v>
      </c>
      <c r="BD333" t="s">
        <v>114</v>
      </c>
      <c r="BE333">
        <v>0</v>
      </c>
      <c r="BF333" t="s">
        <v>111</v>
      </c>
    </row>
    <row r="334" spans="1:58" x14ac:dyDescent="0.25">
      <c r="A334" t="s">
        <v>598</v>
      </c>
      <c r="B334" t="s">
        <v>248</v>
      </c>
      <c r="C334">
        <v>1</v>
      </c>
      <c r="D334">
        <v>333</v>
      </c>
      <c r="E334" t="s">
        <v>120</v>
      </c>
      <c r="F334" t="s">
        <v>63</v>
      </c>
      <c r="G334" t="s">
        <v>64</v>
      </c>
      <c r="H334" t="s">
        <v>65</v>
      </c>
      <c r="I334" t="s">
        <v>91</v>
      </c>
      <c r="J334" t="s">
        <v>75</v>
      </c>
      <c r="K334" t="s">
        <v>1</v>
      </c>
      <c r="L334">
        <v>50</v>
      </c>
      <c r="M334">
        <v>1441493</v>
      </c>
      <c r="N334">
        <v>10</v>
      </c>
      <c r="O334">
        <v>2</v>
      </c>
      <c r="P334" t="s">
        <v>156</v>
      </c>
      <c r="Q334" t="s">
        <v>250</v>
      </c>
      <c r="R334">
        <v>31</v>
      </c>
      <c r="U334">
        <v>25</v>
      </c>
      <c r="V334">
        <v>25</v>
      </c>
      <c r="W334">
        <v>6</v>
      </c>
      <c r="X334">
        <v>0</v>
      </c>
      <c r="Y334">
        <v>6</v>
      </c>
      <c r="Z334">
        <v>2</v>
      </c>
      <c r="AA334">
        <v>27</v>
      </c>
      <c r="AB334">
        <v>33</v>
      </c>
      <c r="AC334">
        <v>50</v>
      </c>
      <c r="AD334">
        <v>31</v>
      </c>
      <c r="AE334">
        <v>24</v>
      </c>
      <c r="AF334">
        <v>2</v>
      </c>
      <c r="AG334">
        <v>57</v>
      </c>
      <c r="AH334">
        <v>0</v>
      </c>
      <c r="AI334">
        <v>19</v>
      </c>
      <c r="AJ334">
        <v>-7</v>
      </c>
      <c r="AK334">
        <v>17</v>
      </c>
      <c r="AL334">
        <v>19</v>
      </c>
      <c r="AM334">
        <v>0</v>
      </c>
      <c r="AN334">
        <v>0.2</v>
      </c>
      <c r="AO334">
        <v>1.5454545454545454</v>
      </c>
      <c r="AP334">
        <v>0</v>
      </c>
      <c r="AQ334" t="s">
        <v>149</v>
      </c>
      <c r="AR334" t="s">
        <v>108</v>
      </c>
      <c r="AS334" t="s">
        <v>403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 t="s">
        <v>117</v>
      </c>
      <c r="BB334">
        <v>10</v>
      </c>
      <c r="BC334">
        <v>0</v>
      </c>
      <c r="BD334" t="s">
        <v>110</v>
      </c>
      <c r="BE334">
        <v>0</v>
      </c>
      <c r="BF334" t="s">
        <v>111</v>
      </c>
    </row>
    <row r="335" spans="1:58" x14ac:dyDescent="0.25">
      <c r="A335" t="s">
        <v>599</v>
      </c>
      <c r="B335" t="s">
        <v>248</v>
      </c>
      <c r="C335">
        <v>1</v>
      </c>
      <c r="D335">
        <v>334</v>
      </c>
      <c r="E335" t="s">
        <v>120</v>
      </c>
      <c r="F335" t="s">
        <v>63</v>
      </c>
      <c r="G335" t="s">
        <v>64</v>
      </c>
      <c r="H335" t="s">
        <v>65</v>
      </c>
      <c r="I335" t="s">
        <v>91</v>
      </c>
      <c r="J335" t="s">
        <v>75</v>
      </c>
      <c r="K335" t="s">
        <v>1</v>
      </c>
      <c r="L335">
        <v>50</v>
      </c>
      <c r="M335">
        <v>1441495</v>
      </c>
      <c r="N335">
        <v>10</v>
      </c>
      <c r="O335">
        <v>2</v>
      </c>
      <c r="P335" t="s">
        <v>156</v>
      </c>
      <c r="Q335" t="s">
        <v>250</v>
      </c>
      <c r="R335">
        <v>31</v>
      </c>
      <c r="U335">
        <v>25</v>
      </c>
      <c r="V335">
        <v>25</v>
      </c>
      <c r="W335">
        <v>6</v>
      </c>
      <c r="X335">
        <v>0</v>
      </c>
      <c r="Y335">
        <v>6</v>
      </c>
      <c r="Z335">
        <v>2</v>
      </c>
      <c r="AA335">
        <v>27</v>
      </c>
      <c r="AB335">
        <v>33</v>
      </c>
      <c r="AC335">
        <v>50</v>
      </c>
      <c r="AD335">
        <v>31</v>
      </c>
      <c r="AE335">
        <v>24</v>
      </c>
      <c r="AF335">
        <v>2</v>
      </c>
      <c r="AG335">
        <v>57</v>
      </c>
      <c r="AH335">
        <v>0</v>
      </c>
      <c r="AI335">
        <v>19</v>
      </c>
      <c r="AJ335">
        <v>-7</v>
      </c>
      <c r="AK335">
        <v>17</v>
      </c>
      <c r="AL335">
        <v>19</v>
      </c>
      <c r="AM335">
        <v>0</v>
      </c>
      <c r="AN335">
        <v>0.2</v>
      </c>
      <c r="AO335">
        <v>1.5454545454545454</v>
      </c>
      <c r="AP335">
        <v>0</v>
      </c>
      <c r="AQ335" t="s">
        <v>149</v>
      </c>
      <c r="AR335" t="s">
        <v>108</v>
      </c>
      <c r="AS335" t="s">
        <v>403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 t="s">
        <v>117</v>
      </c>
      <c r="BB335">
        <v>10</v>
      </c>
      <c r="BC335">
        <v>0</v>
      </c>
      <c r="BD335" t="s">
        <v>111</v>
      </c>
      <c r="BE335">
        <v>0</v>
      </c>
      <c r="BF335" t="s">
        <v>111</v>
      </c>
    </row>
    <row r="336" spans="1:58" x14ac:dyDescent="0.25">
      <c r="A336" t="s">
        <v>600</v>
      </c>
      <c r="B336" t="s">
        <v>248</v>
      </c>
      <c r="C336">
        <v>1</v>
      </c>
      <c r="D336">
        <v>335</v>
      </c>
      <c r="E336" t="s">
        <v>120</v>
      </c>
      <c r="F336" t="s">
        <v>63</v>
      </c>
      <c r="G336" t="s">
        <v>64</v>
      </c>
      <c r="H336" t="s">
        <v>65</v>
      </c>
      <c r="I336" t="s">
        <v>91</v>
      </c>
      <c r="J336" t="s">
        <v>75</v>
      </c>
      <c r="K336" t="s">
        <v>1</v>
      </c>
      <c r="L336">
        <v>50</v>
      </c>
      <c r="M336">
        <v>1441497</v>
      </c>
      <c r="N336">
        <v>10</v>
      </c>
      <c r="O336">
        <v>2</v>
      </c>
      <c r="P336" t="s">
        <v>156</v>
      </c>
      <c r="Q336" t="s">
        <v>250</v>
      </c>
      <c r="R336">
        <v>31</v>
      </c>
      <c r="U336">
        <v>27</v>
      </c>
      <c r="V336">
        <v>27</v>
      </c>
      <c r="W336">
        <v>6</v>
      </c>
      <c r="X336">
        <v>0</v>
      </c>
      <c r="Y336">
        <v>6</v>
      </c>
      <c r="Z336">
        <v>0</v>
      </c>
      <c r="AA336">
        <v>27</v>
      </c>
      <c r="AB336">
        <v>33</v>
      </c>
      <c r="AC336">
        <v>50</v>
      </c>
      <c r="AD336">
        <v>33</v>
      </c>
      <c r="AE336">
        <v>24</v>
      </c>
      <c r="AF336">
        <v>0</v>
      </c>
      <c r="AG336">
        <v>57</v>
      </c>
      <c r="AH336">
        <v>0</v>
      </c>
      <c r="AI336">
        <v>17</v>
      </c>
      <c r="AJ336">
        <v>-7</v>
      </c>
      <c r="AK336">
        <v>17</v>
      </c>
      <c r="AL336">
        <v>17</v>
      </c>
      <c r="AM336">
        <v>0</v>
      </c>
      <c r="AN336">
        <v>0.2</v>
      </c>
      <c r="AO336">
        <v>1.5454545454545454</v>
      </c>
      <c r="AP336">
        <v>0</v>
      </c>
      <c r="AQ336" t="s">
        <v>149</v>
      </c>
      <c r="AR336" t="s">
        <v>108</v>
      </c>
      <c r="AS336" t="s">
        <v>403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 t="s">
        <v>117</v>
      </c>
      <c r="BB336">
        <v>10</v>
      </c>
      <c r="BC336">
        <v>0</v>
      </c>
      <c r="BD336" t="s">
        <v>111</v>
      </c>
      <c r="BE336">
        <v>0</v>
      </c>
      <c r="BF336" t="s">
        <v>111</v>
      </c>
    </row>
    <row r="337" spans="1:58" x14ac:dyDescent="0.25">
      <c r="A337" t="s">
        <v>601</v>
      </c>
      <c r="B337" t="s">
        <v>248</v>
      </c>
      <c r="C337">
        <v>1</v>
      </c>
      <c r="D337">
        <v>336</v>
      </c>
      <c r="E337" t="s">
        <v>120</v>
      </c>
      <c r="F337" t="s">
        <v>63</v>
      </c>
      <c r="G337" t="s">
        <v>64</v>
      </c>
      <c r="H337" t="s">
        <v>65</v>
      </c>
      <c r="I337" t="s">
        <v>91</v>
      </c>
      <c r="J337" t="s">
        <v>75</v>
      </c>
      <c r="K337" t="s">
        <v>1</v>
      </c>
      <c r="L337">
        <v>50</v>
      </c>
      <c r="M337">
        <v>1441499</v>
      </c>
      <c r="N337">
        <v>10</v>
      </c>
      <c r="O337">
        <v>2</v>
      </c>
      <c r="P337" t="s">
        <v>156</v>
      </c>
      <c r="Q337" t="s">
        <v>250</v>
      </c>
      <c r="R337">
        <v>31</v>
      </c>
      <c r="U337">
        <v>27</v>
      </c>
      <c r="V337">
        <v>27</v>
      </c>
      <c r="W337">
        <v>6</v>
      </c>
      <c r="X337">
        <v>0</v>
      </c>
      <c r="Y337">
        <v>6</v>
      </c>
      <c r="Z337">
        <v>0</v>
      </c>
      <c r="AA337">
        <v>27</v>
      </c>
      <c r="AB337">
        <v>33</v>
      </c>
      <c r="AC337">
        <v>50</v>
      </c>
      <c r="AD337">
        <v>33</v>
      </c>
      <c r="AE337">
        <v>24</v>
      </c>
      <c r="AF337">
        <v>0</v>
      </c>
      <c r="AG337">
        <v>57</v>
      </c>
      <c r="AH337">
        <v>0</v>
      </c>
      <c r="AI337">
        <v>17</v>
      </c>
      <c r="AJ337">
        <v>-7</v>
      </c>
      <c r="AK337">
        <v>17</v>
      </c>
      <c r="AL337">
        <v>17</v>
      </c>
      <c r="AM337">
        <v>0</v>
      </c>
      <c r="AN337">
        <v>0.2</v>
      </c>
      <c r="AO337">
        <v>1.5454545454545454</v>
      </c>
      <c r="AP337">
        <v>0</v>
      </c>
      <c r="AQ337" t="s">
        <v>149</v>
      </c>
      <c r="AR337" t="s">
        <v>108</v>
      </c>
      <c r="AS337" t="s">
        <v>403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 t="s">
        <v>117</v>
      </c>
      <c r="BB337">
        <v>10</v>
      </c>
      <c r="BC337">
        <v>0</v>
      </c>
      <c r="BD337" t="s">
        <v>111</v>
      </c>
      <c r="BE337">
        <v>0</v>
      </c>
      <c r="BF337" t="s">
        <v>111</v>
      </c>
    </row>
    <row r="338" spans="1:58" x14ac:dyDescent="0.25">
      <c r="A338" t="s">
        <v>602</v>
      </c>
      <c r="B338" t="s">
        <v>248</v>
      </c>
      <c r="C338">
        <v>1</v>
      </c>
      <c r="D338">
        <v>337</v>
      </c>
      <c r="E338" t="s">
        <v>120</v>
      </c>
      <c r="F338" t="s">
        <v>63</v>
      </c>
      <c r="G338" t="s">
        <v>64</v>
      </c>
      <c r="H338" t="s">
        <v>65</v>
      </c>
      <c r="I338" t="s">
        <v>91</v>
      </c>
      <c r="J338" t="s">
        <v>75</v>
      </c>
      <c r="K338" t="s">
        <v>1</v>
      </c>
      <c r="L338">
        <v>50</v>
      </c>
      <c r="M338">
        <v>1441501</v>
      </c>
      <c r="N338">
        <v>10</v>
      </c>
      <c r="O338">
        <v>2</v>
      </c>
      <c r="P338" t="s">
        <v>156</v>
      </c>
      <c r="Q338" t="s">
        <v>250</v>
      </c>
      <c r="R338">
        <v>31</v>
      </c>
      <c r="U338">
        <v>27</v>
      </c>
      <c r="V338">
        <v>27</v>
      </c>
      <c r="W338">
        <v>6</v>
      </c>
      <c r="X338">
        <v>0</v>
      </c>
      <c r="Y338">
        <v>6</v>
      </c>
      <c r="Z338">
        <v>0</v>
      </c>
      <c r="AA338">
        <v>27</v>
      </c>
      <c r="AB338">
        <v>33</v>
      </c>
      <c r="AC338">
        <v>50</v>
      </c>
      <c r="AD338">
        <v>33</v>
      </c>
      <c r="AE338">
        <v>24</v>
      </c>
      <c r="AF338">
        <v>0</v>
      </c>
      <c r="AG338">
        <v>57</v>
      </c>
      <c r="AH338">
        <v>0</v>
      </c>
      <c r="AI338">
        <v>17</v>
      </c>
      <c r="AJ338">
        <v>-7</v>
      </c>
      <c r="AK338">
        <v>17</v>
      </c>
      <c r="AL338">
        <v>17</v>
      </c>
      <c r="AM338">
        <v>0</v>
      </c>
      <c r="AN338">
        <v>0.2</v>
      </c>
      <c r="AO338">
        <v>1.5454545454545454</v>
      </c>
      <c r="AP338">
        <v>0</v>
      </c>
      <c r="AQ338" t="s">
        <v>149</v>
      </c>
      <c r="AR338" t="s">
        <v>108</v>
      </c>
      <c r="AS338" t="s">
        <v>403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 t="s">
        <v>117</v>
      </c>
      <c r="BB338">
        <v>10</v>
      </c>
      <c r="BC338">
        <v>0</v>
      </c>
      <c r="BD338" t="s">
        <v>111</v>
      </c>
      <c r="BE338">
        <v>0</v>
      </c>
      <c r="BF338" t="s">
        <v>111</v>
      </c>
    </row>
    <row r="339" spans="1:58" x14ac:dyDescent="0.25">
      <c r="A339" t="s">
        <v>603</v>
      </c>
      <c r="B339" t="s">
        <v>248</v>
      </c>
      <c r="C339">
        <v>1</v>
      </c>
      <c r="D339">
        <v>338</v>
      </c>
      <c r="E339" t="s">
        <v>120</v>
      </c>
      <c r="F339" t="s">
        <v>63</v>
      </c>
      <c r="G339" t="s">
        <v>64</v>
      </c>
      <c r="H339" t="s">
        <v>65</v>
      </c>
      <c r="I339" t="s">
        <v>78</v>
      </c>
      <c r="J339" t="s">
        <v>75</v>
      </c>
      <c r="K339" t="s">
        <v>1</v>
      </c>
      <c r="L339">
        <v>50</v>
      </c>
      <c r="M339">
        <v>3539382</v>
      </c>
      <c r="N339">
        <v>20</v>
      </c>
      <c r="O339">
        <v>2</v>
      </c>
      <c r="P339" t="s">
        <v>156</v>
      </c>
      <c r="Q339" t="s">
        <v>250</v>
      </c>
      <c r="R339">
        <v>31</v>
      </c>
      <c r="S339" t="s">
        <v>604</v>
      </c>
      <c r="U339">
        <v>22</v>
      </c>
      <c r="V339">
        <v>25</v>
      </c>
      <c r="W339">
        <v>0</v>
      </c>
      <c r="X339">
        <v>0</v>
      </c>
      <c r="Y339">
        <v>0</v>
      </c>
      <c r="Z339">
        <v>0</v>
      </c>
      <c r="AA339">
        <v>22</v>
      </c>
      <c r="AB339">
        <v>25</v>
      </c>
      <c r="AC339">
        <v>50</v>
      </c>
      <c r="AD339">
        <v>49</v>
      </c>
      <c r="AE339">
        <v>0</v>
      </c>
      <c r="AF339">
        <v>0</v>
      </c>
      <c r="AG339">
        <v>49</v>
      </c>
      <c r="AH339">
        <v>0</v>
      </c>
      <c r="AI339">
        <v>1</v>
      </c>
      <c r="AJ339">
        <v>1</v>
      </c>
      <c r="AK339">
        <v>1</v>
      </c>
      <c r="AL339">
        <v>1</v>
      </c>
      <c r="AM339">
        <v>0</v>
      </c>
      <c r="AN339">
        <v>0.4</v>
      </c>
      <c r="AO339">
        <v>9.0909090909090912E-2</v>
      </c>
      <c r="AP339">
        <v>0</v>
      </c>
      <c r="AQ339" t="s">
        <v>145</v>
      </c>
      <c r="AR339" t="s">
        <v>108</v>
      </c>
      <c r="AS339" t="s">
        <v>403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 t="s">
        <v>113</v>
      </c>
      <c r="BB339">
        <v>20</v>
      </c>
      <c r="BC339">
        <v>0</v>
      </c>
      <c r="BD339" t="s">
        <v>111</v>
      </c>
      <c r="BE339">
        <v>0</v>
      </c>
      <c r="BF339" t="s">
        <v>111</v>
      </c>
    </row>
    <row r="340" spans="1:58" x14ac:dyDescent="0.25">
      <c r="A340" t="s">
        <v>605</v>
      </c>
      <c r="B340" t="s">
        <v>248</v>
      </c>
      <c r="C340">
        <v>1</v>
      </c>
      <c r="D340">
        <v>339</v>
      </c>
      <c r="E340" t="s">
        <v>120</v>
      </c>
      <c r="F340" t="s">
        <v>63</v>
      </c>
      <c r="G340" t="s">
        <v>64</v>
      </c>
      <c r="H340" t="s">
        <v>65</v>
      </c>
      <c r="I340" t="s">
        <v>78</v>
      </c>
      <c r="J340" t="s">
        <v>75</v>
      </c>
      <c r="K340" t="s">
        <v>1</v>
      </c>
      <c r="L340">
        <v>50</v>
      </c>
      <c r="M340">
        <v>3539384</v>
      </c>
      <c r="N340">
        <v>20</v>
      </c>
      <c r="O340">
        <v>2</v>
      </c>
      <c r="P340" t="s">
        <v>156</v>
      </c>
      <c r="Q340" t="s">
        <v>250</v>
      </c>
      <c r="R340">
        <v>31</v>
      </c>
      <c r="S340" t="s">
        <v>604</v>
      </c>
      <c r="U340">
        <v>22</v>
      </c>
      <c r="V340">
        <v>25</v>
      </c>
      <c r="W340">
        <v>0</v>
      </c>
      <c r="X340">
        <v>0</v>
      </c>
      <c r="Y340">
        <v>0</v>
      </c>
      <c r="Z340">
        <v>0</v>
      </c>
      <c r="AA340">
        <v>22</v>
      </c>
      <c r="AB340">
        <v>25</v>
      </c>
      <c r="AC340">
        <v>50</v>
      </c>
      <c r="AD340">
        <v>49</v>
      </c>
      <c r="AE340">
        <v>0</v>
      </c>
      <c r="AF340">
        <v>0</v>
      </c>
      <c r="AG340">
        <v>49</v>
      </c>
      <c r="AH340">
        <v>0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0.4</v>
      </c>
      <c r="AO340">
        <v>9.0909090909090912E-2</v>
      </c>
      <c r="AP340">
        <v>0</v>
      </c>
      <c r="AQ340" t="s">
        <v>145</v>
      </c>
      <c r="AR340" t="s">
        <v>108</v>
      </c>
      <c r="AS340" t="s">
        <v>403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 t="s">
        <v>113</v>
      </c>
      <c r="BB340">
        <v>20</v>
      </c>
      <c r="BC340">
        <v>0</v>
      </c>
      <c r="BD340" t="s">
        <v>111</v>
      </c>
      <c r="BE340">
        <v>0</v>
      </c>
      <c r="BF340" t="s">
        <v>111</v>
      </c>
    </row>
    <row r="341" spans="1:58" x14ac:dyDescent="0.25">
      <c r="A341" t="s">
        <v>606</v>
      </c>
      <c r="B341" t="s">
        <v>248</v>
      </c>
      <c r="C341">
        <v>1</v>
      </c>
      <c r="D341">
        <v>340</v>
      </c>
      <c r="E341" t="s">
        <v>120</v>
      </c>
      <c r="F341" t="s">
        <v>63</v>
      </c>
      <c r="G341" t="s">
        <v>64</v>
      </c>
      <c r="H341" t="s">
        <v>65</v>
      </c>
      <c r="I341" t="s">
        <v>78</v>
      </c>
      <c r="J341" t="s">
        <v>75</v>
      </c>
      <c r="K341" t="s">
        <v>1</v>
      </c>
      <c r="L341">
        <v>50</v>
      </c>
      <c r="M341">
        <v>3539386</v>
      </c>
      <c r="N341">
        <v>20</v>
      </c>
      <c r="O341">
        <v>2</v>
      </c>
      <c r="P341" t="s">
        <v>156</v>
      </c>
      <c r="Q341" t="s">
        <v>250</v>
      </c>
      <c r="R341">
        <v>31</v>
      </c>
      <c r="S341" t="s">
        <v>604</v>
      </c>
      <c r="U341">
        <v>22</v>
      </c>
      <c r="V341">
        <v>25</v>
      </c>
      <c r="W341">
        <v>0</v>
      </c>
      <c r="X341">
        <v>0</v>
      </c>
      <c r="Y341">
        <v>0</v>
      </c>
      <c r="Z341">
        <v>0</v>
      </c>
      <c r="AA341">
        <v>22</v>
      </c>
      <c r="AB341">
        <v>25</v>
      </c>
      <c r="AC341">
        <v>50</v>
      </c>
      <c r="AD341">
        <v>49</v>
      </c>
      <c r="AE341">
        <v>0</v>
      </c>
      <c r="AF341">
        <v>0</v>
      </c>
      <c r="AG341">
        <v>49</v>
      </c>
      <c r="AH341">
        <v>0</v>
      </c>
      <c r="AI341">
        <v>1</v>
      </c>
      <c r="AJ341">
        <v>1</v>
      </c>
      <c r="AK341">
        <v>1</v>
      </c>
      <c r="AL341">
        <v>1</v>
      </c>
      <c r="AM341">
        <v>0</v>
      </c>
      <c r="AN341">
        <v>0.4</v>
      </c>
      <c r="AO341">
        <v>9.0909090909090912E-2</v>
      </c>
      <c r="AP341">
        <v>0</v>
      </c>
      <c r="AQ341" t="s">
        <v>145</v>
      </c>
      <c r="AR341" t="s">
        <v>108</v>
      </c>
      <c r="AS341" t="s">
        <v>403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 t="s">
        <v>113</v>
      </c>
      <c r="BB341">
        <v>20</v>
      </c>
      <c r="BC341">
        <v>0</v>
      </c>
      <c r="BD341" t="s">
        <v>111</v>
      </c>
      <c r="BE341">
        <v>0</v>
      </c>
      <c r="BF341" t="s">
        <v>111</v>
      </c>
    </row>
    <row r="342" spans="1:58" x14ac:dyDescent="0.25">
      <c r="A342" t="s">
        <v>607</v>
      </c>
      <c r="B342" t="s">
        <v>248</v>
      </c>
      <c r="C342">
        <v>1</v>
      </c>
      <c r="D342">
        <v>341</v>
      </c>
      <c r="E342" t="s">
        <v>120</v>
      </c>
      <c r="F342" t="s">
        <v>63</v>
      </c>
      <c r="G342" t="s">
        <v>64</v>
      </c>
      <c r="H342" t="s">
        <v>65</v>
      </c>
      <c r="I342" t="s">
        <v>78</v>
      </c>
      <c r="J342" t="s">
        <v>96</v>
      </c>
      <c r="K342" t="s">
        <v>1</v>
      </c>
      <c r="L342">
        <v>50</v>
      </c>
      <c r="M342">
        <v>3536266</v>
      </c>
      <c r="N342">
        <v>20</v>
      </c>
      <c r="O342">
        <v>2</v>
      </c>
      <c r="P342" t="s">
        <v>156</v>
      </c>
      <c r="Q342" t="s">
        <v>250</v>
      </c>
      <c r="R342">
        <v>31</v>
      </c>
      <c r="S342" t="s">
        <v>608</v>
      </c>
      <c r="U342">
        <v>11</v>
      </c>
      <c r="V342">
        <v>15</v>
      </c>
      <c r="W342">
        <v>0</v>
      </c>
      <c r="X342">
        <v>0</v>
      </c>
      <c r="Y342">
        <v>0</v>
      </c>
      <c r="Z342">
        <v>0</v>
      </c>
      <c r="AA342">
        <v>11</v>
      </c>
      <c r="AB342">
        <v>15</v>
      </c>
      <c r="AC342">
        <v>50</v>
      </c>
      <c r="AD342">
        <v>28</v>
      </c>
      <c r="AE342">
        <v>0</v>
      </c>
      <c r="AF342">
        <v>0</v>
      </c>
      <c r="AG342">
        <v>28</v>
      </c>
      <c r="AH342">
        <v>0</v>
      </c>
      <c r="AI342">
        <v>22</v>
      </c>
      <c r="AJ342">
        <v>22</v>
      </c>
      <c r="AK342">
        <v>22</v>
      </c>
      <c r="AL342">
        <v>22</v>
      </c>
      <c r="AM342">
        <v>0</v>
      </c>
      <c r="AN342">
        <v>0.4</v>
      </c>
      <c r="AO342">
        <v>2</v>
      </c>
      <c r="AP342">
        <v>0</v>
      </c>
      <c r="AQ342" t="s">
        <v>145</v>
      </c>
      <c r="AR342" t="s">
        <v>108</v>
      </c>
      <c r="AS342" t="s">
        <v>403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 t="s">
        <v>113</v>
      </c>
      <c r="BB342">
        <v>20</v>
      </c>
      <c r="BC342">
        <v>0</v>
      </c>
      <c r="BD342" t="s">
        <v>111</v>
      </c>
      <c r="BE342">
        <v>0</v>
      </c>
      <c r="BF342" t="s">
        <v>111</v>
      </c>
    </row>
    <row r="343" spans="1:58" x14ac:dyDescent="0.25">
      <c r="A343" t="s">
        <v>609</v>
      </c>
      <c r="B343" t="s">
        <v>248</v>
      </c>
      <c r="C343">
        <v>1</v>
      </c>
      <c r="D343">
        <v>342</v>
      </c>
      <c r="E343" t="s">
        <v>120</v>
      </c>
      <c r="F343" t="s">
        <v>63</v>
      </c>
      <c r="G343" t="s">
        <v>64</v>
      </c>
      <c r="H343" t="s">
        <v>65</v>
      </c>
      <c r="I343" t="s">
        <v>78</v>
      </c>
      <c r="J343" t="s">
        <v>96</v>
      </c>
      <c r="K343" t="s">
        <v>1</v>
      </c>
      <c r="L343">
        <v>50</v>
      </c>
      <c r="M343">
        <v>3536268</v>
      </c>
      <c r="N343">
        <v>20</v>
      </c>
      <c r="O343">
        <v>2</v>
      </c>
      <c r="P343" t="s">
        <v>156</v>
      </c>
      <c r="Q343" t="s">
        <v>250</v>
      </c>
      <c r="R343">
        <v>31</v>
      </c>
      <c r="S343" t="s">
        <v>608</v>
      </c>
      <c r="U343">
        <v>11</v>
      </c>
      <c r="V343">
        <v>15</v>
      </c>
      <c r="W343">
        <v>0</v>
      </c>
      <c r="X343">
        <v>0</v>
      </c>
      <c r="Y343">
        <v>0</v>
      </c>
      <c r="Z343">
        <v>0</v>
      </c>
      <c r="AA343">
        <v>11</v>
      </c>
      <c r="AB343">
        <v>15</v>
      </c>
      <c r="AC343">
        <v>50</v>
      </c>
      <c r="AD343">
        <v>28</v>
      </c>
      <c r="AE343">
        <v>0</v>
      </c>
      <c r="AF343">
        <v>0</v>
      </c>
      <c r="AG343">
        <v>28</v>
      </c>
      <c r="AH343">
        <v>0</v>
      </c>
      <c r="AI343">
        <v>22</v>
      </c>
      <c r="AJ343">
        <v>22</v>
      </c>
      <c r="AK343">
        <v>22</v>
      </c>
      <c r="AL343">
        <v>22</v>
      </c>
      <c r="AM343">
        <v>0</v>
      </c>
      <c r="AN343">
        <v>0.4</v>
      </c>
      <c r="AO343">
        <v>2</v>
      </c>
      <c r="AP343">
        <v>0</v>
      </c>
      <c r="AQ343" t="s">
        <v>145</v>
      </c>
      <c r="AR343" t="s">
        <v>108</v>
      </c>
      <c r="AS343" t="s">
        <v>403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 t="s">
        <v>113</v>
      </c>
      <c r="BB343">
        <v>20</v>
      </c>
      <c r="BC343">
        <v>0</v>
      </c>
      <c r="BD343" t="s">
        <v>111</v>
      </c>
      <c r="BE343">
        <v>0</v>
      </c>
      <c r="BF343" t="s">
        <v>111</v>
      </c>
    </row>
    <row r="344" spans="1:58" x14ac:dyDescent="0.25">
      <c r="A344" t="s">
        <v>610</v>
      </c>
      <c r="B344" t="s">
        <v>248</v>
      </c>
      <c r="C344">
        <v>1</v>
      </c>
      <c r="D344">
        <v>343</v>
      </c>
      <c r="E344" t="s">
        <v>120</v>
      </c>
      <c r="F344" t="s">
        <v>63</v>
      </c>
      <c r="G344" t="s">
        <v>64</v>
      </c>
      <c r="H344" t="s">
        <v>65</v>
      </c>
      <c r="I344" t="s">
        <v>91</v>
      </c>
      <c r="J344" t="s">
        <v>75</v>
      </c>
      <c r="K344" t="s">
        <v>1</v>
      </c>
      <c r="L344">
        <v>50</v>
      </c>
      <c r="M344">
        <v>1441513</v>
      </c>
      <c r="N344">
        <v>10</v>
      </c>
      <c r="O344">
        <v>2</v>
      </c>
      <c r="P344" t="s">
        <v>156</v>
      </c>
      <c r="Q344" t="s">
        <v>250</v>
      </c>
      <c r="R344">
        <v>31</v>
      </c>
      <c r="U344">
        <v>26</v>
      </c>
      <c r="V344">
        <v>26</v>
      </c>
      <c r="W344">
        <v>6</v>
      </c>
      <c r="X344">
        <v>0</v>
      </c>
      <c r="Y344">
        <v>6</v>
      </c>
      <c r="Z344">
        <v>1</v>
      </c>
      <c r="AA344">
        <v>27</v>
      </c>
      <c r="AB344">
        <v>33</v>
      </c>
      <c r="AC344">
        <v>50</v>
      </c>
      <c r="AD344">
        <v>32</v>
      </c>
      <c r="AE344">
        <v>24</v>
      </c>
      <c r="AF344">
        <v>1</v>
      </c>
      <c r="AG344">
        <v>57</v>
      </c>
      <c r="AH344">
        <v>0</v>
      </c>
      <c r="AI344">
        <v>18</v>
      </c>
      <c r="AJ344">
        <v>-7</v>
      </c>
      <c r="AK344">
        <v>17</v>
      </c>
      <c r="AL344">
        <v>18</v>
      </c>
      <c r="AM344">
        <v>0</v>
      </c>
      <c r="AN344">
        <v>0.2</v>
      </c>
      <c r="AO344">
        <v>1.5454545454545454</v>
      </c>
      <c r="AP344">
        <v>0</v>
      </c>
      <c r="AQ344" t="s">
        <v>149</v>
      </c>
      <c r="AR344" t="s">
        <v>108</v>
      </c>
      <c r="AS344" t="s">
        <v>403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 t="s">
        <v>117</v>
      </c>
      <c r="BB344">
        <v>10</v>
      </c>
      <c r="BC344">
        <v>0</v>
      </c>
      <c r="BD344" t="s">
        <v>114</v>
      </c>
      <c r="BE344">
        <v>0</v>
      </c>
      <c r="BF344" t="s">
        <v>111</v>
      </c>
    </row>
    <row r="345" spans="1:58" x14ac:dyDescent="0.25">
      <c r="A345" t="s">
        <v>611</v>
      </c>
      <c r="B345" t="s">
        <v>248</v>
      </c>
      <c r="C345">
        <v>1</v>
      </c>
      <c r="D345">
        <v>344</v>
      </c>
      <c r="E345" t="s">
        <v>120</v>
      </c>
      <c r="F345" t="s">
        <v>63</v>
      </c>
      <c r="G345" t="s">
        <v>64</v>
      </c>
      <c r="H345" t="s">
        <v>65</v>
      </c>
      <c r="I345" t="s">
        <v>78</v>
      </c>
      <c r="J345" t="s">
        <v>75</v>
      </c>
      <c r="K345" t="s">
        <v>1</v>
      </c>
      <c r="L345">
        <v>50</v>
      </c>
      <c r="M345">
        <v>3041658</v>
      </c>
      <c r="N345">
        <v>20</v>
      </c>
      <c r="O345">
        <v>2</v>
      </c>
      <c r="P345" t="s">
        <v>156</v>
      </c>
      <c r="Q345" t="s">
        <v>298</v>
      </c>
      <c r="R345">
        <v>32</v>
      </c>
      <c r="U345">
        <v>22</v>
      </c>
      <c r="V345">
        <v>25</v>
      </c>
      <c r="W345">
        <v>0</v>
      </c>
      <c r="X345">
        <v>0</v>
      </c>
      <c r="Y345">
        <v>0</v>
      </c>
      <c r="Z345">
        <v>0</v>
      </c>
      <c r="AA345">
        <v>22</v>
      </c>
      <c r="AB345">
        <v>25</v>
      </c>
      <c r="AC345">
        <v>50</v>
      </c>
      <c r="AD345">
        <v>49</v>
      </c>
      <c r="AE345">
        <v>0</v>
      </c>
      <c r="AF345">
        <v>0</v>
      </c>
      <c r="AG345">
        <v>49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0</v>
      </c>
      <c r="AN345">
        <v>0.4</v>
      </c>
      <c r="AO345">
        <v>9.0909090909090912E-2</v>
      </c>
      <c r="AP345">
        <v>0</v>
      </c>
      <c r="AQ345" t="s">
        <v>145</v>
      </c>
      <c r="AR345" t="s">
        <v>108</v>
      </c>
      <c r="AS345" t="s">
        <v>403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 t="s">
        <v>117</v>
      </c>
      <c r="BB345">
        <v>20</v>
      </c>
      <c r="BC345">
        <v>0</v>
      </c>
      <c r="BD345" t="s">
        <v>110</v>
      </c>
      <c r="BE345">
        <v>0</v>
      </c>
      <c r="BF345" t="s">
        <v>111</v>
      </c>
    </row>
    <row r="346" spans="1:58" x14ac:dyDescent="0.25">
      <c r="A346" t="s">
        <v>612</v>
      </c>
      <c r="B346" t="s">
        <v>248</v>
      </c>
      <c r="C346">
        <v>1</v>
      </c>
      <c r="D346">
        <v>345</v>
      </c>
      <c r="E346" t="s">
        <v>120</v>
      </c>
      <c r="F346" t="s">
        <v>63</v>
      </c>
      <c r="G346" t="s">
        <v>64</v>
      </c>
      <c r="H346" t="s">
        <v>65</v>
      </c>
      <c r="I346" t="s">
        <v>78</v>
      </c>
      <c r="J346" t="s">
        <v>75</v>
      </c>
      <c r="K346" t="s">
        <v>1</v>
      </c>
      <c r="L346">
        <v>50</v>
      </c>
      <c r="M346">
        <v>3041660</v>
      </c>
      <c r="N346">
        <v>20</v>
      </c>
      <c r="O346">
        <v>2</v>
      </c>
      <c r="P346" t="s">
        <v>156</v>
      </c>
      <c r="Q346" t="s">
        <v>298</v>
      </c>
      <c r="R346">
        <v>32</v>
      </c>
      <c r="U346">
        <v>22</v>
      </c>
      <c r="V346">
        <v>25</v>
      </c>
      <c r="W346">
        <v>0</v>
      </c>
      <c r="X346">
        <v>0</v>
      </c>
      <c r="Y346">
        <v>0</v>
      </c>
      <c r="Z346">
        <v>0</v>
      </c>
      <c r="AA346">
        <v>22</v>
      </c>
      <c r="AB346">
        <v>25</v>
      </c>
      <c r="AC346">
        <v>50</v>
      </c>
      <c r="AD346">
        <v>49</v>
      </c>
      <c r="AE346">
        <v>0</v>
      </c>
      <c r="AF346">
        <v>0</v>
      </c>
      <c r="AG346">
        <v>49</v>
      </c>
      <c r="AH346">
        <v>0</v>
      </c>
      <c r="AI346">
        <v>1</v>
      </c>
      <c r="AJ346">
        <v>1</v>
      </c>
      <c r="AK346">
        <v>1</v>
      </c>
      <c r="AL346">
        <v>1</v>
      </c>
      <c r="AM346">
        <v>0</v>
      </c>
      <c r="AN346">
        <v>0.4</v>
      </c>
      <c r="AO346">
        <v>9.0909090909090912E-2</v>
      </c>
      <c r="AP346">
        <v>0</v>
      </c>
      <c r="AQ346" t="s">
        <v>145</v>
      </c>
      <c r="AR346" t="s">
        <v>108</v>
      </c>
      <c r="AS346" t="s">
        <v>403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 t="s">
        <v>113</v>
      </c>
      <c r="BB346">
        <v>20</v>
      </c>
      <c r="BC346">
        <v>0</v>
      </c>
      <c r="BD346" t="s">
        <v>111</v>
      </c>
      <c r="BE346">
        <v>0</v>
      </c>
      <c r="BF346" t="s">
        <v>111</v>
      </c>
    </row>
    <row r="347" spans="1:58" x14ac:dyDescent="0.25">
      <c r="A347" t="s">
        <v>613</v>
      </c>
      <c r="B347" t="s">
        <v>248</v>
      </c>
      <c r="C347">
        <v>1</v>
      </c>
      <c r="D347">
        <v>346</v>
      </c>
      <c r="E347" t="s">
        <v>120</v>
      </c>
      <c r="F347" t="s">
        <v>63</v>
      </c>
      <c r="G347" t="s">
        <v>64</v>
      </c>
      <c r="H347" t="s">
        <v>65</v>
      </c>
      <c r="I347" t="s">
        <v>78</v>
      </c>
      <c r="J347" t="s">
        <v>75</v>
      </c>
      <c r="K347" t="s">
        <v>1</v>
      </c>
      <c r="L347">
        <v>50</v>
      </c>
      <c r="M347">
        <v>3041662</v>
      </c>
      <c r="N347">
        <v>20</v>
      </c>
      <c r="O347">
        <v>2</v>
      </c>
      <c r="P347" t="s">
        <v>156</v>
      </c>
      <c r="Q347" t="s">
        <v>298</v>
      </c>
      <c r="R347">
        <v>32</v>
      </c>
      <c r="U347">
        <v>22</v>
      </c>
      <c r="V347">
        <v>25</v>
      </c>
      <c r="W347">
        <v>0</v>
      </c>
      <c r="X347">
        <v>0</v>
      </c>
      <c r="Y347">
        <v>0</v>
      </c>
      <c r="Z347">
        <v>0</v>
      </c>
      <c r="AA347">
        <v>22</v>
      </c>
      <c r="AB347">
        <v>25</v>
      </c>
      <c r="AC347">
        <v>50</v>
      </c>
      <c r="AD347">
        <v>49</v>
      </c>
      <c r="AE347">
        <v>0</v>
      </c>
      <c r="AF347">
        <v>0</v>
      </c>
      <c r="AG347">
        <v>49</v>
      </c>
      <c r="AH347">
        <v>0</v>
      </c>
      <c r="AI347">
        <v>1</v>
      </c>
      <c r="AJ347">
        <v>1</v>
      </c>
      <c r="AK347">
        <v>1</v>
      </c>
      <c r="AL347">
        <v>1</v>
      </c>
      <c r="AM347">
        <v>0</v>
      </c>
      <c r="AN347">
        <v>0.4</v>
      </c>
      <c r="AO347">
        <v>9.0909090909090912E-2</v>
      </c>
      <c r="AP347">
        <v>0</v>
      </c>
      <c r="AQ347" t="s">
        <v>145</v>
      </c>
      <c r="AR347" t="s">
        <v>108</v>
      </c>
      <c r="AS347" t="s">
        <v>403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 t="s">
        <v>117</v>
      </c>
      <c r="BB347">
        <v>20</v>
      </c>
      <c r="BC347">
        <v>0</v>
      </c>
      <c r="BD347" t="s">
        <v>111</v>
      </c>
      <c r="BE347">
        <v>0</v>
      </c>
      <c r="BF347" t="s">
        <v>111</v>
      </c>
    </row>
    <row r="348" spans="1:58" x14ac:dyDescent="0.25">
      <c r="A348" t="s">
        <v>614</v>
      </c>
      <c r="B348" t="s">
        <v>248</v>
      </c>
      <c r="C348">
        <v>1</v>
      </c>
      <c r="D348">
        <v>347</v>
      </c>
      <c r="E348" t="s">
        <v>120</v>
      </c>
      <c r="F348" t="s">
        <v>63</v>
      </c>
      <c r="G348" t="s">
        <v>64</v>
      </c>
      <c r="H348" t="s">
        <v>65</v>
      </c>
      <c r="I348" t="s">
        <v>78</v>
      </c>
      <c r="J348" t="s">
        <v>75</v>
      </c>
      <c r="K348" t="s">
        <v>1</v>
      </c>
      <c r="L348">
        <v>50</v>
      </c>
      <c r="M348">
        <v>3041664</v>
      </c>
      <c r="N348">
        <v>20</v>
      </c>
      <c r="O348">
        <v>2</v>
      </c>
      <c r="P348" t="s">
        <v>156</v>
      </c>
      <c r="Q348" t="s">
        <v>298</v>
      </c>
      <c r="R348">
        <v>32</v>
      </c>
      <c r="U348">
        <v>22</v>
      </c>
      <c r="V348">
        <v>25</v>
      </c>
      <c r="W348">
        <v>0</v>
      </c>
      <c r="X348">
        <v>0</v>
      </c>
      <c r="Y348">
        <v>0</v>
      </c>
      <c r="Z348">
        <v>0</v>
      </c>
      <c r="AA348">
        <v>22</v>
      </c>
      <c r="AB348">
        <v>25</v>
      </c>
      <c r="AC348">
        <v>50</v>
      </c>
      <c r="AD348">
        <v>49</v>
      </c>
      <c r="AE348">
        <v>0</v>
      </c>
      <c r="AF348">
        <v>0</v>
      </c>
      <c r="AG348">
        <v>49</v>
      </c>
      <c r="AH348">
        <v>0</v>
      </c>
      <c r="AI348">
        <v>1</v>
      </c>
      <c r="AJ348">
        <v>1</v>
      </c>
      <c r="AK348">
        <v>1</v>
      </c>
      <c r="AL348">
        <v>1</v>
      </c>
      <c r="AM348">
        <v>0</v>
      </c>
      <c r="AN348">
        <v>0.4</v>
      </c>
      <c r="AO348">
        <v>9.0909090909090912E-2</v>
      </c>
      <c r="AP348">
        <v>0</v>
      </c>
      <c r="AQ348" t="s">
        <v>145</v>
      </c>
      <c r="AR348" t="s">
        <v>108</v>
      </c>
      <c r="AS348" t="s">
        <v>403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 t="s">
        <v>117</v>
      </c>
      <c r="BB348">
        <v>20</v>
      </c>
      <c r="BC348">
        <v>0</v>
      </c>
      <c r="BD348" t="s">
        <v>111</v>
      </c>
      <c r="BE348">
        <v>0</v>
      </c>
      <c r="BF348" t="s">
        <v>111</v>
      </c>
    </row>
    <row r="349" spans="1:58" x14ac:dyDescent="0.25">
      <c r="A349" t="s">
        <v>615</v>
      </c>
      <c r="B349" t="s">
        <v>248</v>
      </c>
      <c r="C349">
        <v>1</v>
      </c>
      <c r="D349">
        <v>348</v>
      </c>
      <c r="E349" t="s">
        <v>120</v>
      </c>
      <c r="F349" t="s">
        <v>63</v>
      </c>
      <c r="G349" t="s">
        <v>64</v>
      </c>
      <c r="H349" t="s">
        <v>65</v>
      </c>
      <c r="I349" t="s">
        <v>78</v>
      </c>
      <c r="J349" t="s">
        <v>75</v>
      </c>
      <c r="K349" t="s">
        <v>1</v>
      </c>
      <c r="L349">
        <v>50</v>
      </c>
      <c r="M349">
        <v>3041666</v>
      </c>
      <c r="N349">
        <v>20</v>
      </c>
      <c r="O349">
        <v>2</v>
      </c>
      <c r="P349" t="s">
        <v>156</v>
      </c>
      <c r="Q349" t="s">
        <v>298</v>
      </c>
      <c r="R349">
        <v>32</v>
      </c>
      <c r="U349">
        <v>18</v>
      </c>
      <c r="V349">
        <v>21</v>
      </c>
      <c r="W349">
        <v>0</v>
      </c>
      <c r="X349">
        <v>0</v>
      </c>
      <c r="Y349">
        <v>0</v>
      </c>
      <c r="Z349">
        <v>0</v>
      </c>
      <c r="AA349">
        <v>18</v>
      </c>
      <c r="AB349">
        <v>21</v>
      </c>
      <c r="AC349">
        <v>50</v>
      </c>
      <c r="AD349">
        <v>35</v>
      </c>
      <c r="AE349">
        <v>0</v>
      </c>
      <c r="AF349">
        <v>0</v>
      </c>
      <c r="AG349">
        <v>35</v>
      </c>
      <c r="AH349">
        <v>0</v>
      </c>
      <c r="AI349">
        <v>15</v>
      </c>
      <c r="AJ349">
        <v>15</v>
      </c>
      <c r="AK349">
        <v>15</v>
      </c>
      <c r="AL349">
        <v>15</v>
      </c>
      <c r="AM349">
        <v>0</v>
      </c>
      <c r="AN349">
        <v>0.4</v>
      </c>
      <c r="AO349">
        <v>1.3636363636363638</v>
      </c>
      <c r="AP349">
        <v>0</v>
      </c>
      <c r="AQ349" t="s">
        <v>145</v>
      </c>
      <c r="AR349" t="s">
        <v>108</v>
      </c>
      <c r="AS349" t="s">
        <v>403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 t="s">
        <v>117</v>
      </c>
      <c r="BB349">
        <v>20</v>
      </c>
      <c r="BC349">
        <v>0</v>
      </c>
      <c r="BD349" t="s">
        <v>111</v>
      </c>
      <c r="BE349">
        <v>0</v>
      </c>
      <c r="BF349" t="s">
        <v>111</v>
      </c>
    </row>
    <row r="350" spans="1:58" x14ac:dyDescent="0.25">
      <c r="A350" t="s">
        <v>616</v>
      </c>
      <c r="B350" t="s">
        <v>248</v>
      </c>
      <c r="C350">
        <v>1</v>
      </c>
      <c r="D350">
        <v>349</v>
      </c>
      <c r="E350" t="s">
        <v>120</v>
      </c>
      <c r="F350" t="s">
        <v>63</v>
      </c>
      <c r="G350" t="s">
        <v>64</v>
      </c>
      <c r="H350" t="s">
        <v>65</v>
      </c>
      <c r="I350" t="s">
        <v>78</v>
      </c>
      <c r="J350" t="s">
        <v>93</v>
      </c>
      <c r="K350" t="s">
        <v>1</v>
      </c>
      <c r="L350">
        <v>50</v>
      </c>
      <c r="M350">
        <v>3041668</v>
      </c>
      <c r="N350">
        <v>10</v>
      </c>
      <c r="O350">
        <v>2</v>
      </c>
      <c r="P350" t="s">
        <v>156</v>
      </c>
      <c r="Q350" t="s">
        <v>298</v>
      </c>
      <c r="R350">
        <v>32</v>
      </c>
      <c r="U350">
        <v>0</v>
      </c>
      <c r="V350">
        <v>6</v>
      </c>
      <c r="W350">
        <v>2</v>
      </c>
      <c r="X350">
        <v>0</v>
      </c>
      <c r="Y350">
        <v>2</v>
      </c>
      <c r="Z350">
        <v>0</v>
      </c>
      <c r="AA350">
        <v>0</v>
      </c>
      <c r="AB350">
        <v>8</v>
      </c>
      <c r="AC350">
        <v>50</v>
      </c>
      <c r="AD350">
        <v>6</v>
      </c>
      <c r="AE350">
        <v>3</v>
      </c>
      <c r="AF350">
        <v>0</v>
      </c>
      <c r="AG350">
        <v>9</v>
      </c>
      <c r="AH350">
        <v>0</v>
      </c>
      <c r="AI350">
        <v>44</v>
      </c>
      <c r="AJ350">
        <v>41</v>
      </c>
      <c r="AK350">
        <v>44</v>
      </c>
      <c r="AL350">
        <v>44</v>
      </c>
      <c r="AM350">
        <v>0</v>
      </c>
      <c r="AN350">
        <v>0.2</v>
      </c>
      <c r="AO350">
        <v>4</v>
      </c>
      <c r="AP350">
        <v>0</v>
      </c>
      <c r="AQ350" t="s">
        <v>145</v>
      </c>
      <c r="AR350" t="s">
        <v>108</v>
      </c>
      <c r="AS350" t="s">
        <v>403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 t="s">
        <v>117</v>
      </c>
      <c r="BB350">
        <v>10</v>
      </c>
      <c r="BC350">
        <v>0</v>
      </c>
      <c r="BD350" t="s">
        <v>111</v>
      </c>
      <c r="BE350">
        <v>0</v>
      </c>
      <c r="BF350" t="s">
        <v>111</v>
      </c>
    </row>
    <row r="351" spans="1:58" x14ac:dyDescent="0.25">
      <c r="A351" t="s">
        <v>617</v>
      </c>
      <c r="B351" t="s">
        <v>248</v>
      </c>
      <c r="C351">
        <v>1</v>
      </c>
      <c r="D351">
        <v>350</v>
      </c>
      <c r="E351" t="s">
        <v>120</v>
      </c>
      <c r="F351" t="s">
        <v>63</v>
      </c>
      <c r="G351" t="s">
        <v>64</v>
      </c>
      <c r="H351" t="s">
        <v>65</v>
      </c>
      <c r="I351" t="s">
        <v>78</v>
      </c>
      <c r="J351" t="s">
        <v>93</v>
      </c>
      <c r="K351" t="s">
        <v>1</v>
      </c>
      <c r="L351">
        <v>0</v>
      </c>
      <c r="M351">
        <v>3058360</v>
      </c>
      <c r="N351">
        <v>10</v>
      </c>
      <c r="O351">
        <v>2</v>
      </c>
      <c r="P351" t="s">
        <v>156</v>
      </c>
      <c r="Q351" t="s">
        <v>298</v>
      </c>
      <c r="R351">
        <v>32</v>
      </c>
      <c r="S351" t="s">
        <v>618</v>
      </c>
      <c r="U351">
        <v>13</v>
      </c>
      <c r="V351">
        <v>19</v>
      </c>
      <c r="W351">
        <v>2</v>
      </c>
      <c r="X351">
        <v>0</v>
      </c>
      <c r="Y351">
        <v>2</v>
      </c>
      <c r="Z351">
        <v>0</v>
      </c>
      <c r="AA351">
        <v>15</v>
      </c>
      <c r="AB351">
        <v>21</v>
      </c>
      <c r="AC351">
        <v>50</v>
      </c>
      <c r="AD351">
        <v>37</v>
      </c>
      <c r="AE351">
        <v>2</v>
      </c>
      <c r="AF351">
        <v>0</v>
      </c>
      <c r="AG351">
        <v>39</v>
      </c>
      <c r="AH351">
        <v>0</v>
      </c>
      <c r="AI351">
        <v>13</v>
      </c>
      <c r="AJ351">
        <v>11</v>
      </c>
      <c r="AK351">
        <v>13</v>
      </c>
      <c r="AL351">
        <v>13</v>
      </c>
      <c r="AM351">
        <v>0</v>
      </c>
      <c r="AN351">
        <v>0.2</v>
      </c>
      <c r="AO351">
        <v>1.1818181818181819</v>
      </c>
      <c r="AP351">
        <v>0</v>
      </c>
      <c r="AQ351" t="s">
        <v>145</v>
      </c>
      <c r="AR351" t="s">
        <v>108</v>
      </c>
      <c r="AS351" t="s">
        <v>403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 t="s">
        <v>117</v>
      </c>
      <c r="BB351">
        <v>10</v>
      </c>
      <c r="BC351">
        <v>0</v>
      </c>
      <c r="BD351" t="s">
        <v>111</v>
      </c>
      <c r="BE351">
        <v>0</v>
      </c>
      <c r="BF351" t="s">
        <v>111</v>
      </c>
    </row>
    <row r="352" spans="1:58" x14ac:dyDescent="0.25">
      <c r="A352" t="s">
        <v>619</v>
      </c>
      <c r="B352" t="s">
        <v>248</v>
      </c>
      <c r="C352">
        <v>1</v>
      </c>
      <c r="D352">
        <v>351</v>
      </c>
      <c r="E352" t="s">
        <v>120</v>
      </c>
      <c r="F352" t="s">
        <v>63</v>
      </c>
      <c r="G352" t="s">
        <v>64</v>
      </c>
      <c r="H352" t="s">
        <v>65</v>
      </c>
      <c r="I352" t="s">
        <v>78</v>
      </c>
      <c r="J352" t="s">
        <v>93</v>
      </c>
      <c r="K352" t="s">
        <v>1</v>
      </c>
      <c r="L352">
        <v>50</v>
      </c>
      <c r="M352">
        <v>3466134</v>
      </c>
      <c r="N352">
        <v>10</v>
      </c>
      <c r="O352">
        <v>2</v>
      </c>
      <c r="P352" t="s">
        <v>156</v>
      </c>
      <c r="Q352" t="s">
        <v>298</v>
      </c>
      <c r="R352">
        <v>32</v>
      </c>
      <c r="S352" t="s">
        <v>620</v>
      </c>
      <c r="U352">
        <v>11</v>
      </c>
      <c r="V352">
        <v>16</v>
      </c>
      <c r="W352">
        <v>2</v>
      </c>
      <c r="X352">
        <v>0</v>
      </c>
      <c r="Y352">
        <v>2</v>
      </c>
      <c r="Z352">
        <v>0</v>
      </c>
      <c r="AA352">
        <v>12</v>
      </c>
      <c r="AB352">
        <v>18</v>
      </c>
      <c r="AC352">
        <v>50</v>
      </c>
      <c r="AD352">
        <v>31</v>
      </c>
      <c r="AE352">
        <v>5</v>
      </c>
      <c r="AF352">
        <v>0</v>
      </c>
      <c r="AG352">
        <v>36</v>
      </c>
      <c r="AH352">
        <v>0</v>
      </c>
      <c r="AI352">
        <v>19</v>
      </c>
      <c r="AJ352">
        <v>14</v>
      </c>
      <c r="AK352">
        <v>19</v>
      </c>
      <c r="AL352">
        <v>19</v>
      </c>
      <c r="AM352">
        <v>0</v>
      </c>
      <c r="AN352">
        <v>0.2</v>
      </c>
      <c r="AO352">
        <v>1.7272727272727273</v>
      </c>
      <c r="AP352">
        <v>0</v>
      </c>
      <c r="AQ352" t="s">
        <v>145</v>
      </c>
      <c r="AR352" t="s">
        <v>108</v>
      </c>
      <c r="AS352" t="s">
        <v>403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 t="s">
        <v>117</v>
      </c>
      <c r="BB352">
        <v>10</v>
      </c>
      <c r="BC352">
        <v>0</v>
      </c>
      <c r="BD352" t="s">
        <v>111</v>
      </c>
      <c r="BE352">
        <v>0</v>
      </c>
      <c r="BF352" t="s">
        <v>111</v>
      </c>
    </row>
    <row r="353" spans="1:58" x14ac:dyDescent="0.25">
      <c r="A353" t="s">
        <v>621</v>
      </c>
      <c r="B353" t="s">
        <v>248</v>
      </c>
      <c r="C353">
        <v>1</v>
      </c>
      <c r="D353">
        <v>352</v>
      </c>
      <c r="E353" t="s">
        <v>120</v>
      </c>
      <c r="F353" t="s">
        <v>63</v>
      </c>
      <c r="G353" t="s">
        <v>64</v>
      </c>
      <c r="H353" t="s">
        <v>65</v>
      </c>
      <c r="I353" t="s">
        <v>78</v>
      </c>
      <c r="J353" t="s">
        <v>93</v>
      </c>
      <c r="K353" t="s">
        <v>1</v>
      </c>
      <c r="L353">
        <v>50</v>
      </c>
      <c r="M353">
        <v>3466136</v>
      </c>
      <c r="N353">
        <v>10</v>
      </c>
      <c r="O353">
        <v>2</v>
      </c>
      <c r="P353" t="s">
        <v>156</v>
      </c>
      <c r="Q353" t="s">
        <v>298</v>
      </c>
      <c r="R353">
        <v>32</v>
      </c>
      <c r="S353" t="s">
        <v>620</v>
      </c>
      <c r="U353">
        <v>0</v>
      </c>
      <c r="V353">
        <v>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8</v>
      </c>
      <c r="AC353">
        <v>50</v>
      </c>
      <c r="AD353">
        <v>9</v>
      </c>
      <c r="AE353">
        <v>0</v>
      </c>
      <c r="AF353">
        <v>0</v>
      </c>
      <c r="AG353">
        <v>9</v>
      </c>
      <c r="AH353">
        <v>0</v>
      </c>
      <c r="AI353">
        <v>41</v>
      </c>
      <c r="AJ353">
        <v>41</v>
      </c>
      <c r="AK353">
        <v>41</v>
      </c>
      <c r="AL353">
        <v>41</v>
      </c>
      <c r="AM353">
        <v>0</v>
      </c>
      <c r="AN353">
        <v>0.2</v>
      </c>
      <c r="AO353">
        <v>3.7272727272727275</v>
      </c>
      <c r="AP353">
        <v>0</v>
      </c>
      <c r="AQ353" t="s">
        <v>145</v>
      </c>
      <c r="AR353" t="s">
        <v>108</v>
      </c>
      <c r="AS353" t="s">
        <v>403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 t="s">
        <v>113</v>
      </c>
      <c r="BB353">
        <v>10</v>
      </c>
      <c r="BC353">
        <v>0</v>
      </c>
      <c r="BD353" t="s">
        <v>111</v>
      </c>
      <c r="BE353">
        <v>0</v>
      </c>
      <c r="BF353" t="s">
        <v>111</v>
      </c>
    </row>
    <row r="354" spans="1:58" x14ac:dyDescent="0.25">
      <c r="A354" t="s">
        <v>622</v>
      </c>
      <c r="B354" t="s">
        <v>248</v>
      </c>
      <c r="C354">
        <v>1</v>
      </c>
      <c r="D354">
        <v>353</v>
      </c>
      <c r="E354" t="s">
        <v>120</v>
      </c>
      <c r="F354" t="s">
        <v>63</v>
      </c>
      <c r="G354" t="s">
        <v>64</v>
      </c>
      <c r="H354" t="s">
        <v>65</v>
      </c>
      <c r="I354" t="s">
        <v>78</v>
      </c>
      <c r="J354" t="s">
        <v>93</v>
      </c>
      <c r="K354" t="s">
        <v>1</v>
      </c>
      <c r="L354">
        <v>50</v>
      </c>
      <c r="M354">
        <v>3137968</v>
      </c>
      <c r="N354">
        <v>10</v>
      </c>
      <c r="O354">
        <v>2</v>
      </c>
      <c r="P354" t="s">
        <v>156</v>
      </c>
      <c r="Q354" t="s">
        <v>298</v>
      </c>
      <c r="R354">
        <v>32</v>
      </c>
      <c r="U354">
        <v>9</v>
      </c>
      <c r="V354">
        <v>14</v>
      </c>
      <c r="W354">
        <v>1</v>
      </c>
      <c r="X354">
        <v>0</v>
      </c>
      <c r="Y354">
        <v>1</v>
      </c>
      <c r="Z354">
        <v>0</v>
      </c>
      <c r="AA354">
        <v>10</v>
      </c>
      <c r="AB354">
        <v>15</v>
      </c>
      <c r="AC354">
        <v>50</v>
      </c>
      <c r="AD354">
        <v>29</v>
      </c>
      <c r="AE354">
        <v>1</v>
      </c>
      <c r="AF354">
        <v>0</v>
      </c>
      <c r="AG354">
        <v>30</v>
      </c>
      <c r="AH354">
        <v>0</v>
      </c>
      <c r="AI354">
        <v>21</v>
      </c>
      <c r="AJ354">
        <v>20</v>
      </c>
      <c r="AK354">
        <v>21</v>
      </c>
      <c r="AL354">
        <v>21</v>
      </c>
      <c r="AM354">
        <v>0</v>
      </c>
      <c r="AN354">
        <v>0.2</v>
      </c>
      <c r="AO354">
        <v>1.9090909090909092</v>
      </c>
      <c r="AP354">
        <v>0</v>
      </c>
      <c r="AQ354" t="s">
        <v>145</v>
      </c>
      <c r="AR354" t="s">
        <v>108</v>
      </c>
      <c r="AS354" t="s">
        <v>403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 t="s">
        <v>117</v>
      </c>
      <c r="BB354">
        <v>10</v>
      </c>
      <c r="BC354">
        <v>0</v>
      </c>
      <c r="BD354" t="s">
        <v>111</v>
      </c>
      <c r="BE354">
        <v>0</v>
      </c>
      <c r="BF354" t="s">
        <v>111</v>
      </c>
    </row>
    <row r="355" spans="1:58" x14ac:dyDescent="0.25">
      <c r="A355" t="s">
        <v>623</v>
      </c>
      <c r="B355" t="s">
        <v>248</v>
      </c>
      <c r="C355">
        <v>1</v>
      </c>
      <c r="D355">
        <v>354</v>
      </c>
      <c r="E355" t="s">
        <v>120</v>
      </c>
      <c r="F355" t="s">
        <v>63</v>
      </c>
      <c r="G355" t="s">
        <v>64</v>
      </c>
      <c r="H355" t="s">
        <v>65</v>
      </c>
      <c r="I355" t="s">
        <v>78</v>
      </c>
      <c r="J355" t="s">
        <v>93</v>
      </c>
      <c r="K355" t="s">
        <v>1</v>
      </c>
      <c r="L355">
        <v>50</v>
      </c>
      <c r="M355">
        <v>3116574</v>
      </c>
      <c r="N355">
        <v>10</v>
      </c>
      <c r="O355">
        <v>2</v>
      </c>
      <c r="P355" t="s">
        <v>156</v>
      </c>
      <c r="Q355" t="s">
        <v>298</v>
      </c>
      <c r="R355">
        <v>32</v>
      </c>
      <c r="U355">
        <v>0</v>
      </c>
      <c r="V355">
        <v>4</v>
      </c>
      <c r="W355">
        <v>0</v>
      </c>
      <c r="X355">
        <v>0</v>
      </c>
      <c r="Y355">
        <v>0</v>
      </c>
      <c r="Z355">
        <v>4</v>
      </c>
      <c r="AA355">
        <v>0</v>
      </c>
      <c r="AB355">
        <v>8</v>
      </c>
      <c r="AC355">
        <v>50</v>
      </c>
      <c r="AD355">
        <v>4</v>
      </c>
      <c r="AE355">
        <v>0</v>
      </c>
      <c r="AF355">
        <v>5</v>
      </c>
      <c r="AG355">
        <v>9</v>
      </c>
      <c r="AH355">
        <v>0</v>
      </c>
      <c r="AI355">
        <v>46</v>
      </c>
      <c r="AJ355">
        <v>41</v>
      </c>
      <c r="AK355">
        <v>41</v>
      </c>
      <c r="AL355">
        <v>46</v>
      </c>
      <c r="AM355">
        <v>0</v>
      </c>
      <c r="AN355">
        <v>0.2</v>
      </c>
      <c r="AO355">
        <v>3.7272727272727275</v>
      </c>
      <c r="AP355">
        <v>0</v>
      </c>
      <c r="AQ355" t="s">
        <v>145</v>
      </c>
      <c r="AR355" t="s">
        <v>108</v>
      </c>
      <c r="AS355" t="s">
        <v>403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 t="s">
        <v>117</v>
      </c>
      <c r="BB355">
        <v>10</v>
      </c>
      <c r="BC355">
        <v>0</v>
      </c>
      <c r="BD355" t="s">
        <v>114</v>
      </c>
      <c r="BE355">
        <v>0</v>
      </c>
      <c r="BF355" t="s">
        <v>111</v>
      </c>
    </row>
    <row r="356" spans="1:58" x14ac:dyDescent="0.25">
      <c r="A356" t="s">
        <v>624</v>
      </c>
      <c r="B356" t="s">
        <v>248</v>
      </c>
      <c r="C356">
        <v>1</v>
      </c>
      <c r="D356">
        <v>355</v>
      </c>
      <c r="E356" t="s">
        <v>120</v>
      </c>
      <c r="F356" t="s">
        <v>63</v>
      </c>
      <c r="G356" t="s">
        <v>64</v>
      </c>
      <c r="H356" t="s">
        <v>65</v>
      </c>
      <c r="I356" t="s">
        <v>91</v>
      </c>
      <c r="J356" t="s">
        <v>75</v>
      </c>
      <c r="K356" t="s">
        <v>1</v>
      </c>
      <c r="L356">
        <v>50</v>
      </c>
      <c r="M356">
        <v>3112280</v>
      </c>
      <c r="N356">
        <v>10</v>
      </c>
      <c r="O356">
        <v>2</v>
      </c>
      <c r="P356" t="s">
        <v>156</v>
      </c>
      <c r="Q356" t="s">
        <v>298</v>
      </c>
      <c r="R356">
        <v>33</v>
      </c>
      <c r="S356" t="s">
        <v>587</v>
      </c>
      <c r="U356">
        <v>27</v>
      </c>
      <c r="V356">
        <v>30</v>
      </c>
      <c r="W356">
        <v>6</v>
      </c>
      <c r="X356">
        <v>0</v>
      </c>
      <c r="Y356">
        <v>6</v>
      </c>
      <c r="Z356">
        <v>0</v>
      </c>
      <c r="AA356">
        <v>27</v>
      </c>
      <c r="AB356">
        <v>36</v>
      </c>
      <c r="AC356">
        <v>50</v>
      </c>
      <c r="AD356">
        <v>36</v>
      </c>
      <c r="AE356">
        <v>24</v>
      </c>
      <c r="AF356">
        <v>0</v>
      </c>
      <c r="AG356">
        <v>60</v>
      </c>
      <c r="AH356">
        <v>0</v>
      </c>
      <c r="AI356">
        <v>14</v>
      </c>
      <c r="AJ356">
        <v>-10</v>
      </c>
      <c r="AK356">
        <v>14</v>
      </c>
      <c r="AL356">
        <v>14</v>
      </c>
      <c r="AM356">
        <v>0</v>
      </c>
      <c r="AN356">
        <v>0.2</v>
      </c>
      <c r="AO356">
        <v>1.2727272727272727</v>
      </c>
      <c r="AP356">
        <v>0</v>
      </c>
      <c r="AQ356" t="s">
        <v>149</v>
      </c>
      <c r="AR356" t="s">
        <v>108</v>
      </c>
      <c r="AS356" t="s">
        <v>403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 t="s">
        <v>117</v>
      </c>
      <c r="BB356">
        <v>10</v>
      </c>
      <c r="BC356">
        <v>0</v>
      </c>
      <c r="BD356" t="s">
        <v>110</v>
      </c>
      <c r="BE356">
        <v>0</v>
      </c>
      <c r="BF356" t="s">
        <v>111</v>
      </c>
    </row>
    <row r="357" spans="1:58" x14ac:dyDescent="0.25">
      <c r="A357" t="s">
        <v>625</v>
      </c>
      <c r="B357" t="s">
        <v>248</v>
      </c>
      <c r="C357">
        <v>1</v>
      </c>
      <c r="D357">
        <v>356</v>
      </c>
      <c r="E357" t="s">
        <v>120</v>
      </c>
      <c r="F357" t="s">
        <v>63</v>
      </c>
      <c r="G357" t="s">
        <v>64</v>
      </c>
      <c r="H357" t="s">
        <v>65</v>
      </c>
      <c r="I357" t="s">
        <v>91</v>
      </c>
      <c r="J357" t="s">
        <v>75</v>
      </c>
      <c r="K357" t="s">
        <v>1</v>
      </c>
      <c r="L357">
        <v>50</v>
      </c>
      <c r="M357">
        <v>1441595</v>
      </c>
      <c r="N357">
        <v>10</v>
      </c>
      <c r="O357">
        <v>2</v>
      </c>
      <c r="P357" t="s">
        <v>156</v>
      </c>
      <c r="Q357" t="s">
        <v>298</v>
      </c>
      <c r="R357">
        <v>33</v>
      </c>
      <c r="S357" t="s">
        <v>626</v>
      </c>
      <c r="U357">
        <v>27</v>
      </c>
      <c r="V357">
        <v>30</v>
      </c>
      <c r="W357">
        <v>6</v>
      </c>
      <c r="X357">
        <v>0</v>
      </c>
      <c r="Y357">
        <v>6</v>
      </c>
      <c r="Z357">
        <v>0</v>
      </c>
      <c r="AA357">
        <v>27</v>
      </c>
      <c r="AB357">
        <v>36</v>
      </c>
      <c r="AC357">
        <v>50</v>
      </c>
      <c r="AD357">
        <v>36</v>
      </c>
      <c r="AE357">
        <v>24</v>
      </c>
      <c r="AF357">
        <v>0</v>
      </c>
      <c r="AG357">
        <v>60</v>
      </c>
      <c r="AH357">
        <v>0</v>
      </c>
      <c r="AI357">
        <v>14</v>
      </c>
      <c r="AJ357">
        <v>-10</v>
      </c>
      <c r="AK357">
        <v>14</v>
      </c>
      <c r="AL357">
        <v>14</v>
      </c>
      <c r="AM357">
        <v>0</v>
      </c>
      <c r="AN357">
        <v>0.2</v>
      </c>
      <c r="AO357">
        <v>1.2727272727272727</v>
      </c>
      <c r="AP357">
        <v>0</v>
      </c>
      <c r="AQ357" t="s">
        <v>149</v>
      </c>
      <c r="AR357" t="s">
        <v>108</v>
      </c>
      <c r="AS357" t="s">
        <v>403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 t="s">
        <v>117</v>
      </c>
      <c r="BB357">
        <v>10</v>
      </c>
      <c r="BC357">
        <v>0</v>
      </c>
      <c r="BD357" t="s">
        <v>111</v>
      </c>
      <c r="BE357">
        <v>0</v>
      </c>
      <c r="BF357" t="s">
        <v>111</v>
      </c>
    </row>
    <row r="358" spans="1:58" x14ac:dyDescent="0.25">
      <c r="A358" t="s">
        <v>627</v>
      </c>
      <c r="B358" t="s">
        <v>248</v>
      </c>
      <c r="C358">
        <v>1</v>
      </c>
      <c r="D358">
        <v>357</v>
      </c>
      <c r="E358" t="s">
        <v>120</v>
      </c>
      <c r="F358" t="s">
        <v>63</v>
      </c>
      <c r="G358" t="s">
        <v>64</v>
      </c>
      <c r="H358" t="s">
        <v>65</v>
      </c>
      <c r="I358" t="s">
        <v>91</v>
      </c>
      <c r="J358" t="s">
        <v>75</v>
      </c>
      <c r="K358" t="s">
        <v>1</v>
      </c>
      <c r="L358">
        <v>50</v>
      </c>
      <c r="M358">
        <v>1441597</v>
      </c>
      <c r="N358">
        <v>10</v>
      </c>
      <c r="O358">
        <v>2</v>
      </c>
      <c r="P358" t="s">
        <v>156</v>
      </c>
      <c r="Q358" t="s">
        <v>298</v>
      </c>
      <c r="R358">
        <v>33</v>
      </c>
      <c r="S358" t="s">
        <v>587</v>
      </c>
      <c r="U358">
        <v>27</v>
      </c>
      <c r="V358">
        <v>30</v>
      </c>
      <c r="W358">
        <v>6</v>
      </c>
      <c r="X358">
        <v>0</v>
      </c>
      <c r="Y358">
        <v>6</v>
      </c>
      <c r="Z358">
        <v>0</v>
      </c>
      <c r="AA358">
        <v>27</v>
      </c>
      <c r="AB358">
        <v>36</v>
      </c>
      <c r="AC358">
        <v>50</v>
      </c>
      <c r="AD358">
        <v>36</v>
      </c>
      <c r="AE358">
        <v>24</v>
      </c>
      <c r="AF358">
        <v>0</v>
      </c>
      <c r="AG358">
        <v>60</v>
      </c>
      <c r="AH358">
        <v>0</v>
      </c>
      <c r="AI358">
        <v>14</v>
      </c>
      <c r="AJ358">
        <v>-10</v>
      </c>
      <c r="AK358">
        <v>14</v>
      </c>
      <c r="AL358">
        <v>14</v>
      </c>
      <c r="AM358">
        <v>0</v>
      </c>
      <c r="AN358">
        <v>0.2</v>
      </c>
      <c r="AO358">
        <v>1.2727272727272727</v>
      </c>
      <c r="AP358">
        <v>0</v>
      </c>
      <c r="AQ358" t="s">
        <v>149</v>
      </c>
      <c r="AR358" t="s">
        <v>108</v>
      </c>
      <c r="AS358" t="s">
        <v>403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 t="s">
        <v>117</v>
      </c>
      <c r="BB358">
        <v>10</v>
      </c>
      <c r="BC358">
        <v>0</v>
      </c>
      <c r="BD358" t="s">
        <v>111</v>
      </c>
      <c r="BE358">
        <v>0</v>
      </c>
      <c r="BF358" t="s">
        <v>111</v>
      </c>
    </row>
    <row r="359" spans="1:58" x14ac:dyDescent="0.25">
      <c r="A359" t="s">
        <v>628</v>
      </c>
      <c r="B359" t="s">
        <v>248</v>
      </c>
      <c r="C359">
        <v>1</v>
      </c>
      <c r="D359">
        <v>358</v>
      </c>
      <c r="E359" t="s">
        <v>120</v>
      </c>
      <c r="F359" t="s">
        <v>63</v>
      </c>
      <c r="G359" t="s">
        <v>64</v>
      </c>
      <c r="H359" t="s">
        <v>65</v>
      </c>
      <c r="I359" t="s">
        <v>91</v>
      </c>
      <c r="J359" t="s">
        <v>75</v>
      </c>
      <c r="K359" t="s">
        <v>1</v>
      </c>
      <c r="L359">
        <v>50</v>
      </c>
      <c r="M359">
        <v>1441599</v>
      </c>
      <c r="N359">
        <v>10</v>
      </c>
      <c r="O359">
        <v>2</v>
      </c>
      <c r="P359" t="s">
        <v>156</v>
      </c>
      <c r="Q359" t="s">
        <v>298</v>
      </c>
      <c r="R359">
        <v>33</v>
      </c>
      <c r="S359" t="s">
        <v>587</v>
      </c>
      <c r="U359">
        <v>27</v>
      </c>
      <c r="V359">
        <v>30</v>
      </c>
      <c r="W359">
        <v>6</v>
      </c>
      <c r="X359">
        <v>0</v>
      </c>
      <c r="Y359">
        <v>6</v>
      </c>
      <c r="Z359">
        <v>0</v>
      </c>
      <c r="AA359">
        <v>27</v>
      </c>
      <c r="AB359">
        <v>36</v>
      </c>
      <c r="AC359">
        <v>50</v>
      </c>
      <c r="AD359">
        <v>36</v>
      </c>
      <c r="AE359">
        <v>24</v>
      </c>
      <c r="AF359">
        <v>0</v>
      </c>
      <c r="AG359">
        <v>60</v>
      </c>
      <c r="AH359">
        <v>0</v>
      </c>
      <c r="AI359">
        <v>14</v>
      </c>
      <c r="AJ359">
        <v>-10</v>
      </c>
      <c r="AK359">
        <v>14</v>
      </c>
      <c r="AL359">
        <v>14</v>
      </c>
      <c r="AM359">
        <v>0</v>
      </c>
      <c r="AN359">
        <v>0.2</v>
      </c>
      <c r="AO359">
        <v>1.2727272727272727</v>
      </c>
      <c r="AP359">
        <v>0</v>
      </c>
      <c r="AQ359" t="s">
        <v>149</v>
      </c>
      <c r="AR359" t="s">
        <v>108</v>
      </c>
      <c r="AS359" t="s">
        <v>403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 t="s">
        <v>117</v>
      </c>
      <c r="BB359">
        <v>10</v>
      </c>
      <c r="BC359">
        <v>0</v>
      </c>
      <c r="BD359" t="s">
        <v>111</v>
      </c>
      <c r="BE359">
        <v>0</v>
      </c>
      <c r="BF359" t="s">
        <v>111</v>
      </c>
    </row>
    <row r="360" spans="1:58" x14ac:dyDescent="0.25">
      <c r="A360" t="s">
        <v>629</v>
      </c>
      <c r="B360" t="s">
        <v>248</v>
      </c>
      <c r="C360">
        <v>1</v>
      </c>
      <c r="D360">
        <v>359</v>
      </c>
      <c r="E360" t="s">
        <v>120</v>
      </c>
      <c r="F360" t="s">
        <v>63</v>
      </c>
      <c r="G360" t="s">
        <v>64</v>
      </c>
      <c r="H360" t="s">
        <v>65</v>
      </c>
      <c r="I360" t="s">
        <v>91</v>
      </c>
      <c r="J360" t="s">
        <v>75</v>
      </c>
      <c r="K360" t="s">
        <v>1</v>
      </c>
      <c r="L360">
        <v>50</v>
      </c>
      <c r="M360">
        <v>1441601</v>
      </c>
      <c r="N360">
        <v>10</v>
      </c>
      <c r="O360">
        <v>2</v>
      </c>
      <c r="P360" t="s">
        <v>156</v>
      </c>
      <c r="Q360" t="s">
        <v>298</v>
      </c>
      <c r="R360">
        <v>33</v>
      </c>
      <c r="U360">
        <v>22</v>
      </c>
      <c r="V360">
        <v>22</v>
      </c>
      <c r="W360">
        <v>9</v>
      </c>
      <c r="X360">
        <v>0</v>
      </c>
      <c r="Y360">
        <v>9</v>
      </c>
      <c r="Z360">
        <v>5</v>
      </c>
      <c r="AA360">
        <v>27</v>
      </c>
      <c r="AB360">
        <v>36</v>
      </c>
      <c r="AC360">
        <v>50</v>
      </c>
      <c r="AD360">
        <v>28</v>
      </c>
      <c r="AE360">
        <v>27</v>
      </c>
      <c r="AF360">
        <v>5</v>
      </c>
      <c r="AG360">
        <v>60</v>
      </c>
      <c r="AH360">
        <v>0</v>
      </c>
      <c r="AI360">
        <v>22</v>
      </c>
      <c r="AJ360">
        <v>-10</v>
      </c>
      <c r="AK360">
        <v>17</v>
      </c>
      <c r="AL360">
        <v>22</v>
      </c>
      <c r="AM360">
        <v>0</v>
      </c>
      <c r="AN360">
        <v>0.2</v>
      </c>
      <c r="AO360">
        <v>1.5454545454545454</v>
      </c>
      <c r="AP360">
        <v>0</v>
      </c>
      <c r="AQ360" t="s">
        <v>149</v>
      </c>
      <c r="AR360" t="s">
        <v>108</v>
      </c>
      <c r="AS360" t="s">
        <v>403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 t="s">
        <v>117</v>
      </c>
      <c r="BB360">
        <v>10</v>
      </c>
      <c r="BC360">
        <v>0</v>
      </c>
      <c r="BD360" t="s">
        <v>111</v>
      </c>
      <c r="BE360">
        <v>0</v>
      </c>
      <c r="BF360" t="s">
        <v>111</v>
      </c>
    </row>
    <row r="361" spans="1:58" x14ac:dyDescent="0.25">
      <c r="A361" t="s">
        <v>630</v>
      </c>
      <c r="B361" t="s">
        <v>248</v>
      </c>
      <c r="C361">
        <v>1</v>
      </c>
      <c r="D361">
        <v>360</v>
      </c>
      <c r="E361" t="s">
        <v>120</v>
      </c>
      <c r="F361" t="s">
        <v>63</v>
      </c>
      <c r="G361" t="s">
        <v>64</v>
      </c>
      <c r="H361" t="s">
        <v>65</v>
      </c>
      <c r="I361" t="s">
        <v>91</v>
      </c>
      <c r="J361" t="s">
        <v>75</v>
      </c>
      <c r="K361" t="s">
        <v>1</v>
      </c>
      <c r="L361">
        <v>50</v>
      </c>
      <c r="M361">
        <v>1441603</v>
      </c>
      <c r="N361">
        <v>10</v>
      </c>
      <c r="O361">
        <v>2</v>
      </c>
      <c r="P361" t="s">
        <v>156</v>
      </c>
      <c r="Q361" t="s">
        <v>298</v>
      </c>
      <c r="R361">
        <v>33</v>
      </c>
      <c r="U361">
        <v>21</v>
      </c>
      <c r="V361">
        <v>21</v>
      </c>
      <c r="W361">
        <v>9</v>
      </c>
      <c r="X361">
        <v>0</v>
      </c>
      <c r="Y361">
        <v>9</v>
      </c>
      <c r="Z361">
        <v>6</v>
      </c>
      <c r="AA361">
        <v>27</v>
      </c>
      <c r="AB361">
        <v>36</v>
      </c>
      <c r="AC361">
        <v>50</v>
      </c>
      <c r="AD361">
        <v>27</v>
      </c>
      <c r="AE361">
        <v>27</v>
      </c>
      <c r="AF361">
        <v>6</v>
      </c>
      <c r="AG361">
        <v>60</v>
      </c>
      <c r="AH361">
        <v>0</v>
      </c>
      <c r="AI361">
        <v>23</v>
      </c>
      <c r="AJ361">
        <v>-10</v>
      </c>
      <c r="AK361">
        <v>17</v>
      </c>
      <c r="AL361">
        <v>23</v>
      </c>
      <c r="AM361">
        <v>0</v>
      </c>
      <c r="AN361">
        <v>0.2</v>
      </c>
      <c r="AO361">
        <v>1.5454545454545454</v>
      </c>
      <c r="AP361">
        <v>0</v>
      </c>
      <c r="AQ361" t="s">
        <v>149</v>
      </c>
      <c r="AR361" t="s">
        <v>108</v>
      </c>
      <c r="AS361" t="s">
        <v>403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 t="s">
        <v>117</v>
      </c>
      <c r="BB361">
        <v>10</v>
      </c>
      <c r="BC361">
        <v>0</v>
      </c>
      <c r="BD361" t="s">
        <v>111</v>
      </c>
      <c r="BE361">
        <v>0</v>
      </c>
      <c r="BF361" t="s">
        <v>111</v>
      </c>
    </row>
    <row r="362" spans="1:58" x14ac:dyDescent="0.25">
      <c r="A362" t="s">
        <v>631</v>
      </c>
      <c r="B362" t="s">
        <v>248</v>
      </c>
      <c r="C362">
        <v>1</v>
      </c>
      <c r="D362">
        <v>361</v>
      </c>
      <c r="E362" t="s">
        <v>120</v>
      </c>
      <c r="F362" t="s">
        <v>63</v>
      </c>
      <c r="G362" t="s">
        <v>64</v>
      </c>
      <c r="H362" t="s">
        <v>65</v>
      </c>
      <c r="I362" t="s">
        <v>91</v>
      </c>
      <c r="J362" t="s">
        <v>75</v>
      </c>
      <c r="K362" t="s">
        <v>1</v>
      </c>
      <c r="L362">
        <v>50</v>
      </c>
      <c r="M362">
        <v>1441605</v>
      </c>
      <c r="N362">
        <v>10</v>
      </c>
      <c r="O362">
        <v>2</v>
      </c>
      <c r="P362" t="s">
        <v>156</v>
      </c>
      <c r="Q362" t="s">
        <v>298</v>
      </c>
      <c r="R362">
        <v>33</v>
      </c>
      <c r="U362">
        <v>24</v>
      </c>
      <c r="V362">
        <v>24</v>
      </c>
      <c r="W362">
        <v>9</v>
      </c>
      <c r="X362">
        <v>0</v>
      </c>
      <c r="Y362">
        <v>9</v>
      </c>
      <c r="Z362">
        <v>3</v>
      </c>
      <c r="AA362">
        <v>27</v>
      </c>
      <c r="AB362">
        <v>36</v>
      </c>
      <c r="AC362">
        <v>50</v>
      </c>
      <c r="AD362">
        <v>30</v>
      </c>
      <c r="AE362">
        <v>27</v>
      </c>
      <c r="AF362">
        <v>3</v>
      </c>
      <c r="AG362">
        <v>60</v>
      </c>
      <c r="AH362">
        <v>0</v>
      </c>
      <c r="AI362">
        <v>20</v>
      </c>
      <c r="AJ362">
        <v>-10</v>
      </c>
      <c r="AK362">
        <v>17</v>
      </c>
      <c r="AL362">
        <v>20</v>
      </c>
      <c r="AM362">
        <v>0</v>
      </c>
      <c r="AN362">
        <v>0.2</v>
      </c>
      <c r="AO362">
        <v>1.5454545454545454</v>
      </c>
      <c r="AP362">
        <v>0</v>
      </c>
      <c r="AQ362" t="s">
        <v>149</v>
      </c>
      <c r="AR362" t="s">
        <v>108</v>
      </c>
      <c r="AS362" t="s">
        <v>403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 t="s">
        <v>117</v>
      </c>
      <c r="BB362">
        <v>10</v>
      </c>
      <c r="BC362">
        <v>0</v>
      </c>
      <c r="BD362" t="s">
        <v>111</v>
      </c>
      <c r="BE362">
        <v>0</v>
      </c>
      <c r="BF362" t="s">
        <v>111</v>
      </c>
    </row>
    <row r="363" spans="1:58" x14ac:dyDescent="0.25">
      <c r="A363" t="s">
        <v>632</v>
      </c>
      <c r="B363" t="s">
        <v>248</v>
      </c>
      <c r="C363">
        <v>1</v>
      </c>
      <c r="D363">
        <v>362</v>
      </c>
      <c r="E363" t="s">
        <v>120</v>
      </c>
      <c r="F363" t="s">
        <v>63</v>
      </c>
      <c r="G363" t="s">
        <v>64</v>
      </c>
      <c r="H363" t="s">
        <v>65</v>
      </c>
      <c r="I363" t="s">
        <v>91</v>
      </c>
      <c r="J363" t="s">
        <v>75</v>
      </c>
      <c r="K363" t="s">
        <v>1</v>
      </c>
      <c r="L363">
        <v>50</v>
      </c>
      <c r="M363">
        <v>1441607</v>
      </c>
      <c r="N363">
        <v>10</v>
      </c>
      <c r="O363">
        <v>2</v>
      </c>
      <c r="P363" t="s">
        <v>156</v>
      </c>
      <c r="Q363" t="s">
        <v>298</v>
      </c>
      <c r="R363">
        <v>33</v>
      </c>
      <c r="U363">
        <v>27</v>
      </c>
      <c r="V363">
        <v>27</v>
      </c>
      <c r="W363">
        <v>9</v>
      </c>
      <c r="X363">
        <v>0</v>
      </c>
      <c r="Y363">
        <v>9</v>
      </c>
      <c r="Z363">
        <v>0</v>
      </c>
      <c r="AA363">
        <v>27</v>
      </c>
      <c r="AB363">
        <v>36</v>
      </c>
      <c r="AC363">
        <v>50</v>
      </c>
      <c r="AD363">
        <v>33</v>
      </c>
      <c r="AE363">
        <v>27</v>
      </c>
      <c r="AF363">
        <v>0</v>
      </c>
      <c r="AG363">
        <v>60</v>
      </c>
      <c r="AH363">
        <v>0</v>
      </c>
      <c r="AI363">
        <v>17</v>
      </c>
      <c r="AJ363">
        <v>-10</v>
      </c>
      <c r="AK363">
        <v>17</v>
      </c>
      <c r="AL363">
        <v>17</v>
      </c>
      <c r="AM363">
        <v>0</v>
      </c>
      <c r="AN363">
        <v>0.2</v>
      </c>
      <c r="AO363">
        <v>1.5454545454545454</v>
      </c>
      <c r="AP363">
        <v>0</v>
      </c>
      <c r="AQ363" t="s">
        <v>149</v>
      </c>
      <c r="AR363" t="s">
        <v>108</v>
      </c>
      <c r="AS363" t="s">
        <v>403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 t="s">
        <v>117</v>
      </c>
      <c r="BB363">
        <v>10</v>
      </c>
      <c r="BC363">
        <v>0</v>
      </c>
      <c r="BD363" t="s">
        <v>111</v>
      </c>
      <c r="BE363">
        <v>0</v>
      </c>
      <c r="BF363" t="s">
        <v>111</v>
      </c>
    </row>
    <row r="364" spans="1:58" x14ac:dyDescent="0.25">
      <c r="A364" t="s">
        <v>633</v>
      </c>
      <c r="B364" t="s">
        <v>248</v>
      </c>
      <c r="C364">
        <v>1</v>
      </c>
      <c r="D364">
        <v>363</v>
      </c>
      <c r="E364" t="s">
        <v>120</v>
      </c>
      <c r="F364" t="s">
        <v>63</v>
      </c>
      <c r="G364" t="s">
        <v>64</v>
      </c>
      <c r="H364" t="s">
        <v>65</v>
      </c>
      <c r="I364" t="s">
        <v>91</v>
      </c>
      <c r="J364" t="s">
        <v>75</v>
      </c>
      <c r="K364" t="s">
        <v>1</v>
      </c>
      <c r="L364">
        <v>50</v>
      </c>
      <c r="M364">
        <v>1441609</v>
      </c>
      <c r="N364">
        <v>10</v>
      </c>
      <c r="O364">
        <v>2</v>
      </c>
      <c r="P364" t="s">
        <v>156</v>
      </c>
      <c r="Q364" t="s">
        <v>298</v>
      </c>
      <c r="R364">
        <v>33</v>
      </c>
      <c r="S364" t="s">
        <v>634</v>
      </c>
      <c r="U364">
        <v>25</v>
      </c>
      <c r="V364">
        <v>25</v>
      </c>
      <c r="W364">
        <v>9</v>
      </c>
      <c r="X364">
        <v>0</v>
      </c>
      <c r="Y364">
        <v>9</v>
      </c>
      <c r="Z364">
        <v>2</v>
      </c>
      <c r="AA364">
        <v>27</v>
      </c>
      <c r="AB364">
        <v>36</v>
      </c>
      <c r="AC364">
        <v>50</v>
      </c>
      <c r="AD364">
        <v>31</v>
      </c>
      <c r="AE364">
        <v>27</v>
      </c>
      <c r="AF364">
        <v>2</v>
      </c>
      <c r="AG364">
        <v>60</v>
      </c>
      <c r="AH364">
        <v>0</v>
      </c>
      <c r="AI364">
        <v>19</v>
      </c>
      <c r="AJ364">
        <v>-10</v>
      </c>
      <c r="AK364">
        <v>17</v>
      </c>
      <c r="AL364">
        <v>19</v>
      </c>
      <c r="AM364">
        <v>0</v>
      </c>
      <c r="AN364">
        <v>0.2</v>
      </c>
      <c r="AO364">
        <v>1.5454545454545454</v>
      </c>
      <c r="AP364">
        <v>0</v>
      </c>
      <c r="AQ364" t="s">
        <v>149</v>
      </c>
      <c r="AR364" t="s">
        <v>108</v>
      </c>
      <c r="AS364" t="s">
        <v>403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 t="s">
        <v>117</v>
      </c>
      <c r="BB364">
        <v>10</v>
      </c>
      <c r="BC364">
        <v>0</v>
      </c>
      <c r="BD364" t="s">
        <v>111</v>
      </c>
      <c r="BE364">
        <v>0</v>
      </c>
      <c r="BF364" t="s">
        <v>111</v>
      </c>
    </row>
    <row r="365" spans="1:58" x14ac:dyDescent="0.25">
      <c r="A365" t="s">
        <v>635</v>
      </c>
      <c r="B365" t="s">
        <v>248</v>
      </c>
      <c r="C365">
        <v>1</v>
      </c>
      <c r="D365">
        <v>364</v>
      </c>
      <c r="E365" t="s">
        <v>120</v>
      </c>
      <c r="F365" t="s">
        <v>63</v>
      </c>
      <c r="G365" t="s">
        <v>64</v>
      </c>
      <c r="H365" t="s">
        <v>65</v>
      </c>
      <c r="I365" t="s">
        <v>91</v>
      </c>
      <c r="J365" t="s">
        <v>75</v>
      </c>
      <c r="K365" t="s">
        <v>1</v>
      </c>
      <c r="L365">
        <v>50</v>
      </c>
      <c r="M365">
        <v>1441611</v>
      </c>
      <c r="N365">
        <v>10</v>
      </c>
      <c r="O365">
        <v>2</v>
      </c>
      <c r="P365" t="s">
        <v>156</v>
      </c>
      <c r="Q365" t="s">
        <v>298</v>
      </c>
      <c r="R365">
        <v>33</v>
      </c>
      <c r="S365" t="s">
        <v>636</v>
      </c>
      <c r="U365">
        <v>26</v>
      </c>
      <c r="V365">
        <v>26</v>
      </c>
      <c r="W365">
        <v>9</v>
      </c>
      <c r="X365">
        <v>0</v>
      </c>
      <c r="Y365">
        <v>9</v>
      </c>
      <c r="Z365">
        <v>1</v>
      </c>
      <c r="AA365">
        <v>27</v>
      </c>
      <c r="AB365">
        <v>36</v>
      </c>
      <c r="AC365">
        <v>50</v>
      </c>
      <c r="AD365">
        <v>32</v>
      </c>
      <c r="AE365">
        <v>27</v>
      </c>
      <c r="AF365">
        <v>1</v>
      </c>
      <c r="AG365">
        <v>60</v>
      </c>
      <c r="AH365">
        <v>0</v>
      </c>
      <c r="AI365">
        <v>18</v>
      </c>
      <c r="AJ365">
        <v>-10</v>
      </c>
      <c r="AK365">
        <v>17</v>
      </c>
      <c r="AL365">
        <v>18</v>
      </c>
      <c r="AM365">
        <v>0</v>
      </c>
      <c r="AN365">
        <v>0.2</v>
      </c>
      <c r="AO365">
        <v>1.5454545454545454</v>
      </c>
      <c r="AP365">
        <v>0</v>
      </c>
      <c r="AQ365" t="s">
        <v>149</v>
      </c>
      <c r="AR365" t="s">
        <v>108</v>
      </c>
      <c r="AS365" t="s">
        <v>403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 t="s">
        <v>117</v>
      </c>
      <c r="BB365">
        <v>10</v>
      </c>
      <c r="BC365">
        <v>0</v>
      </c>
      <c r="BD365" t="s">
        <v>111</v>
      </c>
      <c r="BE365">
        <v>0</v>
      </c>
      <c r="BF365" t="s">
        <v>111</v>
      </c>
    </row>
    <row r="366" spans="1:58" x14ac:dyDescent="0.25">
      <c r="A366" t="s">
        <v>637</v>
      </c>
      <c r="B366" t="s">
        <v>248</v>
      </c>
      <c r="C366">
        <v>1</v>
      </c>
      <c r="D366">
        <v>365</v>
      </c>
      <c r="E366" t="s">
        <v>120</v>
      </c>
      <c r="F366" t="s">
        <v>63</v>
      </c>
      <c r="G366" t="s">
        <v>64</v>
      </c>
      <c r="H366" t="s">
        <v>65</v>
      </c>
      <c r="I366" t="s">
        <v>91</v>
      </c>
      <c r="J366" t="s">
        <v>75</v>
      </c>
      <c r="K366" t="s">
        <v>1</v>
      </c>
      <c r="L366">
        <v>50</v>
      </c>
      <c r="M366">
        <v>1441613</v>
      </c>
      <c r="N366">
        <v>10</v>
      </c>
      <c r="O366">
        <v>2</v>
      </c>
      <c r="P366" t="s">
        <v>156</v>
      </c>
      <c r="Q366" t="s">
        <v>298</v>
      </c>
      <c r="R366">
        <v>33</v>
      </c>
      <c r="U366">
        <v>26</v>
      </c>
      <c r="V366">
        <v>26</v>
      </c>
      <c r="W366">
        <v>9</v>
      </c>
      <c r="X366">
        <v>0</v>
      </c>
      <c r="Y366">
        <v>9</v>
      </c>
      <c r="Z366">
        <v>1</v>
      </c>
      <c r="AA366">
        <v>27</v>
      </c>
      <c r="AB366">
        <v>36</v>
      </c>
      <c r="AC366">
        <v>50</v>
      </c>
      <c r="AD366">
        <v>32</v>
      </c>
      <c r="AE366">
        <v>27</v>
      </c>
      <c r="AF366">
        <v>1</v>
      </c>
      <c r="AG366">
        <v>60</v>
      </c>
      <c r="AH366">
        <v>0</v>
      </c>
      <c r="AI366">
        <v>18</v>
      </c>
      <c r="AJ366">
        <v>-10</v>
      </c>
      <c r="AK366">
        <v>17</v>
      </c>
      <c r="AL366">
        <v>18</v>
      </c>
      <c r="AM366">
        <v>0</v>
      </c>
      <c r="AN366">
        <v>0.2</v>
      </c>
      <c r="AO366">
        <v>1.5454545454545454</v>
      </c>
      <c r="AP366">
        <v>0</v>
      </c>
      <c r="AQ366" t="s">
        <v>149</v>
      </c>
      <c r="AR366" t="s">
        <v>108</v>
      </c>
      <c r="AS366" t="s">
        <v>403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117</v>
      </c>
      <c r="BB366">
        <v>10</v>
      </c>
      <c r="BC366">
        <v>0</v>
      </c>
      <c r="BD366" t="s">
        <v>114</v>
      </c>
      <c r="BE366">
        <v>0</v>
      </c>
      <c r="BF366" t="s">
        <v>111</v>
      </c>
    </row>
    <row r="367" spans="1:58" x14ac:dyDescent="0.25">
      <c r="A367" t="s">
        <v>638</v>
      </c>
      <c r="B367" t="s">
        <v>248</v>
      </c>
      <c r="C367">
        <v>1</v>
      </c>
      <c r="D367">
        <v>366</v>
      </c>
      <c r="E367" t="s">
        <v>120</v>
      </c>
      <c r="F367" t="s">
        <v>63</v>
      </c>
      <c r="G367" t="s">
        <v>64</v>
      </c>
      <c r="H367" t="s">
        <v>65</v>
      </c>
      <c r="I367" t="s">
        <v>78</v>
      </c>
      <c r="J367" t="s">
        <v>75</v>
      </c>
      <c r="K367" t="s">
        <v>1</v>
      </c>
      <c r="L367">
        <v>50</v>
      </c>
      <c r="M367">
        <v>3184076</v>
      </c>
      <c r="N367">
        <v>20</v>
      </c>
      <c r="O367">
        <v>2</v>
      </c>
      <c r="P367" t="s">
        <v>156</v>
      </c>
      <c r="Q367" t="s">
        <v>298</v>
      </c>
      <c r="R367">
        <v>34</v>
      </c>
      <c r="U367">
        <v>22</v>
      </c>
      <c r="V367">
        <v>25</v>
      </c>
      <c r="W367">
        <v>0</v>
      </c>
      <c r="X367">
        <v>0</v>
      </c>
      <c r="Y367">
        <v>0</v>
      </c>
      <c r="Z367">
        <v>0</v>
      </c>
      <c r="AA367">
        <v>22</v>
      </c>
      <c r="AB367">
        <v>25</v>
      </c>
      <c r="AC367">
        <v>50</v>
      </c>
      <c r="AD367">
        <v>49</v>
      </c>
      <c r="AE367">
        <v>0</v>
      </c>
      <c r="AF367">
        <v>0</v>
      </c>
      <c r="AG367">
        <v>49</v>
      </c>
      <c r="AH367">
        <v>0</v>
      </c>
      <c r="AI367">
        <v>1</v>
      </c>
      <c r="AJ367">
        <v>1</v>
      </c>
      <c r="AK367">
        <v>1</v>
      </c>
      <c r="AL367">
        <v>1</v>
      </c>
      <c r="AM367">
        <v>0</v>
      </c>
      <c r="AN367">
        <v>0.4</v>
      </c>
      <c r="AO367">
        <v>9.0909090909090912E-2</v>
      </c>
      <c r="AP367">
        <v>0</v>
      </c>
      <c r="AQ367" t="s">
        <v>145</v>
      </c>
      <c r="AR367" t="s">
        <v>108</v>
      </c>
      <c r="AS367" t="s">
        <v>403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 t="s">
        <v>117</v>
      </c>
      <c r="BB367">
        <v>20</v>
      </c>
      <c r="BC367">
        <v>0</v>
      </c>
      <c r="BD367" t="s">
        <v>110</v>
      </c>
      <c r="BE367">
        <v>0</v>
      </c>
      <c r="BF367" t="s">
        <v>111</v>
      </c>
    </row>
    <row r="368" spans="1:58" x14ac:dyDescent="0.25">
      <c r="A368" t="s">
        <v>639</v>
      </c>
      <c r="B368" t="s">
        <v>248</v>
      </c>
      <c r="C368">
        <v>1</v>
      </c>
      <c r="D368">
        <v>367</v>
      </c>
      <c r="E368" t="s">
        <v>120</v>
      </c>
      <c r="F368" t="s">
        <v>63</v>
      </c>
      <c r="G368" t="s">
        <v>64</v>
      </c>
      <c r="H368" t="s">
        <v>65</v>
      </c>
      <c r="I368" t="s">
        <v>78</v>
      </c>
      <c r="J368" t="s">
        <v>75</v>
      </c>
      <c r="K368" t="s">
        <v>1</v>
      </c>
      <c r="L368">
        <v>50</v>
      </c>
      <c r="M368">
        <v>3184078</v>
      </c>
      <c r="N368">
        <v>20</v>
      </c>
      <c r="O368">
        <v>2</v>
      </c>
      <c r="P368" t="s">
        <v>156</v>
      </c>
      <c r="Q368" t="s">
        <v>298</v>
      </c>
      <c r="R368">
        <v>34</v>
      </c>
      <c r="U368">
        <v>22</v>
      </c>
      <c r="V368">
        <v>25</v>
      </c>
      <c r="W368">
        <v>0</v>
      </c>
      <c r="X368">
        <v>0</v>
      </c>
      <c r="Y368">
        <v>0</v>
      </c>
      <c r="Z368">
        <v>0</v>
      </c>
      <c r="AA368">
        <v>22</v>
      </c>
      <c r="AB368">
        <v>25</v>
      </c>
      <c r="AC368">
        <v>50</v>
      </c>
      <c r="AD368">
        <v>49</v>
      </c>
      <c r="AE368">
        <v>0</v>
      </c>
      <c r="AF368">
        <v>0</v>
      </c>
      <c r="AG368">
        <v>49</v>
      </c>
      <c r="AH368">
        <v>0</v>
      </c>
      <c r="AI368">
        <v>1</v>
      </c>
      <c r="AJ368">
        <v>1</v>
      </c>
      <c r="AK368">
        <v>1</v>
      </c>
      <c r="AL368">
        <v>1</v>
      </c>
      <c r="AM368">
        <v>0</v>
      </c>
      <c r="AN368">
        <v>0.4</v>
      </c>
      <c r="AO368">
        <v>9.0909090909090912E-2</v>
      </c>
      <c r="AP368">
        <v>0</v>
      </c>
      <c r="AQ368" t="s">
        <v>145</v>
      </c>
      <c r="AR368" t="s">
        <v>108</v>
      </c>
      <c r="AS368" t="s">
        <v>403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 t="s">
        <v>117</v>
      </c>
      <c r="BB368">
        <v>20</v>
      </c>
      <c r="BC368">
        <v>0</v>
      </c>
      <c r="BD368" t="s">
        <v>111</v>
      </c>
      <c r="BE368">
        <v>0</v>
      </c>
      <c r="BF368" t="s">
        <v>111</v>
      </c>
    </row>
    <row r="369" spans="1:58" x14ac:dyDescent="0.25">
      <c r="A369" t="s">
        <v>640</v>
      </c>
      <c r="B369" t="s">
        <v>248</v>
      </c>
      <c r="C369">
        <v>1</v>
      </c>
      <c r="D369">
        <v>368</v>
      </c>
      <c r="E369" t="s">
        <v>120</v>
      </c>
      <c r="F369" t="s">
        <v>63</v>
      </c>
      <c r="G369" t="s">
        <v>64</v>
      </c>
      <c r="H369" t="s">
        <v>65</v>
      </c>
      <c r="I369" t="s">
        <v>78</v>
      </c>
      <c r="J369" t="s">
        <v>75</v>
      </c>
      <c r="K369" t="s">
        <v>1</v>
      </c>
      <c r="L369">
        <v>50</v>
      </c>
      <c r="M369">
        <v>3184080</v>
      </c>
      <c r="N369">
        <v>20</v>
      </c>
      <c r="O369">
        <v>2</v>
      </c>
      <c r="P369" t="s">
        <v>156</v>
      </c>
      <c r="Q369" t="s">
        <v>298</v>
      </c>
      <c r="R369">
        <v>34</v>
      </c>
      <c r="U369">
        <v>21</v>
      </c>
      <c r="V369">
        <v>24</v>
      </c>
      <c r="W369">
        <v>1</v>
      </c>
      <c r="X369">
        <v>0</v>
      </c>
      <c r="Y369">
        <v>1</v>
      </c>
      <c r="Z369">
        <v>0</v>
      </c>
      <c r="AA369">
        <v>22</v>
      </c>
      <c r="AB369">
        <v>25</v>
      </c>
      <c r="AC369">
        <v>50</v>
      </c>
      <c r="AD369">
        <v>47</v>
      </c>
      <c r="AE369">
        <v>2</v>
      </c>
      <c r="AF369">
        <v>0</v>
      </c>
      <c r="AG369">
        <v>49</v>
      </c>
      <c r="AH369">
        <v>0</v>
      </c>
      <c r="AI369">
        <v>3</v>
      </c>
      <c r="AJ369">
        <v>1</v>
      </c>
      <c r="AK369">
        <v>3</v>
      </c>
      <c r="AL369">
        <v>3</v>
      </c>
      <c r="AM369">
        <v>0</v>
      </c>
      <c r="AN369">
        <v>0.4</v>
      </c>
      <c r="AO369">
        <v>0.27272727272727271</v>
      </c>
      <c r="AP369">
        <v>0</v>
      </c>
      <c r="AQ369" t="s">
        <v>145</v>
      </c>
      <c r="AR369" t="s">
        <v>108</v>
      </c>
      <c r="AS369" t="s">
        <v>403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 t="s">
        <v>117</v>
      </c>
      <c r="BB369">
        <v>20</v>
      </c>
      <c r="BC369">
        <v>0</v>
      </c>
      <c r="BD369" t="s">
        <v>111</v>
      </c>
      <c r="BE369">
        <v>0</v>
      </c>
      <c r="BF369" t="s">
        <v>111</v>
      </c>
    </row>
    <row r="370" spans="1:58" x14ac:dyDescent="0.25">
      <c r="A370" t="s">
        <v>641</v>
      </c>
      <c r="B370" t="s">
        <v>248</v>
      </c>
      <c r="C370">
        <v>1</v>
      </c>
      <c r="D370">
        <v>369</v>
      </c>
      <c r="E370" t="s">
        <v>120</v>
      </c>
      <c r="F370" t="s">
        <v>63</v>
      </c>
      <c r="G370" t="s">
        <v>64</v>
      </c>
      <c r="H370" t="s">
        <v>65</v>
      </c>
      <c r="I370" t="s">
        <v>78</v>
      </c>
      <c r="J370" t="s">
        <v>75</v>
      </c>
      <c r="K370" t="s">
        <v>1</v>
      </c>
      <c r="L370">
        <v>50</v>
      </c>
      <c r="M370">
        <v>3184082</v>
      </c>
      <c r="N370">
        <v>20</v>
      </c>
      <c r="O370">
        <v>2</v>
      </c>
      <c r="P370" t="s">
        <v>156</v>
      </c>
      <c r="Q370" t="s">
        <v>298</v>
      </c>
      <c r="R370">
        <v>34</v>
      </c>
      <c r="S370" t="s">
        <v>642</v>
      </c>
      <c r="U370">
        <v>22</v>
      </c>
      <c r="V370">
        <v>25</v>
      </c>
      <c r="W370">
        <v>0</v>
      </c>
      <c r="X370">
        <v>0</v>
      </c>
      <c r="Y370">
        <v>0</v>
      </c>
      <c r="Z370">
        <v>0</v>
      </c>
      <c r="AA370">
        <v>22</v>
      </c>
      <c r="AB370">
        <v>25</v>
      </c>
      <c r="AC370">
        <v>50</v>
      </c>
      <c r="AD370">
        <v>49</v>
      </c>
      <c r="AE370">
        <v>0</v>
      </c>
      <c r="AF370">
        <v>0</v>
      </c>
      <c r="AG370">
        <v>49</v>
      </c>
      <c r="AH370">
        <v>0</v>
      </c>
      <c r="AI370">
        <v>1</v>
      </c>
      <c r="AJ370">
        <v>1</v>
      </c>
      <c r="AK370">
        <v>1</v>
      </c>
      <c r="AL370">
        <v>1</v>
      </c>
      <c r="AM370">
        <v>0</v>
      </c>
      <c r="AN370">
        <v>0.4</v>
      </c>
      <c r="AO370">
        <v>9.0909090909090912E-2</v>
      </c>
      <c r="AP370">
        <v>0</v>
      </c>
      <c r="AQ370" t="s">
        <v>145</v>
      </c>
      <c r="AR370" t="s">
        <v>108</v>
      </c>
      <c r="AS370" t="s">
        <v>403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 t="s">
        <v>117</v>
      </c>
      <c r="BB370">
        <v>20</v>
      </c>
      <c r="BC370">
        <v>0</v>
      </c>
      <c r="BD370" t="s">
        <v>111</v>
      </c>
      <c r="BE370">
        <v>0</v>
      </c>
      <c r="BF370" t="s">
        <v>111</v>
      </c>
    </row>
    <row r="371" spans="1:58" x14ac:dyDescent="0.25">
      <c r="A371" t="s">
        <v>643</v>
      </c>
      <c r="B371" t="s">
        <v>248</v>
      </c>
      <c r="C371">
        <v>1</v>
      </c>
      <c r="D371">
        <v>370</v>
      </c>
      <c r="E371" t="s">
        <v>120</v>
      </c>
      <c r="F371" t="s">
        <v>63</v>
      </c>
      <c r="G371" t="s">
        <v>64</v>
      </c>
      <c r="H371" t="s">
        <v>65</v>
      </c>
      <c r="I371" t="s">
        <v>78</v>
      </c>
      <c r="J371" t="s">
        <v>75</v>
      </c>
      <c r="K371" t="s">
        <v>1</v>
      </c>
      <c r="L371">
        <v>50</v>
      </c>
      <c r="M371">
        <v>3184084</v>
      </c>
      <c r="N371">
        <v>20</v>
      </c>
      <c r="O371">
        <v>2</v>
      </c>
      <c r="P371" t="s">
        <v>156</v>
      </c>
      <c r="Q371" t="s">
        <v>298</v>
      </c>
      <c r="R371">
        <v>34</v>
      </c>
      <c r="S371" t="s">
        <v>642</v>
      </c>
      <c r="U371">
        <v>22</v>
      </c>
      <c r="V371">
        <v>25</v>
      </c>
      <c r="W371">
        <v>0</v>
      </c>
      <c r="X371">
        <v>0</v>
      </c>
      <c r="Y371">
        <v>0</v>
      </c>
      <c r="Z371">
        <v>0</v>
      </c>
      <c r="AA371">
        <v>22</v>
      </c>
      <c r="AB371">
        <v>25</v>
      </c>
      <c r="AC371">
        <v>50</v>
      </c>
      <c r="AD371">
        <v>49</v>
      </c>
      <c r="AE371">
        <v>0</v>
      </c>
      <c r="AF371">
        <v>0</v>
      </c>
      <c r="AG371">
        <v>49</v>
      </c>
      <c r="AH371">
        <v>0</v>
      </c>
      <c r="AI371">
        <v>1</v>
      </c>
      <c r="AJ371">
        <v>1</v>
      </c>
      <c r="AK371">
        <v>1</v>
      </c>
      <c r="AL371">
        <v>1</v>
      </c>
      <c r="AM371">
        <v>0</v>
      </c>
      <c r="AN371">
        <v>0.4</v>
      </c>
      <c r="AO371">
        <v>9.0909090909090912E-2</v>
      </c>
      <c r="AP371">
        <v>0</v>
      </c>
      <c r="AQ371" t="s">
        <v>145</v>
      </c>
      <c r="AR371" t="s">
        <v>108</v>
      </c>
      <c r="AS371" t="s">
        <v>403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 t="s">
        <v>117</v>
      </c>
      <c r="BB371">
        <v>20</v>
      </c>
      <c r="BC371">
        <v>0</v>
      </c>
      <c r="BD371" t="s">
        <v>111</v>
      </c>
      <c r="BE371">
        <v>0</v>
      </c>
      <c r="BF371" t="s">
        <v>111</v>
      </c>
    </row>
    <row r="372" spans="1:58" x14ac:dyDescent="0.25">
      <c r="A372" t="s">
        <v>644</v>
      </c>
      <c r="B372" t="s">
        <v>248</v>
      </c>
      <c r="C372">
        <v>1</v>
      </c>
      <c r="D372">
        <v>371</v>
      </c>
      <c r="E372" t="s">
        <v>120</v>
      </c>
      <c r="F372" t="s">
        <v>63</v>
      </c>
      <c r="G372" t="s">
        <v>64</v>
      </c>
      <c r="H372" t="s">
        <v>65</v>
      </c>
      <c r="I372" t="s">
        <v>72</v>
      </c>
      <c r="J372" t="s">
        <v>72</v>
      </c>
      <c r="K372" t="s">
        <v>121</v>
      </c>
      <c r="L372">
        <v>50</v>
      </c>
      <c r="M372">
        <v>3184086</v>
      </c>
      <c r="N372">
        <v>0</v>
      </c>
      <c r="O372">
        <v>2</v>
      </c>
      <c r="P372" t="s">
        <v>156</v>
      </c>
      <c r="Q372" t="s">
        <v>298</v>
      </c>
      <c r="R372">
        <v>34</v>
      </c>
      <c r="S372" t="s">
        <v>122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50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50</v>
      </c>
      <c r="AK372">
        <v>50</v>
      </c>
      <c r="AL372">
        <v>50</v>
      </c>
      <c r="AM372">
        <v>50</v>
      </c>
      <c r="AN372">
        <v>0</v>
      </c>
      <c r="AO372">
        <v>4.5454545454545459</v>
      </c>
      <c r="AP372">
        <v>0</v>
      </c>
      <c r="AQ372" t="s">
        <v>123</v>
      </c>
      <c r="AR372" t="s">
        <v>116</v>
      </c>
      <c r="AS372" t="s">
        <v>403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 t="s">
        <v>117</v>
      </c>
      <c r="BB372">
        <v>0</v>
      </c>
      <c r="BC372">
        <v>0</v>
      </c>
      <c r="BD372" t="s">
        <v>111</v>
      </c>
      <c r="BE372">
        <v>1</v>
      </c>
      <c r="BF372" t="s">
        <v>111</v>
      </c>
    </row>
    <row r="373" spans="1:58" x14ac:dyDescent="0.25">
      <c r="A373" t="s">
        <v>645</v>
      </c>
      <c r="B373" t="s">
        <v>248</v>
      </c>
      <c r="C373">
        <v>1</v>
      </c>
      <c r="D373">
        <v>372</v>
      </c>
      <c r="E373" t="s">
        <v>120</v>
      </c>
      <c r="F373" t="s">
        <v>63</v>
      </c>
      <c r="G373" t="s">
        <v>64</v>
      </c>
      <c r="H373" t="s">
        <v>65</v>
      </c>
      <c r="I373" t="s">
        <v>72</v>
      </c>
      <c r="J373" t="s">
        <v>72</v>
      </c>
      <c r="K373" t="s">
        <v>121</v>
      </c>
      <c r="L373">
        <v>50</v>
      </c>
      <c r="M373">
        <v>3184088</v>
      </c>
      <c r="N373">
        <v>0</v>
      </c>
      <c r="O373">
        <v>2</v>
      </c>
      <c r="P373" t="s">
        <v>156</v>
      </c>
      <c r="Q373" t="s">
        <v>298</v>
      </c>
      <c r="R373">
        <v>34</v>
      </c>
      <c r="S373" t="s">
        <v>122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50</v>
      </c>
      <c r="AK373">
        <v>50</v>
      </c>
      <c r="AL373">
        <v>50</v>
      </c>
      <c r="AM373">
        <v>50</v>
      </c>
      <c r="AN373">
        <v>0</v>
      </c>
      <c r="AO373">
        <v>4.5454545454545459</v>
      </c>
      <c r="AP373">
        <v>0</v>
      </c>
      <c r="AQ373" t="s">
        <v>123</v>
      </c>
      <c r="AR373" t="s">
        <v>116</v>
      </c>
      <c r="AS373" t="s">
        <v>403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 t="s">
        <v>117</v>
      </c>
      <c r="BB373">
        <v>0</v>
      </c>
      <c r="BC373">
        <v>0</v>
      </c>
      <c r="BD373" t="s">
        <v>111</v>
      </c>
      <c r="BE373">
        <v>2</v>
      </c>
      <c r="BF373" t="s">
        <v>111</v>
      </c>
    </row>
    <row r="374" spans="1:58" x14ac:dyDescent="0.25">
      <c r="A374" t="s">
        <v>646</v>
      </c>
      <c r="B374" t="s">
        <v>248</v>
      </c>
      <c r="C374">
        <v>1</v>
      </c>
      <c r="D374">
        <v>373</v>
      </c>
      <c r="E374" t="s">
        <v>120</v>
      </c>
      <c r="F374" t="s">
        <v>63</v>
      </c>
      <c r="G374" t="s">
        <v>64</v>
      </c>
      <c r="H374" t="s">
        <v>65</v>
      </c>
      <c r="I374" t="s">
        <v>72</v>
      </c>
      <c r="J374" t="s">
        <v>72</v>
      </c>
      <c r="K374" t="s">
        <v>121</v>
      </c>
      <c r="L374">
        <v>50</v>
      </c>
      <c r="M374">
        <v>3184090</v>
      </c>
      <c r="N374">
        <v>0</v>
      </c>
      <c r="O374">
        <v>2</v>
      </c>
      <c r="P374" t="s">
        <v>156</v>
      </c>
      <c r="Q374" t="s">
        <v>298</v>
      </c>
      <c r="R374">
        <v>34</v>
      </c>
      <c r="S374" t="s">
        <v>122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50</v>
      </c>
      <c r="AK374">
        <v>50</v>
      </c>
      <c r="AL374">
        <v>50</v>
      </c>
      <c r="AM374">
        <v>50</v>
      </c>
      <c r="AN374">
        <v>0</v>
      </c>
      <c r="AO374">
        <v>4.5454545454545459</v>
      </c>
      <c r="AP374">
        <v>0</v>
      </c>
      <c r="AQ374" t="s">
        <v>123</v>
      </c>
      <c r="AR374" t="s">
        <v>116</v>
      </c>
      <c r="AS374" t="s">
        <v>403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 t="s">
        <v>117</v>
      </c>
      <c r="BB374">
        <v>0</v>
      </c>
      <c r="BC374">
        <v>0</v>
      </c>
      <c r="BD374" t="s">
        <v>111</v>
      </c>
      <c r="BE374">
        <v>3</v>
      </c>
      <c r="BF374" t="s">
        <v>111</v>
      </c>
    </row>
    <row r="375" spans="1:58" x14ac:dyDescent="0.25">
      <c r="A375" t="s">
        <v>647</v>
      </c>
      <c r="B375" t="s">
        <v>248</v>
      </c>
      <c r="C375">
        <v>1</v>
      </c>
      <c r="D375">
        <v>374</v>
      </c>
      <c r="E375" t="s">
        <v>120</v>
      </c>
      <c r="F375" t="s">
        <v>63</v>
      </c>
      <c r="G375" t="s">
        <v>64</v>
      </c>
      <c r="H375" t="s">
        <v>65</v>
      </c>
      <c r="I375" t="s">
        <v>72</v>
      </c>
      <c r="J375" t="s">
        <v>72</v>
      </c>
      <c r="K375" t="s">
        <v>121</v>
      </c>
      <c r="L375">
        <v>50</v>
      </c>
      <c r="M375">
        <v>3184092</v>
      </c>
      <c r="N375">
        <v>0</v>
      </c>
      <c r="O375">
        <v>2</v>
      </c>
      <c r="P375" t="s">
        <v>156</v>
      </c>
      <c r="Q375" t="s">
        <v>298</v>
      </c>
      <c r="R375">
        <v>34</v>
      </c>
      <c r="S375" t="s">
        <v>122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50</v>
      </c>
      <c r="AK375">
        <v>50</v>
      </c>
      <c r="AL375">
        <v>50</v>
      </c>
      <c r="AM375">
        <v>50</v>
      </c>
      <c r="AN375">
        <v>0</v>
      </c>
      <c r="AO375">
        <v>4.5454545454545459</v>
      </c>
      <c r="AP375">
        <v>0</v>
      </c>
      <c r="AQ375" t="s">
        <v>123</v>
      </c>
      <c r="AR375" t="s">
        <v>116</v>
      </c>
      <c r="AS375" t="s">
        <v>403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 t="s">
        <v>117</v>
      </c>
      <c r="BB375">
        <v>0</v>
      </c>
      <c r="BC375">
        <v>0</v>
      </c>
      <c r="BD375" t="s">
        <v>111</v>
      </c>
      <c r="BE375">
        <v>4</v>
      </c>
      <c r="BF375" t="s">
        <v>111</v>
      </c>
    </row>
    <row r="376" spans="1:58" x14ac:dyDescent="0.25">
      <c r="A376" t="s">
        <v>648</v>
      </c>
      <c r="B376" t="s">
        <v>248</v>
      </c>
      <c r="C376">
        <v>1</v>
      </c>
      <c r="D376">
        <v>375</v>
      </c>
      <c r="E376" t="s">
        <v>120</v>
      </c>
      <c r="F376" t="s">
        <v>63</v>
      </c>
      <c r="G376" t="s">
        <v>64</v>
      </c>
      <c r="H376" t="s">
        <v>65</v>
      </c>
      <c r="I376" t="s">
        <v>72</v>
      </c>
      <c r="J376" t="s">
        <v>72</v>
      </c>
      <c r="K376" t="s">
        <v>121</v>
      </c>
      <c r="L376">
        <v>50</v>
      </c>
      <c r="M376">
        <v>3184094</v>
      </c>
      <c r="N376">
        <v>0</v>
      </c>
      <c r="O376">
        <v>2</v>
      </c>
      <c r="P376" t="s">
        <v>156</v>
      </c>
      <c r="Q376" t="s">
        <v>298</v>
      </c>
      <c r="R376">
        <v>34</v>
      </c>
      <c r="S376" t="s">
        <v>122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50</v>
      </c>
      <c r="AK376">
        <v>50</v>
      </c>
      <c r="AL376">
        <v>50</v>
      </c>
      <c r="AM376">
        <v>50</v>
      </c>
      <c r="AN376">
        <v>0</v>
      </c>
      <c r="AO376">
        <v>4.5454545454545459</v>
      </c>
      <c r="AP376">
        <v>0</v>
      </c>
      <c r="AQ376" t="s">
        <v>123</v>
      </c>
      <c r="AR376" t="s">
        <v>116</v>
      </c>
      <c r="AS376" t="s">
        <v>403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 t="s">
        <v>117</v>
      </c>
      <c r="BB376">
        <v>0</v>
      </c>
      <c r="BC376">
        <v>0</v>
      </c>
      <c r="BD376" t="s">
        <v>111</v>
      </c>
      <c r="BE376">
        <v>5</v>
      </c>
      <c r="BF376" t="s">
        <v>111</v>
      </c>
    </row>
    <row r="377" spans="1:58" x14ac:dyDescent="0.25">
      <c r="A377" t="s">
        <v>649</v>
      </c>
      <c r="B377" t="s">
        <v>248</v>
      </c>
      <c r="C377">
        <v>1</v>
      </c>
      <c r="D377">
        <v>376</v>
      </c>
      <c r="E377" t="s">
        <v>120</v>
      </c>
      <c r="F377" t="s">
        <v>63</v>
      </c>
      <c r="G377" t="s">
        <v>64</v>
      </c>
      <c r="H377" t="s">
        <v>65</v>
      </c>
      <c r="I377" t="s">
        <v>72</v>
      </c>
      <c r="J377" t="s">
        <v>72</v>
      </c>
      <c r="K377" t="s">
        <v>121</v>
      </c>
      <c r="L377">
        <v>50</v>
      </c>
      <c r="M377">
        <v>3184096</v>
      </c>
      <c r="N377">
        <v>0</v>
      </c>
      <c r="O377">
        <v>2</v>
      </c>
      <c r="P377" t="s">
        <v>156</v>
      </c>
      <c r="Q377" t="s">
        <v>298</v>
      </c>
      <c r="R377">
        <v>34</v>
      </c>
      <c r="S377" t="s">
        <v>122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50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50</v>
      </c>
      <c r="AK377">
        <v>50</v>
      </c>
      <c r="AL377">
        <v>50</v>
      </c>
      <c r="AM377">
        <v>50</v>
      </c>
      <c r="AN377">
        <v>0</v>
      </c>
      <c r="AO377">
        <v>4.5454545454545459</v>
      </c>
      <c r="AP377">
        <v>0</v>
      </c>
      <c r="AQ377" t="s">
        <v>123</v>
      </c>
      <c r="AR377" t="s">
        <v>116</v>
      </c>
      <c r="AS377" t="s">
        <v>403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 t="s">
        <v>117</v>
      </c>
      <c r="BB377">
        <v>0</v>
      </c>
      <c r="BC377">
        <v>0</v>
      </c>
      <c r="BD377" t="s">
        <v>114</v>
      </c>
      <c r="BE377">
        <v>6</v>
      </c>
      <c r="BF377" t="s">
        <v>111</v>
      </c>
    </row>
    <row r="378" spans="1:58" x14ac:dyDescent="0.25">
      <c r="A378" t="s">
        <v>650</v>
      </c>
      <c r="B378" t="s">
        <v>248</v>
      </c>
      <c r="C378">
        <v>1</v>
      </c>
      <c r="D378">
        <v>377</v>
      </c>
      <c r="E378" t="s">
        <v>120</v>
      </c>
      <c r="F378" t="s">
        <v>63</v>
      </c>
      <c r="G378" t="s">
        <v>64</v>
      </c>
      <c r="H378" t="s">
        <v>65</v>
      </c>
      <c r="I378" t="s">
        <v>91</v>
      </c>
      <c r="J378" t="s">
        <v>75</v>
      </c>
      <c r="K378" t="s">
        <v>1</v>
      </c>
      <c r="L378">
        <v>50</v>
      </c>
      <c r="M378">
        <v>1441331</v>
      </c>
      <c r="N378">
        <v>10</v>
      </c>
      <c r="O378">
        <v>2</v>
      </c>
      <c r="P378" t="s">
        <v>156</v>
      </c>
      <c r="Q378" t="s">
        <v>321</v>
      </c>
      <c r="R378">
        <v>35</v>
      </c>
      <c r="S378" t="s">
        <v>587</v>
      </c>
      <c r="U378">
        <v>25</v>
      </c>
      <c r="V378">
        <v>28</v>
      </c>
      <c r="W378">
        <v>6</v>
      </c>
      <c r="X378">
        <v>0</v>
      </c>
      <c r="Y378">
        <v>6</v>
      </c>
      <c r="Z378">
        <v>2</v>
      </c>
      <c r="AA378">
        <v>27</v>
      </c>
      <c r="AB378">
        <v>36</v>
      </c>
      <c r="AC378">
        <v>50</v>
      </c>
      <c r="AD378">
        <v>34</v>
      </c>
      <c r="AE378">
        <v>24</v>
      </c>
      <c r="AF378">
        <v>2</v>
      </c>
      <c r="AG378">
        <v>60</v>
      </c>
      <c r="AH378">
        <v>0</v>
      </c>
      <c r="AI378">
        <v>16</v>
      </c>
      <c r="AJ378">
        <v>-10</v>
      </c>
      <c r="AK378">
        <v>14</v>
      </c>
      <c r="AL378">
        <v>16</v>
      </c>
      <c r="AM378">
        <v>0</v>
      </c>
      <c r="AN378">
        <v>0.2</v>
      </c>
      <c r="AO378">
        <v>1.2727272727272727</v>
      </c>
      <c r="AP378">
        <v>0</v>
      </c>
      <c r="AQ378" t="s">
        <v>149</v>
      </c>
      <c r="AR378" t="s">
        <v>108</v>
      </c>
      <c r="AS378" t="s">
        <v>403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 t="s">
        <v>117</v>
      </c>
      <c r="BB378">
        <v>10</v>
      </c>
      <c r="BC378">
        <v>0</v>
      </c>
      <c r="BD378" t="s">
        <v>110</v>
      </c>
      <c r="BE378">
        <v>0</v>
      </c>
      <c r="BF378" t="s">
        <v>111</v>
      </c>
    </row>
    <row r="379" spans="1:58" x14ac:dyDescent="0.25">
      <c r="A379" t="s">
        <v>651</v>
      </c>
      <c r="B379" t="s">
        <v>248</v>
      </c>
      <c r="C379">
        <v>1</v>
      </c>
      <c r="D379">
        <v>378</v>
      </c>
      <c r="E379" t="s">
        <v>120</v>
      </c>
      <c r="F379" t="s">
        <v>63</v>
      </c>
      <c r="G379" t="s">
        <v>64</v>
      </c>
      <c r="H379" t="s">
        <v>65</v>
      </c>
      <c r="I379" t="s">
        <v>91</v>
      </c>
      <c r="J379" t="s">
        <v>75</v>
      </c>
      <c r="K379" t="s">
        <v>1</v>
      </c>
      <c r="L379">
        <v>50</v>
      </c>
      <c r="M379">
        <v>1441333</v>
      </c>
      <c r="N379">
        <v>10</v>
      </c>
      <c r="O379">
        <v>2</v>
      </c>
      <c r="P379" t="s">
        <v>156</v>
      </c>
      <c r="Q379" t="s">
        <v>321</v>
      </c>
      <c r="R379">
        <v>35</v>
      </c>
      <c r="S379" t="s">
        <v>587</v>
      </c>
      <c r="U379">
        <v>26</v>
      </c>
      <c r="V379">
        <v>29</v>
      </c>
      <c r="W379">
        <v>6</v>
      </c>
      <c r="X379">
        <v>0</v>
      </c>
      <c r="Y379">
        <v>6</v>
      </c>
      <c r="Z379">
        <v>1</v>
      </c>
      <c r="AA379">
        <v>27</v>
      </c>
      <c r="AB379">
        <v>36</v>
      </c>
      <c r="AC379">
        <v>50</v>
      </c>
      <c r="AD379">
        <v>35</v>
      </c>
      <c r="AE379">
        <v>24</v>
      </c>
      <c r="AF379">
        <v>1</v>
      </c>
      <c r="AG379">
        <v>60</v>
      </c>
      <c r="AH379">
        <v>0</v>
      </c>
      <c r="AI379">
        <v>15</v>
      </c>
      <c r="AJ379">
        <v>-10</v>
      </c>
      <c r="AK379">
        <v>14</v>
      </c>
      <c r="AL379">
        <v>15</v>
      </c>
      <c r="AM379">
        <v>0</v>
      </c>
      <c r="AN379">
        <v>0.2</v>
      </c>
      <c r="AO379">
        <v>1.2727272727272727</v>
      </c>
      <c r="AP379">
        <v>0</v>
      </c>
      <c r="AQ379" t="s">
        <v>149</v>
      </c>
      <c r="AR379" t="s">
        <v>108</v>
      </c>
      <c r="AS379" t="s">
        <v>403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 t="s">
        <v>117</v>
      </c>
      <c r="BB379">
        <v>10</v>
      </c>
      <c r="BC379">
        <v>0</v>
      </c>
      <c r="BD379" t="s">
        <v>111</v>
      </c>
      <c r="BE379">
        <v>0</v>
      </c>
      <c r="BF379" t="s">
        <v>111</v>
      </c>
    </row>
    <row r="380" spans="1:58" x14ac:dyDescent="0.25">
      <c r="A380" t="s">
        <v>652</v>
      </c>
      <c r="B380" t="s">
        <v>248</v>
      </c>
      <c r="C380">
        <v>1</v>
      </c>
      <c r="D380">
        <v>379</v>
      </c>
      <c r="E380" t="s">
        <v>120</v>
      </c>
      <c r="F380" t="s">
        <v>63</v>
      </c>
      <c r="G380" t="s">
        <v>64</v>
      </c>
      <c r="H380" t="s">
        <v>65</v>
      </c>
      <c r="I380" t="s">
        <v>91</v>
      </c>
      <c r="J380" t="s">
        <v>75</v>
      </c>
      <c r="K380" t="s">
        <v>1</v>
      </c>
      <c r="L380">
        <v>50</v>
      </c>
      <c r="M380">
        <v>1441335</v>
      </c>
      <c r="N380">
        <v>10</v>
      </c>
      <c r="O380">
        <v>2</v>
      </c>
      <c r="P380" t="s">
        <v>156</v>
      </c>
      <c r="Q380" t="s">
        <v>321</v>
      </c>
      <c r="R380">
        <v>35</v>
      </c>
      <c r="S380" t="s">
        <v>587</v>
      </c>
      <c r="U380">
        <v>25</v>
      </c>
      <c r="V380">
        <v>28</v>
      </c>
      <c r="W380">
        <v>6</v>
      </c>
      <c r="X380">
        <v>0</v>
      </c>
      <c r="Y380">
        <v>6</v>
      </c>
      <c r="Z380">
        <v>2</v>
      </c>
      <c r="AA380">
        <v>27</v>
      </c>
      <c r="AB380">
        <v>36</v>
      </c>
      <c r="AC380">
        <v>50</v>
      </c>
      <c r="AD380">
        <v>34</v>
      </c>
      <c r="AE380">
        <v>24</v>
      </c>
      <c r="AF380">
        <v>2</v>
      </c>
      <c r="AG380">
        <v>60</v>
      </c>
      <c r="AH380">
        <v>0</v>
      </c>
      <c r="AI380">
        <v>16</v>
      </c>
      <c r="AJ380">
        <v>-10</v>
      </c>
      <c r="AK380">
        <v>14</v>
      </c>
      <c r="AL380">
        <v>16</v>
      </c>
      <c r="AM380">
        <v>0</v>
      </c>
      <c r="AN380">
        <v>0.2</v>
      </c>
      <c r="AO380">
        <v>1.2727272727272727</v>
      </c>
      <c r="AP380">
        <v>0</v>
      </c>
      <c r="AQ380" t="s">
        <v>149</v>
      </c>
      <c r="AR380" t="s">
        <v>108</v>
      </c>
      <c r="AS380" t="s">
        <v>403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 t="s">
        <v>117</v>
      </c>
      <c r="BB380">
        <v>10</v>
      </c>
      <c r="BC380">
        <v>0</v>
      </c>
      <c r="BD380" t="s">
        <v>111</v>
      </c>
      <c r="BE380">
        <v>0</v>
      </c>
      <c r="BF380" t="s">
        <v>111</v>
      </c>
    </row>
    <row r="381" spans="1:58" x14ac:dyDescent="0.25">
      <c r="A381" t="s">
        <v>653</v>
      </c>
      <c r="B381" t="s">
        <v>248</v>
      </c>
      <c r="C381">
        <v>1</v>
      </c>
      <c r="D381">
        <v>380</v>
      </c>
      <c r="E381" t="s">
        <v>120</v>
      </c>
      <c r="F381" t="s">
        <v>63</v>
      </c>
      <c r="G381" t="s">
        <v>64</v>
      </c>
      <c r="H381" t="s">
        <v>65</v>
      </c>
      <c r="I381" t="s">
        <v>91</v>
      </c>
      <c r="J381" t="s">
        <v>75</v>
      </c>
      <c r="K381" t="s">
        <v>1</v>
      </c>
      <c r="L381">
        <v>50</v>
      </c>
      <c r="M381">
        <v>1441337</v>
      </c>
      <c r="N381">
        <v>10</v>
      </c>
      <c r="O381">
        <v>2</v>
      </c>
      <c r="P381" t="s">
        <v>156</v>
      </c>
      <c r="Q381" t="s">
        <v>321</v>
      </c>
      <c r="R381">
        <v>35</v>
      </c>
      <c r="S381" t="s">
        <v>587</v>
      </c>
      <c r="U381">
        <v>26</v>
      </c>
      <c r="V381">
        <v>29</v>
      </c>
      <c r="W381">
        <v>6</v>
      </c>
      <c r="X381">
        <v>0</v>
      </c>
      <c r="Y381">
        <v>6</v>
      </c>
      <c r="Z381">
        <v>1</v>
      </c>
      <c r="AA381">
        <v>27</v>
      </c>
      <c r="AB381">
        <v>36</v>
      </c>
      <c r="AC381">
        <v>50</v>
      </c>
      <c r="AD381">
        <v>35</v>
      </c>
      <c r="AE381">
        <v>24</v>
      </c>
      <c r="AF381">
        <v>1</v>
      </c>
      <c r="AG381">
        <v>60</v>
      </c>
      <c r="AH381">
        <v>0</v>
      </c>
      <c r="AI381">
        <v>15</v>
      </c>
      <c r="AJ381">
        <v>-10</v>
      </c>
      <c r="AK381">
        <v>14</v>
      </c>
      <c r="AL381">
        <v>15</v>
      </c>
      <c r="AM381">
        <v>0</v>
      </c>
      <c r="AN381">
        <v>0.2</v>
      </c>
      <c r="AO381">
        <v>1.2727272727272727</v>
      </c>
      <c r="AP381">
        <v>0</v>
      </c>
      <c r="AQ381" t="s">
        <v>149</v>
      </c>
      <c r="AR381" t="s">
        <v>108</v>
      </c>
      <c r="AS381" t="s">
        <v>403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 t="s">
        <v>117</v>
      </c>
      <c r="BB381">
        <v>10</v>
      </c>
      <c r="BC381">
        <v>0</v>
      </c>
      <c r="BD381" t="s">
        <v>111</v>
      </c>
      <c r="BE381">
        <v>0</v>
      </c>
      <c r="BF381" t="s">
        <v>111</v>
      </c>
    </row>
    <row r="382" spans="1:58" x14ac:dyDescent="0.25">
      <c r="A382" t="s">
        <v>654</v>
      </c>
      <c r="B382" t="s">
        <v>248</v>
      </c>
      <c r="C382">
        <v>1</v>
      </c>
      <c r="D382">
        <v>381</v>
      </c>
      <c r="E382" t="s">
        <v>120</v>
      </c>
      <c r="F382" t="s">
        <v>63</v>
      </c>
      <c r="G382" t="s">
        <v>64</v>
      </c>
      <c r="H382" t="s">
        <v>65</v>
      </c>
      <c r="I382" t="s">
        <v>91</v>
      </c>
      <c r="J382" t="s">
        <v>75</v>
      </c>
      <c r="K382" t="s">
        <v>1</v>
      </c>
      <c r="L382">
        <v>50</v>
      </c>
      <c r="M382">
        <v>1441339</v>
      </c>
      <c r="N382">
        <v>10</v>
      </c>
      <c r="O382">
        <v>2</v>
      </c>
      <c r="P382" t="s">
        <v>156</v>
      </c>
      <c r="Q382" t="s">
        <v>321</v>
      </c>
      <c r="R382">
        <v>35</v>
      </c>
      <c r="S382" t="s">
        <v>587</v>
      </c>
      <c r="U382">
        <v>25</v>
      </c>
      <c r="V382">
        <v>28</v>
      </c>
      <c r="W382">
        <v>6</v>
      </c>
      <c r="X382">
        <v>0</v>
      </c>
      <c r="Y382">
        <v>6</v>
      </c>
      <c r="Z382">
        <v>2</v>
      </c>
      <c r="AA382">
        <v>27</v>
      </c>
      <c r="AB382">
        <v>36</v>
      </c>
      <c r="AC382">
        <v>50</v>
      </c>
      <c r="AD382">
        <v>34</v>
      </c>
      <c r="AE382">
        <v>24</v>
      </c>
      <c r="AF382">
        <v>2</v>
      </c>
      <c r="AG382">
        <v>60</v>
      </c>
      <c r="AH382">
        <v>0</v>
      </c>
      <c r="AI382">
        <v>16</v>
      </c>
      <c r="AJ382">
        <v>-10</v>
      </c>
      <c r="AK382">
        <v>14</v>
      </c>
      <c r="AL382">
        <v>16</v>
      </c>
      <c r="AM382">
        <v>0</v>
      </c>
      <c r="AN382">
        <v>0.2</v>
      </c>
      <c r="AO382">
        <v>1.2727272727272727</v>
      </c>
      <c r="AP382">
        <v>0</v>
      </c>
      <c r="AQ382" t="s">
        <v>149</v>
      </c>
      <c r="AR382" t="s">
        <v>108</v>
      </c>
      <c r="AS382" t="s">
        <v>403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 t="s">
        <v>117</v>
      </c>
      <c r="BB382">
        <v>10</v>
      </c>
      <c r="BC382">
        <v>0</v>
      </c>
      <c r="BD382" t="s">
        <v>111</v>
      </c>
      <c r="BE382">
        <v>0</v>
      </c>
      <c r="BF382" t="s">
        <v>111</v>
      </c>
    </row>
    <row r="383" spans="1:58" x14ac:dyDescent="0.25">
      <c r="A383" t="s">
        <v>655</v>
      </c>
      <c r="B383" t="s">
        <v>248</v>
      </c>
      <c r="C383">
        <v>1</v>
      </c>
      <c r="D383">
        <v>382</v>
      </c>
      <c r="E383" t="s">
        <v>120</v>
      </c>
      <c r="F383" t="s">
        <v>63</v>
      </c>
      <c r="G383" t="s">
        <v>64</v>
      </c>
      <c r="H383" t="s">
        <v>65</v>
      </c>
      <c r="I383" t="s">
        <v>91</v>
      </c>
      <c r="J383" t="s">
        <v>75</v>
      </c>
      <c r="K383" t="s">
        <v>1</v>
      </c>
      <c r="L383">
        <v>50</v>
      </c>
      <c r="M383">
        <v>1441341</v>
      </c>
      <c r="N383">
        <v>10</v>
      </c>
      <c r="O383">
        <v>2</v>
      </c>
      <c r="P383" t="s">
        <v>156</v>
      </c>
      <c r="Q383" t="s">
        <v>321</v>
      </c>
      <c r="R383">
        <v>35</v>
      </c>
      <c r="S383" t="s">
        <v>587</v>
      </c>
      <c r="U383">
        <v>26</v>
      </c>
      <c r="V383">
        <v>29</v>
      </c>
      <c r="W383">
        <v>6</v>
      </c>
      <c r="X383">
        <v>0</v>
      </c>
      <c r="Y383">
        <v>6</v>
      </c>
      <c r="Z383">
        <v>1</v>
      </c>
      <c r="AA383">
        <v>27</v>
      </c>
      <c r="AB383">
        <v>36</v>
      </c>
      <c r="AC383">
        <v>50</v>
      </c>
      <c r="AD383">
        <v>35</v>
      </c>
      <c r="AE383">
        <v>24</v>
      </c>
      <c r="AF383">
        <v>1</v>
      </c>
      <c r="AG383">
        <v>60</v>
      </c>
      <c r="AH383">
        <v>0</v>
      </c>
      <c r="AI383">
        <v>15</v>
      </c>
      <c r="AJ383">
        <v>-10</v>
      </c>
      <c r="AK383">
        <v>14</v>
      </c>
      <c r="AL383">
        <v>15</v>
      </c>
      <c r="AM383">
        <v>0</v>
      </c>
      <c r="AN383">
        <v>0.2</v>
      </c>
      <c r="AO383">
        <v>1.2727272727272727</v>
      </c>
      <c r="AP383">
        <v>0</v>
      </c>
      <c r="AQ383" t="s">
        <v>149</v>
      </c>
      <c r="AR383" t="s">
        <v>108</v>
      </c>
      <c r="AS383" t="s">
        <v>403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 t="s">
        <v>117</v>
      </c>
      <c r="BB383">
        <v>10</v>
      </c>
      <c r="BC383">
        <v>0</v>
      </c>
      <c r="BD383" t="s">
        <v>111</v>
      </c>
      <c r="BE383">
        <v>0</v>
      </c>
      <c r="BF383" t="s">
        <v>111</v>
      </c>
    </row>
    <row r="384" spans="1:58" x14ac:dyDescent="0.25">
      <c r="A384" t="s">
        <v>656</v>
      </c>
      <c r="B384" t="s">
        <v>248</v>
      </c>
      <c r="C384">
        <v>1</v>
      </c>
      <c r="D384">
        <v>383</v>
      </c>
      <c r="E384" t="s">
        <v>120</v>
      </c>
      <c r="F384" t="s">
        <v>63</v>
      </c>
      <c r="G384" t="s">
        <v>64</v>
      </c>
      <c r="H384" t="s">
        <v>65</v>
      </c>
      <c r="I384" t="s">
        <v>91</v>
      </c>
      <c r="J384" t="s">
        <v>75</v>
      </c>
      <c r="K384" t="s">
        <v>1</v>
      </c>
      <c r="L384">
        <v>50</v>
      </c>
      <c r="M384">
        <v>1441343</v>
      </c>
      <c r="N384">
        <v>10</v>
      </c>
      <c r="O384">
        <v>2</v>
      </c>
      <c r="P384" t="s">
        <v>156</v>
      </c>
      <c r="Q384" t="s">
        <v>321</v>
      </c>
      <c r="R384">
        <v>35</v>
      </c>
      <c r="S384" t="s">
        <v>657</v>
      </c>
      <c r="U384">
        <v>26</v>
      </c>
      <c r="V384">
        <v>26</v>
      </c>
      <c r="W384">
        <v>9</v>
      </c>
      <c r="X384">
        <v>0</v>
      </c>
      <c r="Y384">
        <v>9</v>
      </c>
      <c r="Z384">
        <v>1</v>
      </c>
      <c r="AA384">
        <v>27</v>
      </c>
      <c r="AB384">
        <v>36</v>
      </c>
      <c r="AC384">
        <v>50</v>
      </c>
      <c r="AD384">
        <v>32</v>
      </c>
      <c r="AE384">
        <v>27</v>
      </c>
      <c r="AF384">
        <v>1</v>
      </c>
      <c r="AG384">
        <v>60</v>
      </c>
      <c r="AH384">
        <v>0</v>
      </c>
      <c r="AI384">
        <v>18</v>
      </c>
      <c r="AJ384">
        <v>-10</v>
      </c>
      <c r="AK384">
        <v>17</v>
      </c>
      <c r="AL384">
        <v>18</v>
      </c>
      <c r="AM384">
        <v>0</v>
      </c>
      <c r="AN384">
        <v>0.2</v>
      </c>
      <c r="AO384">
        <v>1.5454545454545454</v>
      </c>
      <c r="AP384">
        <v>0</v>
      </c>
      <c r="AQ384" t="s">
        <v>149</v>
      </c>
      <c r="AR384" t="s">
        <v>108</v>
      </c>
      <c r="AS384" t="s">
        <v>403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 t="s">
        <v>117</v>
      </c>
      <c r="BB384">
        <v>10</v>
      </c>
      <c r="BC384">
        <v>0</v>
      </c>
      <c r="BD384" t="s">
        <v>111</v>
      </c>
      <c r="BE384">
        <v>0</v>
      </c>
      <c r="BF384" t="s">
        <v>111</v>
      </c>
    </row>
    <row r="385" spans="1:58" x14ac:dyDescent="0.25">
      <c r="A385" t="s">
        <v>658</v>
      </c>
      <c r="B385" t="s">
        <v>248</v>
      </c>
      <c r="C385">
        <v>1</v>
      </c>
      <c r="D385">
        <v>384</v>
      </c>
      <c r="E385" t="s">
        <v>120</v>
      </c>
      <c r="F385" t="s">
        <v>63</v>
      </c>
      <c r="G385" t="s">
        <v>64</v>
      </c>
      <c r="H385" t="s">
        <v>65</v>
      </c>
      <c r="I385" t="s">
        <v>91</v>
      </c>
      <c r="J385" t="s">
        <v>75</v>
      </c>
      <c r="K385" t="s">
        <v>1</v>
      </c>
      <c r="L385">
        <v>50</v>
      </c>
      <c r="M385">
        <v>1441345</v>
      </c>
      <c r="N385">
        <v>10</v>
      </c>
      <c r="O385">
        <v>2</v>
      </c>
      <c r="P385" t="s">
        <v>156</v>
      </c>
      <c r="Q385" t="s">
        <v>321</v>
      </c>
      <c r="R385">
        <v>35</v>
      </c>
      <c r="S385" t="s">
        <v>657</v>
      </c>
      <c r="U385">
        <v>26</v>
      </c>
      <c r="V385">
        <v>26</v>
      </c>
      <c r="W385">
        <v>9</v>
      </c>
      <c r="X385">
        <v>0</v>
      </c>
      <c r="Y385">
        <v>9</v>
      </c>
      <c r="Z385">
        <v>1</v>
      </c>
      <c r="AA385">
        <v>27</v>
      </c>
      <c r="AB385">
        <v>36</v>
      </c>
      <c r="AC385">
        <v>50</v>
      </c>
      <c r="AD385">
        <v>32</v>
      </c>
      <c r="AE385">
        <v>27</v>
      </c>
      <c r="AF385">
        <v>1</v>
      </c>
      <c r="AG385">
        <v>60</v>
      </c>
      <c r="AH385">
        <v>0</v>
      </c>
      <c r="AI385">
        <v>18</v>
      </c>
      <c r="AJ385">
        <v>-10</v>
      </c>
      <c r="AK385">
        <v>17</v>
      </c>
      <c r="AL385">
        <v>18</v>
      </c>
      <c r="AM385">
        <v>0</v>
      </c>
      <c r="AN385">
        <v>0.2</v>
      </c>
      <c r="AO385">
        <v>1.5454545454545454</v>
      </c>
      <c r="AP385">
        <v>0</v>
      </c>
      <c r="AQ385" t="s">
        <v>149</v>
      </c>
      <c r="AR385" t="s">
        <v>108</v>
      </c>
      <c r="AS385" t="s">
        <v>403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 t="s">
        <v>117</v>
      </c>
      <c r="BB385">
        <v>10</v>
      </c>
      <c r="BC385">
        <v>0</v>
      </c>
      <c r="BD385" t="s">
        <v>111</v>
      </c>
      <c r="BE385">
        <v>0</v>
      </c>
      <c r="BF385" t="s">
        <v>111</v>
      </c>
    </row>
    <row r="386" spans="1:58" x14ac:dyDescent="0.25">
      <c r="A386" t="s">
        <v>659</v>
      </c>
      <c r="B386" t="s">
        <v>248</v>
      </c>
      <c r="C386">
        <v>1</v>
      </c>
      <c r="D386">
        <v>385</v>
      </c>
      <c r="E386" t="s">
        <v>120</v>
      </c>
      <c r="F386" t="s">
        <v>63</v>
      </c>
      <c r="G386" t="s">
        <v>64</v>
      </c>
      <c r="H386" t="s">
        <v>65</v>
      </c>
      <c r="I386" t="s">
        <v>91</v>
      </c>
      <c r="J386" t="s">
        <v>75</v>
      </c>
      <c r="K386" t="s">
        <v>1</v>
      </c>
      <c r="L386">
        <v>50</v>
      </c>
      <c r="M386">
        <v>1441347</v>
      </c>
      <c r="N386">
        <v>10</v>
      </c>
      <c r="O386">
        <v>2</v>
      </c>
      <c r="P386" t="s">
        <v>156</v>
      </c>
      <c r="Q386" t="s">
        <v>321</v>
      </c>
      <c r="R386">
        <v>35</v>
      </c>
      <c r="U386">
        <v>26</v>
      </c>
      <c r="V386">
        <v>26</v>
      </c>
      <c r="W386">
        <v>9</v>
      </c>
      <c r="X386">
        <v>0</v>
      </c>
      <c r="Y386">
        <v>9</v>
      </c>
      <c r="Z386">
        <v>1</v>
      </c>
      <c r="AA386">
        <v>27</v>
      </c>
      <c r="AB386">
        <v>36</v>
      </c>
      <c r="AC386">
        <v>50</v>
      </c>
      <c r="AD386">
        <v>32</v>
      </c>
      <c r="AE386">
        <v>27</v>
      </c>
      <c r="AF386">
        <v>1</v>
      </c>
      <c r="AG386">
        <v>60</v>
      </c>
      <c r="AH386">
        <v>0</v>
      </c>
      <c r="AI386">
        <v>18</v>
      </c>
      <c r="AJ386">
        <v>-10</v>
      </c>
      <c r="AK386">
        <v>17</v>
      </c>
      <c r="AL386">
        <v>18</v>
      </c>
      <c r="AM386">
        <v>0</v>
      </c>
      <c r="AN386">
        <v>0.2</v>
      </c>
      <c r="AO386">
        <v>1.5454545454545454</v>
      </c>
      <c r="AP386">
        <v>0</v>
      </c>
      <c r="AQ386" t="s">
        <v>149</v>
      </c>
      <c r="AR386" t="s">
        <v>108</v>
      </c>
      <c r="AS386" t="s">
        <v>403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 t="s">
        <v>117</v>
      </c>
      <c r="BB386">
        <v>10</v>
      </c>
      <c r="BC386">
        <v>0</v>
      </c>
      <c r="BD386" t="s">
        <v>111</v>
      </c>
      <c r="BE386">
        <v>0</v>
      </c>
      <c r="BF386" t="s">
        <v>111</v>
      </c>
    </row>
    <row r="387" spans="1:58" x14ac:dyDescent="0.25">
      <c r="A387" t="s">
        <v>660</v>
      </c>
      <c r="B387" t="s">
        <v>248</v>
      </c>
      <c r="C387">
        <v>1</v>
      </c>
      <c r="D387">
        <v>386</v>
      </c>
      <c r="E387" t="s">
        <v>120</v>
      </c>
      <c r="F387" t="s">
        <v>63</v>
      </c>
      <c r="G387" t="s">
        <v>64</v>
      </c>
      <c r="H387" t="s">
        <v>65</v>
      </c>
      <c r="I387" t="s">
        <v>91</v>
      </c>
      <c r="J387" t="s">
        <v>75</v>
      </c>
      <c r="K387" t="s">
        <v>1</v>
      </c>
      <c r="L387">
        <v>50</v>
      </c>
      <c r="M387">
        <v>1441349</v>
      </c>
      <c r="N387">
        <v>10</v>
      </c>
      <c r="O387">
        <v>2</v>
      </c>
      <c r="P387" t="s">
        <v>156</v>
      </c>
      <c r="Q387" t="s">
        <v>321</v>
      </c>
      <c r="R387">
        <v>35</v>
      </c>
      <c r="U387">
        <v>27</v>
      </c>
      <c r="V387">
        <v>27</v>
      </c>
      <c r="W387">
        <v>9</v>
      </c>
      <c r="X387">
        <v>0</v>
      </c>
      <c r="Y387">
        <v>9</v>
      </c>
      <c r="Z387">
        <v>0</v>
      </c>
      <c r="AA387">
        <v>27</v>
      </c>
      <c r="AB387">
        <v>36</v>
      </c>
      <c r="AC387">
        <v>50</v>
      </c>
      <c r="AD387">
        <v>33</v>
      </c>
      <c r="AE387">
        <v>27</v>
      </c>
      <c r="AF387">
        <v>0</v>
      </c>
      <c r="AG387">
        <v>60</v>
      </c>
      <c r="AH387">
        <v>0</v>
      </c>
      <c r="AI387">
        <v>17</v>
      </c>
      <c r="AJ387">
        <v>-10</v>
      </c>
      <c r="AK387">
        <v>17</v>
      </c>
      <c r="AL387">
        <v>17</v>
      </c>
      <c r="AM387">
        <v>0</v>
      </c>
      <c r="AN387">
        <v>0.2</v>
      </c>
      <c r="AO387">
        <v>1.5454545454545454</v>
      </c>
      <c r="AP387">
        <v>0</v>
      </c>
      <c r="AQ387" t="s">
        <v>149</v>
      </c>
      <c r="AR387" t="s">
        <v>108</v>
      </c>
      <c r="AS387" t="s">
        <v>403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 t="s">
        <v>117</v>
      </c>
      <c r="BB387">
        <v>10</v>
      </c>
      <c r="BC387">
        <v>0</v>
      </c>
      <c r="BD387" t="s">
        <v>111</v>
      </c>
      <c r="BE387">
        <v>0</v>
      </c>
      <c r="BF387" t="s">
        <v>111</v>
      </c>
    </row>
    <row r="388" spans="1:58" x14ac:dyDescent="0.25">
      <c r="A388" t="s">
        <v>661</v>
      </c>
      <c r="B388" t="s">
        <v>248</v>
      </c>
      <c r="C388">
        <v>1</v>
      </c>
      <c r="D388">
        <v>387</v>
      </c>
      <c r="E388" t="s">
        <v>120</v>
      </c>
      <c r="F388" t="s">
        <v>63</v>
      </c>
      <c r="G388" t="s">
        <v>64</v>
      </c>
      <c r="H388" t="s">
        <v>65</v>
      </c>
      <c r="I388" t="s">
        <v>91</v>
      </c>
      <c r="J388" t="s">
        <v>75</v>
      </c>
      <c r="K388" t="s">
        <v>1</v>
      </c>
      <c r="L388">
        <v>50</v>
      </c>
      <c r="M388">
        <v>1441351</v>
      </c>
      <c r="N388">
        <v>10</v>
      </c>
      <c r="O388">
        <v>2</v>
      </c>
      <c r="P388" t="s">
        <v>156</v>
      </c>
      <c r="Q388" t="s">
        <v>321</v>
      </c>
      <c r="R388">
        <v>35</v>
      </c>
      <c r="U388">
        <v>27</v>
      </c>
      <c r="V388">
        <v>27</v>
      </c>
      <c r="W388">
        <v>9</v>
      </c>
      <c r="X388">
        <v>0</v>
      </c>
      <c r="Y388">
        <v>9</v>
      </c>
      <c r="Z388">
        <v>0</v>
      </c>
      <c r="AA388">
        <v>27</v>
      </c>
      <c r="AB388">
        <v>36</v>
      </c>
      <c r="AC388">
        <v>50</v>
      </c>
      <c r="AD388">
        <v>33</v>
      </c>
      <c r="AE388">
        <v>27</v>
      </c>
      <c r="AF388">
        <v>0</v>
      </c>
      <c r="AG388">
        <v>60</v>
      </c>
      <c r="AH388">
        <v>0</v>
      </c>
      <c r="AI388">
        <v>17</v>
      </c>
      <c r="AJ388">
        <v>-10</v>
      </c>
      <c r="AK388">
        <v>17</v>
      </c>
      <c r="AL388">
        <v>17</v>
      </c>
      <c r="AM388">
        <v>0</v>
      </c>
      <c r="AN388">
        <v>0.2</v>
      </c>
      <c r="AO388">
        <v>1.5454545454545454</v>
      </c>
      <c r="AP388">
        <v>0</v>
      </c>
      <c r="AQ388" t="s">
        <v>149</v>
      </c>
      <c r="AR388" t="s">
        <v>108</v>
      </c>
      <c r="AS388" t="s">
        <v>403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 t="s">
        <v>117</v>
      </c>
      <c r="BB388">
        <v>10</v>
      </c>
      <c r="BC388">
        <v>0</v>
      </c>
      <c r="BD388" t="s">
        <v>114</v>
      </c>
      <c r="BE388">
        <v>0</v>
      </c>
      <c r="BF388" t="s">
        <v>111</v>
      </c>
    </row>
    <row r="389" spans="1:58" x14ac:dyDescent="0.25">
      <c r="A389" t="s">
        <v>662</v>
      </c>
      <c r="B389" t="s">
        <v>248</v>
      </c>
      <c r="C389">
        <v>1</v>
      </c>
      <c r="D389">
        <v>388</v>
      </c>
      <c r="E389" t="s">
        <v>120</v>
      </c>
      <c r="F389" t="s">
        <v>63</v>
      </c>
      <c r="G389" t="s">
        <v>64</v>
      </c>
      <c r="H389" t="s">
        <v>65</v>
      </c>
      <c r="I389" t="s">
        <v>78</v>
      </c>
      <c r="J389" t="s">
        <v>75</v>
      </c>
      <c r="K389" t="s">
        <v>1</v>
      </c>
      <c r="L389">
        <v>0</v>
      </c>
      <c r="M389">
        <v>3221516</v>
      </c>
      <c r="N389">
        <v>20</v>
      </c>
      <c r="O389">
        <v>2</v>
      </c>
      <c r="P389" t="s">
        <v>156</v>
      </c>
      <c r="Q389" t="s">
        <v>321</v>
      </c>
      <c r="R389">
        <v>36</v>
      </c>
      <c r="S389" t="s">
        <v>407</v>
      </c>
      <c r="U389">
        <v>43</v>
      </c>
      <c r="V389">
        <v>47</v>
      </c>
      <c r="W389">
        <v>0</v>
      </c>
      <c r="X389">
        <v>0</v>
      </c>
      <c r="Y389">
        <v>0</v>
      </c>
      <c r="Z389">
        <v>0</v>
      </c>
      <c r="AA389">
        <v>43</v>
      </c>
      <c r="AB389">
        <v>47</v>
      </c>
      <c r="AC389">
        <v>50</v>
      </c>
      <c r="AD389">
        <v>49</v>
      </c>
      <c r="AE389">
        <v>0</v>
      </c>
      <c r="AF389">
        <v>0</v>
      </c>
      <c r="AG389">
        <v>49</v>
      </c>
      <c r="AH389">
        <v>0</v>
      </c>
      <c r="AI389">
        <v>1</v>
      </c>
      <c r="AJ389">
        <v>1</v>
      </c>
      <c r="AK389">
        <v>1</v>
      </c>
      <c r="AL389">
        <v>1</v>
      </c>
      <c r="AM389">
        <v>0</v>
      </c>
      <c r="AN389">
        <v>0.4</v>
      </c>
      <c r="AO389">
        <v>9.0909090909090912E-2</v>
      </c>
      <c r="AP389">
        <v>0</v>
      </c>
      <c r="AQ389" t="s">
        <v>145</v>
      </c>
      <c r="AR389" t="s">
        <v>108</v>
      </c>
      <c r="AS389" t="s">
        <v>403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 t="s">
        <v>117</v>
      </c>
      <c r="BB389">
        <v>20</v>
      </c>
      <c r="BC389">
        <v>0</v>
      </c>
      <c r="BD389" t="s">
        <v>110</v>
      </c>
      <c r="BE389">
        <v>0</v>
      </c>
      <c r="BF389" t="s">
        <v>111</v>
      </c>
    </row>
    <row r="390" spans="1:58" x14ac:dyDescent="0.25">
      <c r="A390" t="s">
        <v>663</v>
      </c>
      <c r="B390" t="s">
        <v>248</v>
      </c>
      <c r="C390">
        <v>1</v>
      </c>
      <c r="D390">
        <v>399</v>
      </c>
      <c r="E390" t="s">
        <v>120</v>
      </c>
      <c r="F390" t="s">
        <v>63</v>
      </c>
      <c r="G390" t="s">
        <v>64</v>
      </c>
      <c r="H390" t="s">
        <v>67</v>
      </c>
      <c r="I390" t="s">
        <v>78</v>
      </c>
      <c r="J390" t="s">
        <v>68</v>
      </c>
      <c r="K390" t="s">
        <v>1</v>
      </c>
      <c r="L390">
        <v>50</v>
      </c>
      <c r="M390">
        <v>1441515</v>
      </c>
      <c r="N390">
        <v>15</v>
      </c>
      <c r="O390">
        <v>2</v>
      </c>
      <c r="P390" t="s">
        <v>156</v>
      </c>
      <c r="Q390" t="s">
        <v>250</v>
      </c>
      <c r="R390">
        <v>37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50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50</v>
      </c>
      <c r="AJ390">
        <v>50</v>
      </c>
      <c r="AK390">
        <v>50</v>
      </c>
      <c r="AL390">
        <v>50</v>
      </c>
      <c r="AM390">
        <v>0</v>
      </c>
      <c r="AN390">
        <v>0.3</v>
      </c>
      <c r="AO390">
        <v>4.5454545454545459</v>
      </c>
      <c r="AP390">
        <v>0</v>
      </c>
      <c r="AQ390" t="s">
        <v>145</v>
      </c>
      <c r="AR390" t="s">
        <v>116</v>
      </c>
      <c r="AS390" t="s">
        <v>403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 t="s">
        <v>117</v>
      </c>
      <c r="BB390">
        <v>15</v>
      </c>
      <c r="BC390">
        <v>0</v>
      </c>
      <c r="BD390" t="s">
        <v>110</v>
      </c>
      <c r="BE390">
        <v>0</v>
      </c>
      <c r="BF390" t="s">
        <v>111</v>
      </c>
    </row>
    <row r="391" spans="1:58" x14ac:dyDescent="0.25">
      <c r="A391" t="s">
        <v>664</v>
      </c>
      <c r="B391" t="s">
        <v>248</v>
      </c>
      <c r="C391">
        <v>1</v>
      </c>
      <c r="D391">
        <v>400</v>
      </c>
      <c r="E391" t="s">
        <v>120</v>
      </c>
      <c r="F391" t="s">
        <v>63</v>
      </c>
      <c r="G391" t="s">
        <v>64</v>
      </c>
      <c r="H391" t="s">
        <v>67</v>
      </c>
      <c r="I391" t="s">
        <v>78</v>
      </c>
      <c r="J391" t="s">
        <v>68</v>
      </c>
      <c r="K391" t="s">
        <v>1</v>
      </c>
      <c r="L391">
        <v>50</v>
      </c>
      <c r="M391">
        <v>1441517</v>
      </c>
      <c r="N391">
        <v>15</v>
      </c>
      <c r="O391">
        <v>2</v>
      </c>
      <c r="P391" t="s">
        <v>156</v>
      </c>
      <c r="Q391" t="s">
        <v>250</v>
      </c>
      <c r="R391">
        <v>37</v>
      </c>
      <c r="U391">
        <v>0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</v>
      </c>
      <c r="AC391">
        <v>50</v>
      </c>
      <c r="AD391">
        <v>2</v>
      </c>
      <c r="AE391">
        <v>0</v>
      </c>
      <c r="AF391">
        <v>0</v>
      </c>
      <c r="AG391">
        <v>2</v>
      </c>
      <c r="AH391">
        <v>0</v>
      </c>
      <c r="AI391">
        <v>48</v>
      </c>
      <c r="AJ391">
        <v>48</v>
      </c>
      <c r="AK391">
        <v>48</v>
      </c>
      <c r="AL391">
        <v>48</v>
      </c>
      <c r="AM391">
        <v>0</v>
      </c>
      <c r="AN391">
        <v>0.3</v>
      </c>
      <c r="AO391">
        <v>4.3636363636363633</v>
      </c>
      <c r="AP391">
        <v>0</v>
      </c>
      <c r="AQ391" t="s">
        <v>145</v>
      </c>
      <c r="AR391" t="s">
        <v>108</v>
      </c>
      <c r="AS391" t="s">
        <v>403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 t="s">
        <v>113</v>
      </c>
      <c r="BB391">
        <v>15</v>
      </c>
      <c r="BC391">
        <v>0</v>
      </c>
      <c r="BD391" t="s">
        <v>111</v>
      </c>
      <c r="BE391">
        <v>0</v>
      </c>
      <c r="BF391" t="s">
        <v>111</v>
      </c>
    </row>
    <row r="392" spans="1:58" x14ac:dyDescent="0.25">
      <c r="A392" t="s">
        <v>665</v>
      </c>
      <c r="B392" t="s">
        <v>248</v>
      </c>
      <c r="C392">
        <v>1</v>
      </c>
      <c r="D392">
        <v>401</v>
      </c>
      <c r="E392" t="s">
        <v>120</v>
      </c>
      <c r="F392" t="s">
        <v>63</v>
      </c>
      <c r="G392" t="s">
        <v>64</v>
      </c>
      <c r="H392" t="s">
        <v>67</v>
      </c>
      <c r="I392" t="s">
        <v>78</v>
      </c>
      <c r="J392" t="s">
        <v>68</v>
      </c>
      <c r="K392" t="s">
        <v>1</v>
      </c>
      <c r="L392">
        <v>50</v>
      </c>
      <c r="M392">
        <v>1441519</v>
      </c>
      <c r="N392">
        <v>15</v>
      </c>
      <c r="O392">
        <v>2</v>
      </c>
      <c r="P392" t="s">
        <v>156</v>
      </c>
      <c r="Q392" t="s">
        <v>250</v>
      </c>
      <c r="R392">
        <v>37</v>
      </c>
      <c r="U392">
        <v>0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</v>
      </c>
      <c r="AC392">
        <v>50</v>
      </c>
      <c r="AD392">
        <v>2</v>
      </c>
      <c r="AE392">
        <v>0</v>
      </c>
      <c r="AF392">
        <v>0</v>
      </c>
      <c r="AG392">
        <v>2</v>
      </c>
      <c r="AH392">
        <v>0</v>
      </c>
      <c r="AI392">
        <v>48</v>
      </c>
      <c r="AJ392">
        <v>48</v>
      </c>
      <c r="AK392">
        <v>48</v>
      </c>
      <c r="AL392">
        <v>48</v>
      </c>
      <c r="AM392">
        <v>0</v>
      </c>
      <c r="AN392">
        <v>0.3</v>
      </c>
      <c r="AO392">
        <v>4.3636363636363633</v>
      </c>
      <c r="AP392">
        <v>0</v>
      </c>
      <c r="AQ392" t="s">
        <v>145</v>
      </c>
      <c r="AR392" t="s">
        <v>108</v>
      </c>
      <c r="AS392" t="s">
        <v>403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 t="s">
        <v>113</v>
      </c>
      <c r="BB392">
        <v>15</v>
      </c>
      <c r="BC392">
        <v>0</v>
      </c>
      <c r="BD392" t="s">
        <v>111</v>
      </c>
      <c r="BE392">
        <v>0</v>
      </c>
      <c r="BF392" t="s">
        <v>111</v>
      </c>
    </row>
    <row r="393" spans="1:58" x14ac:dyDescent="0.25">
      <c r="A393" t="s">
        <v>666</v>
      </c>
      <c r="B393" t="s">
        <v>248</v>
      </c>
      <c r="C393">
        <v>1</v>
      </c>
      <c r="D393">
        <v>402</v>
      </c>
      <c r="E393" t="s">
        <v>120</v>
      </c>
      <c r="F393" t="s">
        <v>63</v>
      </c>
      <c r="G393" t="s">
        <v>64</v>
      </c>
      <c r="H393" t="s">
        <v>67</v>
      </c>
      <c r="I393" t="s">
        <v>78</v>
      </c>
      <c r="J393" t="s">
        <v>68</v>
      </c>
      <c r="K393" t="s">
        <v>1</v>
      </c>
      <c r="L393">
        <v>50</v>
      </c>
      <c r="M393">
        <v>1441521</v>
      </c>
      <c r="N393">
        <v>15</v>
      </c>
      <c r="O393">
        <v>2</v>
      </c>
      <c r="P393" t="s">
        <v>156</v>
      </c>
      <c r="Q393" t="s">
        <v>250</v>
      </c>
      <c r="R393">
        <v>37</v>
      </c>
      <c r="U393">
        <v>2</v>
      </c>
      <c r="V393">
        <v>5</v>
      </c>
      <c r="W393">
        <v>0</v>
      </c>
      <c r="X393">
        <v>0</v>
      </c>
      <c r="Y393">
        <v>0</v>
      </c>
      <c r="Z393">
        <v>0</v>
      </c>
      <c r="AA393">
        <v>2</v>
      </c>
      <c r="AB393">
        <v>5</v>
      </c>
      <c r="AC393">
        <v>50</v>
      </c>
      <c r="AD393">
        <v>7</v>
      </c>
      <c r="AE393">
        <v>0</v>
      </c>
      <c r="AF393">
        <v>0</v>
      </c>
      <c r="AG393">
        <v>7</v>
      </c>
      <c r="AH393">
        <v>0</v>
      </c>
      <c r="AI393">
        <v>43</v>
      </c>
      <c r="AJ393">
        <v>43</v>
      </c>
      <c r="AK393">
        <v>43</v>
      </c>
      <c r="AL393">
        <v>43</v>
      </c>
      <c r="AM393">
        <v>0</v>
      </c>
      <c r="AN393">
        <v>0.3</v>
      </c>
      <c r="AO393">
        <v>3.9090909090909092</v>
      </c>
      <c r="AP393">
        <v>0</v>
      </c>
      <c r="AQ393" t="s">
        <v>145</v>
      </c>
      <c r="AR393" t="s">
        <v>108</v>
      </c>
      <c r="AS393" t="s">
        <v>403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 t="s">
        <v>113</v>
      </c>
      <c r="BB393">
        <v>15</v>
      </c>
      <c r="BC393">
        <v>0</v>
      </c>
      <c r="BD393" t="s">
        <v>111</v>
      </c>
      <c r="BE393">
        <v>0</v>
      </c>
      <c r="BF393" t="s">
        <v>111</v>
      </c>
    </row>
    <row r="394" spans="1:58" x14ac:dyDescent="0.25">
      <c r="A394" t="s">
        <v>667</v>
      </c>
      <c r="B394" t="s">
        <v>248</v>
      </c>
      <c r="C394">
        <v>1</v>
      </c>
      <c r="D394">
        <v>403</v>
      </c>
      <c r="E394" t="s">
        <v>120</v>
      </c>
      <c r="F394" t="s">
        <v>63</v>
      </c>
      <c r="G394" t="s">
        <v>64</v>
      </c>
      <c r="H394" t="s">
        <v>67</v>
      </c>
      <c r="I394" t="s">
        <v>78</v>
      </c>
      <c r="J394" t="s">
        <v>92</v>
      </c>
      <c r="K394" t="s">
        <v>1</v>
      </c>
      <c r="L394">
        <v>50</v>
      </c>
      <c r="M394">
        <v>1441523</v>
      </c>
      <c r="N394">
        <v>15</v>
      </c>
      <c r="O394">
        <v>2</v>
      </c>
      <c r="P394" t="s">
        <v>156</v>
      </c>
      <c r="Q394" t="s">
        <v>250</v>
      </c>
      <c r="R394">
        <v>37</v>
      </c>
      <c r="U394">
        <v>33</v>
      </c>
      <c r="V394">
        <v>45</v>
      </c>
      <c r="W394">
        <v>1</v>
      </c>
      <c r="X394">
        <v>0</v>
      </c>
      <c r="Y394">
        <v>1</v>
      </c>
      <c r="Z394">
        <v>0</v>
      </c>
      <c r="AA394">
        <v>33</v>
      </c>
      <c r="AB394">
        <v>46</v>
      </c>
      <c r="AC394">
        <v>50</v>
      </c>
      <c r="AD394">
        <v>45</v>
      </c>
      <c r="AE394">
        <v>2</v>
      </c>
      <c r="AF394">
        <v>0</v>
      </c>
      <c r="AG394">
        <v>47</v>
      </c>
      <c r="AH394">
        <v>0</v>
      </c>
      <c r="AI394">
        <v>5</v>
      </c>
      <c r="AJ394">
        <v>3</v>
      </c>
      <c r="AK394">
        <v>5</v>
      </c>
      <c r="AL394">
        <v>5</v>
      </c>
      <c r="AM394">
        <v>0</v>
      </c>
      <c r="AN394">
        <v>0.3</v>
      </c>
      <c r="AO394">
        <v>0.45454545454545459</v>
      </c>
      <c r="AP394">
        <v>0</v>
      </c>
      <c r="AQ394" t="s">
        <v>145</v>
      </c>
      <c r="AR394" t="s">
        <v>108</v>
      </c>
      <c r="AS394" t="s">
        <v>403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 t="s">
        <v>113</v>
      </c>
      <c r="BB394">
        <v>15</v>
      </c>
      <c r="BC394">
        <v>0</v>
      </c>
      <c r="BD394" t="s">
        <v>111</v>
      </c>
      <c r="BE394">
        <v>0</v>
      </c>
      <c r="BF394" t="s">
        <v>111</v>
      </c>
    </row>
    <row r="395" spans="1:58" x14ac:dyDescent="0.25">
      <c r="A395" t="s">
        <v>668</v>
      </c>
      <c r="B395" t="s">
        <v>248</v>
      </c>
      <c r="C395">
        <v>1</v>
      </c>
      <c r="D395">
        <v>404</v>
      </c>
      <c r="E395" t="s">
        <v>120</v>
      </c>
      <c r="F395" t="s">
        <v>63</v>
      </c>
      <c r="G395" t="s">
        <v>64</v>
      </c>
      <c r="H395" t="s">
        <v>67</v>
      </c>
      <c r="I395" t="s">
        <v>78</v>
      </c>
      <c r="J395" t="s">
        <v>68</v>
      </c>
      <c r="K395" t="s">
        <v>1</v>
      </c>
      <c r="L395">
        <v>50</v>
      </c>
      <c r="M395">
        <v>1441525</v>
      </c>
      <c r="N395">
        <v>15</v>
      </c>
      <c r="O395">
        <v>2</v>
      </c>
      <c r="P395" t="s">
        <v>156</v>
      </c>
      <c r="Q395" t="s">
        <v>250</v>
      </c>
      <c r="R395">
        <v>37</v>
      </c>
      <c r="U395">
        <v>0</v>
      </c>
      <c r="V395">
        <v>3</v>
      </c>
      <c r="W395">
        <v>4</v>
      </c>
      <c r="X395">
        <v>0</v>
      </c>
      <c r="Y395">
        <v>4</v>
      </c>
      <c r="Z395">
        <v>0</v>
      </c>
      <c r="AA395">
        <v>0</v>
      </c>
      <c r="AB395">
        <v>7</v>
      </c>
      <c r="AC395">
        <v>50</v>
      </c>
      <c r="AD395">
        <v>5</v>
      </c>
      <c r="AE395">
        <v>4</v>
      </c>
      <c r="AF395">
        <v>0</v>
      </c>
      <c r="AG395">
        <v>9</v>
      </c>
      <c r="AH395">
        <v>0</v>
      </c>
      <c r="AI395">
        <v>45</v>
      </c>
      <c r="AJ395">
        <v>41</v>
      </c>
      <c r="AK395">
        <v>45</v>
      </c>
      <c r="AL395">
        <v>45</v>
      </c>
      <c r="AM395">
        <v>0</v>
      </c>
      <c r="AN395">
        <v>0.3</v>
      </c>
      <c r="AO395">
        <v>4.0909090909090908</v>
      </c>
      <c r="AP395">
        <v>0</v>
      </c>
      <c r="AQ395" t="s">
        <v>145</v>
      </c>
      <c r="AR395" t="s">
        <v>108</v>
      </c>
      <c r="AS395" t="s">
        <v>403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 t="s">
        <v>117</v>
      </c>
      <c r="BB395">
        <v>15</v>
      </c>
      <c r="BC395">
        <v>0</v>
      </c>
      <c r="BD395" t="s">
        <v>111</v>
      </c>
      <c r="BE395">
        <v>0</v>
      </c>
      <c r="BF395" t="s">
        <v>111</v>
      </c>
    </row>
    <row r="396" spans="1:58" x14ac:dyDescent="0.25">
      <c r="A396" t="s">
        <v>669</v>
      </c>
      <c r="B396" t="s">
        <v>248</v>
      </c>
      <c r="C396">
        <v>1</v>
      </c>
      <c r="D396">
        <v>405</v>
      </c>
      <c r="E396" t="s">
        <v>120</v>
      </c>
      <c r="F396" t="s">
        <v>63</v>
      </c>
      <c r="G396" t="s">
        <v>64</v>
      </c>
      <c r="H396" t="s">
        <v>67</v>
      </c>
      <c r="I396" t="s">
        <v>78</v>
      </c>
      <c r="J396" t="s">
        <v>68</v>
      </c>
      <c r="K396" t="s">
        <v>1</v>
      </c>
      <c r="L396">
        <v>50</v>
      </c>
      <c r="M396">
        <v>1441527</v>
      </c>
      <c r="N396">
        <v>15</v>
      </c>
      <c r="O396">
        <v>2</v>
      </c>
      <c r="P396" t="s">
        <v>156</v>
      </c>
      <c r="Q396" t="s">
        <v>298</v>
      </c>
      <c r="R396">
        <v>37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50</v>
      </c>
      <c r="AD396">
        <v>1</v>
      </c>
      <c r="AE396">
        <v>0</v>
      </c>
      <c r="AF396">
        <v>0</v>
      </c>
      <c r="AG396">
        <v>1</v>
      </c>
      <c r="AH396">
        <v>0</v>
      </c>
      <c r="AI396">
        <v>49</v>
      </c>
      <c r="AJ396">
        <v>49</v>
      </c>
      <c r="AK396">
        <v>49</v>
      </c>
      <c r="AL396">
        <v>49</v>
      </c>
      <c r="AM396">
        <v>0</v>
      </c>
      <c r="AN396">
        <v>0.3</v>
      </c>
      <c r="AO396">
        <v>4.454545454545455</v>
      </c>
      <c r="AP396">
        <v>0</v>
      </c>
      <c r="AQ396" t="s">
        <v>145</v>
      </c>
      <c r="AR396" t="s">
        <v>108</v>
      </c>
      <c r="AS396" t="s">
        <v>403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 t="s">
        <v>113</v>
      </c>
      <c r="BB396">
        <v>15</v>
      </c>
      <c r="BC396">
        <v>0</v>
      </c>
      <c r="BD396" t="s">
        <v>111</v>
      </c>
      <c r="BE396">
        <v>0</v>
      </c>
      <c r="BF396" t="s">
        <v>111</v>
      </c>
    </row>
    <row r="397" spans="1:58" x14ac:dyDescent="0.25">
      <c r="A397" t="s">
        <v>670</v>
      </c>
      <c r="B397" t="s">
        <v>248</v>
      </c>
      <c r="C397">
        <v>1</v>
      </c>
      <c r="D397">
        <v>406</v>
      </c>
      <c r="E397" t="s">
        <v>120</v>
      </c>
      <c r="F397" t="s">
        <v>63</v>
      </c>
      <c r="G397" t="s">
        <v>64</v>
      </c>
      <c r="H397" t="s">
        <v>67</v>
      </c>
      <c r="I397" t="s">
        <v>78</v>
      </c>
      <c r="J397" t="s">
        <v>68</v>
      </c>
      <c r="K397" t="s">
        <v>1</v>
      </c>
      <c r="L397">
        <v>50</v>
      </c>
      <c r="M397">
        <v>1441529</v>
      </c>
      <c r="N397">
        <v>15</v>
      </c>
      <c r="O397">
        <v>2</v>
      </c>
      <c r="P397" t="s">
        <v>156</v>
      </c>
      <c r="Q397" t="s">
        <v>298</v>
      </c>
      <c r="R397">
        <v>37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50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50</v>
      </c>
      <c r="AJ397">
        <v>50</v>
      </c>
      <c r="AK397">
        <v>50</v>
      </c>
      <c r="AL397">
        <v>50</v>
      </c>
      <c r="AM397">
        <v>0</v>
      </c>
      <c r="AN397">
        <v>0.3</v>
      </c>
      <c r="AO397">
        <v>4.5454545454545459</v>
      </c>
      <c r="AP397">
        <v>0</v>
      </c>
      <c r="AQ397" t="s">
        <v>145</v>
      </c>
      <c r="AR397" t="s">
        <v>116</v>
      </c>
      <c r="AS397" t="s">
        <v>403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 t="s">
        <v>117</v>
      </c>
      <c r="BB397">
        <v>15</v>
      </c>
      <c r="BC397">
        <v>0</v>
      </c>
      <c r="BD397" t="s">
        <v>111</v>
      </c>
      <c r="BE397">
        <v>0</v>
      </c>
      <c r="BF397" t="s">
        <v>111</v>
      </c>
    </row>
    <row r="398" spans="1:58" x14ac:dyDescent="0.25">
      <c r="A398" t="s">
        <v>671</v>
      </c>
      <c r="B398" t="s">
        <v>248</v>
      </c>
      <c r="C398">
        <v>1</v>
      </c>
      <c r="D398">
        <v>407</v>
      </c>
      <c r="E398" t="s">
        <v>120</v>
      </c>
      <c r="F398" t="s">
        <v>63</v>
      </c>
      <c r="G398" t="s">
        <v>64</v>
      </c>
      <c r="H398" t="s">
        <v>67</v>
      </c>
      <c r="I398" t="s">
        <v>78</v>
      </c>
      <c r="J398" t="s">
        <v>68</v>
      </c>
      <c r="K398" t="s">
        <v>1</v>
      </c>
      <c r="L398">
        <v>50</v>
      </c>
      <c r="M398">
        <v>1441531</v>
      </c>
      <c r="N398">
        <v>15</v>
      </c>
      <c r="O398">
        <v>2</v>
      </c>
      <c r="P398" t="s">
        <v>156</v>
      </c>
      <c r="Q398" t="s">
        <v>298</v>
      </c>
      <c r="R398">
        <v>37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50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50</v>
      </c>
      <c r="AJ398">
        <v>50</v>
      </c>
      <c r="AK398">
        <v>50</v>
      </c>
      <c r="AL398">
        <v>50</v>
      </c>
      <c r="AM398">
        <v>0</v>
      </c>
      <c r="AN398">
        <v>0.3</v>
      </c>
      <c r="AO398">
        <v>4.5454545454545459</v>
      </c>
      <c r="AP398">
        <v>0</v>
      </c>
      <c r="AQ398" t="s">
        <v>145</v>
      </c>
      <c r="AR398" t="s">
        <v>116</v>
      </c>
      <c r="AS398" t="s">
        <v>403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 t="s">
        <v>117</v>
      </c>
      <c r="BB398">
        <v>15</v>
      </c>
      <c r="BC398">
        <v>0</v>
      </c>
      <c r="BD398" t="s">
        <v>111</v>
      </c>
      <c r="BE398">
        <v>0</v>
      </c>
      <c r="BF398" t="s">
        <v>111</v>
      </c>
    </row>
    <row r="399" spans="1:58" x14ac:dyDescent="0.25">
      <c r="A399" t="s">
        <v>672</v>
      </c>
      <c r="B399" t="s">
        <v>248</v>
      </c>
      <c r="C399">
        <v>1</v>
      </c>
      <c r="D399">
        <v>408</v>
      </c>
      <c r="E399" t="s">
        <v>120</v>
      </c>
      <c r="F399" t="s">
        <v>63</v>
      </c>
      <c r="G399" t="s">
        <v>64</v>
      </c>
      <c r="H399" t="s">
        <v>67</v>
      </c>
      <c r="I399" t="s">
        <v>78</v>
      </c>
      <c r="J399" t="s">
        <v>68</v>
      </c>
      <c r="K399" t="s">
        <v>1</v>
      </c>
      <c r="L399">
        <v>50</v>
      </c>
      <c r="M399">
        <v>1441533</v>
      </c>
      <c r="N399">
        <v>15</v>
      </c>
      <c r="O399">
        <v>2</v>
      </c>
      <c r="P399" t="s">
        <v>156</v>
      </c>
      <c r="Q399" t="s">
        <v>298</v>
      </c>
      <c r="R399">
        <v>37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50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50</v>
      </c>
      <c r="AJ399">
        <v>50</v>
      </c>
      <c r="AK399">
        <v>50</v>
      </c>
      <c r="AL399">
        <v>50</v>
      </c>
      <c r="AM399">
        <v>0</v>
      </c>
      <c r="AN399">
        <v>0.3</v>
      </c>
      <c r="AO399">
        <v>4.5454545454545459</v>
      </c>
      <c r="AP399">
        <v>0</v>
      </c>
      <c r="AQ399" t="s">
        <v>145</v>
      </c>
      <c r="AR399" t="s">
        <v>116</v>
      </c>
      <c r="AS399" t="s">
        <v>403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 t="s">
        <v>117</v>
      </c>
      <c r="BB399">
        <v>15</v>
      </c>
      <c r="BC399">
        <v>0</v>
      </c>
      <c r="BD399" t="s">
        <v>111</v>
      </c>
      <c r="BE399">
        <v>0</v>
      </c>
      <c r="BF399" t="s">
        <v>111</v>
      </c>
    </row>
    <row r="400" spans="1:58" x14ac:dyDescent="0.25">
      <c r="A400" t="s">
        <v>673</v>
      </c>
      <c r="B400" t="s">
        <v>248</v>
      </c>
      <c r="C400">
        <v>1</v>
      </c>
      <c r="D400">
        <v>409</v>
      </c>
      <c r="E400" t="s">
        <v>120</v>
      </c>
      <c r="F400" t="s">
        <v>63</v>
      </c>
      <c r="G400" t="s">
        <v>64</v>
      </c>
      <c r="H400" t="s">
        <v>67</v>
      </c>
      <c r="I400" t="s">
        <v>78</v>
      </c>
      <c r="J400" t="s">
        <v>68</v>
      </c>
      <c r="K400" t="s">
        <v>1</v>
      </c>
      <c r="L400">
        <v>50</v>
      </c>
      <c r="M400">
        <v>1441535</v>
      </c>
      <c r="N400">
        <v>15</v>
      </c>
      <c r="O400">
        <v>2</v>
      </c>
      <c r="P400" t="s">
        <v>156</v>
      </c>
      <c r="Q400" t="s">
        <v>298</v>
      </c>
      <c r="R400">
        <v>37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50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50</v>
      </c>
      <c r="AJ400">
        <v>50</v>
      </c>
      <c r="AK400">
        <v>50</v>
      </c>
      <c r="AL400">
        <v>50</v>
      </c>
      <c r="AM400">
        <v>0</v>
      </c>
      <c r="AN400">
        <v>0.3</v>
      </c>
      <c r="AO400">
        <v>4.5454545454545459</v>
      </c>
      <c r="AP400">
        <v>0</v>
      </c>
      <c r="AQ400" t="s">
        <v>145</v>
      </c>
      <c r="AR400" t="s">
        <v>116</v>
      </c>
      <c r="AS400" t="s">
        <v>403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 t="s">
        <v>117</v>
      </c>
      <c r="BB400">
        <v>15</v>
      </c>
      <c r="BC400">
        <v>0</v>
      </c>
      <c r="BD400" t="s">
        <v>111</v>
      </c>
      <c r="BE400">
        <v>0</v>
      </c>
      <c r="BF400" t="s">
        <v>111</v>
      </c>
    </row>
    <row r="401" spans="1:58" x14ac:dyDescent="0.25">
      <c r="A401" t="s">
        <v>674</v>
      </c>
      <c r="B401" t="s">
        <v>248</v>
      </c>
      <c r="C401">
        <v>1</v>
      </c>
      <c r="D401">
        <v>410</v>
      </c>
      <c r="E401" t="s">
        <v>120</v>
      </c>
      <c r="F401" t="s">
        <v>63</v>
      </c>
      <c r="G401" t="s">
        <v>64</v>
      </c>
      <c r="H401" t="s">
        <v>67</v>
      </c>
      <c r="I401" t="s">
        <v>78</v>
      </c>
      <c r="J401" t="s">
        <v>68</v>
      </c>
      <c r="K401" t="s">
        <v>1</v>
      </c>
      <c r="L401">
        <v>50</v>
      </c>
      <c r="M401">
        <v>1441537</v>
      </c>
      <c r="N401">
        <v>15</v>
      </c>
      <c r="O401">
        <v>2</v>
      </c>
      <c r="P401" t="s">
        <v>156</v>
      </c>
      <c r="Q401" t="s">
        <v>298</v>
      </c>
      <c r="R401">
        <v>37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50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50</v>
      </c>
      <c r="AJ401">
        <v>50</v>
      </c>
      <c r="AK401">
        <v>50</v>
      </c>
      <c r="AL401">
        <v>50</v>
      </c>
      <c r="AM401">
        <v>0</v>
      </c>
      <c r="AN401">
        <v>0.3</v>
      </c>
      <c r="AO401">
        <v>4.5454545454545459</v>
      </c>
      <c r="AP401">
        <v>0</v>
      </c>
      <c r="AQ401" t="s">
        <v>145</v>
      </c>
      <c r="AR401" t="s">
        <v>116</v>
      </c>
      <c r="AS401" t="s">
        <v>403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 t="s">
        <v>117</v>
      </c>
      <c r="BB401">
        <v>15</v>
      </c>
      <c r="BC401">
        <v>0</v>
      </c>
      <c r="BD401" t="s">
        <v>114</v>
      </c>
      <c r="BE401">
        <v>0</v>
      </c>
      <c r="BF401" t="s">
        <v>111</v>
      </c>
    </row>
    <row r="402" spans="1:58" x14ac:dyDescent="0.25">
      <c r="A402" t="s">
        <v>675</v>
      </c>
      <c r="B402" t="s">
        <v>248</v>
      </c>
      <c r="C402">
        <v>1</v>
      </c>
      <c r="D402">
        <v>411</v>
      </c>
      <c r="E402" t="s">
        <v>120</v>
      </c>
      <c r="F402" t="s">
        <v>63</v>
      </c>
      <c r="G402" t="s">
        <v>64</v>
      </c>
      <c r="H402" t="s">
        <v>65</v>
      </c>
      <c r="I402" t="s">
        <v>78</v>
      </c>
      <c r="J402" t="s">
        <v>75</v>
      </c>
      <c r="K402" t="s">
        <v>1</v>
      </c>
      <c r="L402">
        <v>50</v>
      </c>
      <c r="M402">
        <v>3183926</v>
      </c>
      <c r="N402">
        <v>20</v>
      </c>
      <c r="O402">
        <v>2</v>
      </c>
      <c r="P402" t="s">
        <v>156</v>
      </c>
      <c r="Q402" t="s">
        <v>321</v>
      </c>
      <c r="R402">
        <v>38</v>
      </c>
      <c r="U402">
        <v>20</v>
      </c>
      <c r="V402">
        <v>23</v>
      </c>
      <c r="W402">
        <v>0</v>
      </c>
      <c r="X402">
        <v>0</v>
      </c>
      <c r="Y402">
        <v>0</v>
      </c>
      <c r="Z402">
        <v>0</v>
      </c>
      <c r="AA402">
        <v>20</v>
      </c>
      <c r="AB402">
        <v>23</v>
      </c>
      <c r="AC402">
        <v>50</v>
      </c>
      <c r="AD402">
        <v>45</v>
      </c>
      <c r="AE402">
        <v>0</v>
      </c>
      <c r="AF402">
        <v>0</v>
      </c>
      <c r="AG402">
        <v>45</v>
      </c>
      <c r="AH402">
        <v>0</v>
      </c>
      <c r="AI402">
        <v>5</v>
      </c>
      <c r="AJ402">
        <v>5</v>
      </c>
      <c r="AK402">
        <v>5</v>
      </c>
      <c r="AL402">
        <v>5</v>
      </c>
      <c r="AM402">
        <v>0</v>
      </c>
      <c r="AN402">
        <v>0.4</v>
      </c>
      <c r="AO402">
        <v>0.45454545454545459</v>
      </c>
      <c r="AP402">
        <v>0</v>
      </c>
      <c r="AQ402" t="s">
        <v>145</v>
      </c>
      <c r="AR402" t="s">
        <v>108</v>
      </c>
      <c r="AS402" t="s">
        <v>403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 t="s">
        <v>113</v>
      </c>
      <c r="BB402">
        <v>20</v>
      </c>
      <c r="BC402">
        <v>0</v>
      </c>
      <c r="BD402" t="s">
        <v>110</v>
      </c>
      <c r="BE402">
        <v>0</v>
      </c>
      <c r="BF402" t="s">
        <v>111</v>
      </c>
    </row>
    <row r="403" spans="1:58" x14ac:dyDescent="0.25">
      <c r="A403" t="s">
        <v>676</v>
      </c>
      <c r="B403" t="s">
        <v>248</v>
      </c>
      <c r="C403">
        <v>1</v>
      </c>
      <c r="D403">
        <v>412</v>
      </c>
      <c r="E403" t="s">
        <v>120</v>
      </c>
      <c r="F403" t="s">
        <v>63</v>
      </c>
      <c r="G403" t="s">
        <v>64</v>
      </c>
      <c r="H403" t="s">
        <v>65</v>
      </c>
      <c r="I403" t="s">
        <v>78</v>
      </c>
      <c r="J403" t="s">
        <v>75</v>
      </c>
      <c r="K403" t="s">
        <v>1</v>
      </c>
      <c r="L403">
        <v>50</v>
      </c>
      <c r="M403">
        <v>3183928</v>
      </c>
      <c r="N403">
        <v>20</v>
      </c>
      <c r="O403">
        <v>2</v>
      </c>
      <c r="P403" t="s">
        <v>156</v>
      </c>
      <c r="Q403" t="s">
        <v>321</v>
      </c>
      <c r="R403">
        <v>38</v>
      </c>
      <c r="U403">
        <v>20</v>
      </c>
      <c r="V403">
        <v>23</v>
      </c>
      <c r="W403">
        <v>0</v>
      </c>
      <c r="X403">
        <v>0</v>
      </c>
      <c r="Y403">
        <v>0</v>
      </c>
      <c r="Z403">
        <v>0</v>
      </c>
      <c r="AA403">
        <v>20</v>
      </c>
      <c r="AB403">
        <v>23</v>
      </c>
      <c r="AC403">
        <v>50</v>
      </c>
      <c r="AD403">
        <v>45</v>
      </c>
      <c r="AE403">
        <v>0</v>
      </c>
      <c r="AF403">
        <v>0</v>
      </c>
      <c r="AG403">
        <v>45</v>
      </c>
      <c r="AH403">
        <v>0</v>
      </c>
      <c r="AI403">
        <v>5</v>
      </c>
      <c r="AJ403">
        <v>5</v>
      </c>
      <c r="AK403">
        <v>5</v>
      </c>
      <c r="AL403">
        <v>5</v>
      </c>
      <c r="AM403">
        <v>0</v>
      </c>
      <c r="AN403">
        <v>0.4</v>
      </c>
      <c r="AO403">
        <v>0.45454545454545459</v>
      </c>
      <c r="AP403">
        <v>0</v>
      </c>
      <c r="AQ403" t="s">
        <v>145</v>
      </c>
      <c r="AR403" t="s">
        <v>108</v>
      </c>
      <c r="AS403" t="s">
        <v>403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 t="s">
        <v>113</v>
      </c>
      <c r="BB403">
        <v>20</v>
      </c>
      <c r="BC403">
        <v>0</v>
      </c>
      <c r="BD403" t="s">
        <v>111</v>
      </c>
      <c r="BE403">
        <v>0</v>
      </c>
      <c r="BF403" t="s">
        <v>111</v>
      </c>
    </row>
    <row r="404" spans="1:58" x14ac:dyDescent="0.25">
      <c r="A404" t="s">
        <v>677</v>
      </c>
      <c r="B404" t="s">
        <v>248</v>
      </c>
      <c r="C404">
        <v>1</v>
      </c>
      <c r="D404">
        <v>413</v>
      </c>
      <c r="E404" t="s">
        <v>120</v>
      </c>
      <c r="F404" t="s">
        <v>63</v>
      </c>
      <c r="G404" t="s">
        <v>64</v>
      </c>
      <c r="H404" t="s">
        <v>65</v>
      </c>
      <c r="I404" t="s">
        <v>78</v>
      </c>
      <c r="J404" t="s">
        <v>75</v>
      </c>
      <c r="K404" t="s">
        <v>1</v>
      </c>
      <c r="L404">
        <v>50</v>
      </c>
      <c r="M404">
        <v>3183930</v>
      </c>
      <c r="N404">
        <v>20</v>
      </c>
      <c r="O404">
        <v>2</v>
      </c>
      <c r="P404" t="s">
        <v>156</v>
      </c>
      <c r="Q404" t="s">
        <v>321</v>
      </c>
      <c r="R404">
        <v>38</v>
      </c>
      <c r="U404">
        <v>19</v>
      </c>
      <c r="V404">
        <v>22</v>
      </c>
      <c r="W404">
        <v>0</v>
      </c>
      <c r="X404">
        <v>0</v>
      </c>
      <c r="Y404">
        <v>0</v>
      </c>
      <c r="Z404">
        <v>0</v>
      </c>
      <c r="AA404">
        <v>19</v>
      </c>
      <c r="AB404">
        <v>22</v>
      </c>
      <c r="AC404">
        <v>50</v>
      </c>
      <c r="AD404">
        <v>43</v>
      </c>
      <c r="AE404">
        <v>0</v>
      </c>
      <c r="AF404">
        <v>0</v>
      </c>
      <c r="AG404">
        <v>43</v>
      </c>
      <c r="AH404">
        <v>0</v>
      </c>
      <c r="AI404">
        <v>7</v>
      </c>
      <c r="AJ404">
        <v>7</v>
      </c>
      <c r="AK404">
        <v>7</v>
      </c>
      <c r="AL404">
        <v>7</v>
      </c>
      <c r="AM404">
        <v>0</v>
      </c>
      <c r="AN404">
        <v>0.4</v>
      </c>
      <c r="AO404">
        <v>0.63636363636363635</v>
      </c>
      <c r="AP404">
        <v>0</v>
      </c>
      <c r="AQ404" t="s">
        <v>145</v>
      </c>
      <c r="AR404" t="s">
        <v>108</v>
      </c>
      <c r="AS404" t="s">
        <v>403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 t="s">
        <v>117</v>
      </c>
      <c r="BB404">
        <v>20</v>
      </c>
      <c r="BC404">
        <v>0</v>
      </c>
      <c r="BD404" t="s">
        <v>111</v>
      </c>
      <c r="BE404">
        <v>0</v>
      </c>
      <c r="BF404" t="s">
        <v>111</v>
      </c>
    </row>
    <row r="405" spans="1:58" x14ac:dyDescent="0.25">
      <c r="A405" t="s">
        <v>678</v>
      </c>
      <c r="B405" t="s">
        <v>248</v>
      </c>
      <c r="C405">
        <v>1</v>
      </c>
      <c r="D405">
        <v>414</v>
      </c>
      <c r="E405" t="s">
        <v>120</v>
      </c>
      <c r="F405" t="s">
        <v>63</v>
      </c>
      <c r="G405" t="s">
        <v>64</v>
      </c>
      <c r="H405" t="s">
        <v>65</v>
      </c>
      <c r="I405" t="s">
        <v>78</v>
      </c>
      <c r="J405" t="s">
        <v>75</v>
      </c>
      <c r="K405" t="s">
        <v>1</v>
      </c>
      <c r="L405">
        <v>50</v>
      </c>
      <c r="M405">
        <v>3183932</v>
      </c>
      <c r="N405">
        <v>20</v>
      </c>
      <c r="O405">
        <v>2</v>
      </c>
      <c r="P405" t="s">
        <v>156</v>
      </c>
      <c r="Q405" t="s">
        <v>321</v>
      </c>
      <c r="R405">
        <v>38</v>
      </c>
      <c r="U405">
        <v>20</v>
      </c>
      <c r="V405">
        <v>23</v>
      </c>
      <c r="W405">
        <v>0</v>
      </c>
      <c r="X405">
        <v>0</v>
      </c>
      <c r="Y405">
        <v>0</v>
      </c>
      <c r="Z405">
        <v>0</v>
      </c>
      <c r="AA405">
        <v>20</v>
      </c>
      <c r="AB405">
        <v>23</v>
      </c>
      <c r="AC405">
        <v>50</v>
      </c>
      <c r="AD405">
        <v>45</v>
      </c>
      <c r="AE405">
        <v>0</v>
      </c>
      <c r="AF405">
        <v>0</v>
      </c>
      <c r="AG405">
        <v>45</v>
      </c>
      <c r="AH405">
        <v>0</v>
      </c>
      <c r="AI405">
        <v>5</v>
      </c>
      <c r="AJ405">
        <v>5</v>
      </c>
      <c r="AK405">
        <v>5</v>
      </c>
      <c r="AL405">
        <v>5</v>
      </c>
      <c r="AM405">
        <v>0</v>
      </c>
      <c r="AN405">
        <v>0.4</v>
      </c>
      <c r="AO405">
        <v>0.45454545454545459</v>
      </c>
      <c r="AP405">
        <v>0</v>
      </c>
      <c r="AQ405" t="s">
        <v>145</v>
      </c>
      <c r="AR405" t="s">
        <v>108</v>
      </c>
      <c r="AS405" t="s">
        <v>403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 t="s">
        <v>117</v>
      </c>
      <c r="BB405">
        <v>20</v>
      </c>
      <c r="BC405">
        <v>0</v>
      </c>
      <c r="BD405" t="s">
        <v>111</v>
      </c>
      <c r="BE405">
        <v>0</v>
      </c>
      <c r="BF405" t="s">
        <v>111</v>
      </c>
    </row>
    <row r="406" spans="1:58" x14ac:dyDescent="0.25">
      <c r="A406" t="s">
        <v>679</v>
      </c>
      <c r="B406" t="s">
        <v>248</v>
      </c>
      <c r="C406">
        <v>1</v>
      </c>
      <c r="D406">
        <v>415</v>
      </c>
      <c r="E406" t="s">
        <v>120</v>
      </c>
      <c r="F406" t="s">
        <v>63</v>
      </c>
      <c r="G406" t="s">
        <v>64</v>
      </c>
      <c r="H406" t="s">
        <v>65</v>
      </c>
      <c r="I406" t="s">
        <v>78</v>
      </c>
      <c r="J406" t="s">
        <v>66</v>
      </c>
      <c r="K406" t="s">
        <v>1</v>
      </c>
      <c r="L406">
        <v>50</v>
      </c>
      <c r="M406">
        <v>3183934</v>
      </c>
      <c r="N406">
        <v>20</v>
      </c>
      <c r="O406">
        <v>2</v>
      </c>
      <c r="P406" t="s">
        <v>156</v>
      </c>
      <c r="Q406" t="s">
        <v>321</v>
      </c>
      <c r="R406">
        <v>38</v>
      </c>
      <c r="U406">
        <v>43</v>
      </c>
      <c r="V406">
        <v>47</v>
      </c>
      <c r="W406">
        <v>0</v>
      </c>
      <c r="X406">
        <v>0</v>
      </c>
      <c r="Y406">
        <v>0</v>
      </c>
      <c r="Z406">
        <v>0</v>
      </c>
      <c r="AA406">
        <v>43</v>
      </c>
      <c r="AB406">
        <v>47</v>
      </c>
      <c r="AC406">
        <v>50</v>
      </c>
      <c r="AD406">
        <v>49</v>
      </c>
      <c r="AE406">
        <v>0</v>
      </c>
      <c r="AF406">
        <v>0</v>
      </c>
      <c r="AG406">
        <v>49</v>
      </c>
      <c r="AH406">
        <v>0</v>
      </c>
      <c r="AI406">
        <v>1</v>
      </c>
      <c r="AJ406">
        <v>1</v>
      </c>
      <c r="AK406">
        <v>1</v>
      </c>
      <c r="AL406">
        <v>1</v>
      </c>
      <c r="AM406">
        <v>0</v>
      </c>
      <c r="AN406">
        <v>0.4</v>
      </c>
      <c r="AO406">
        <v>9.0909090909090912E-2</v>
      </c>
      <c r="AP406">
        <v>0</v>
      </c>
      <c r="AQ406" t="s">
        <v>145</v>
      </c>
      <c r="AR406" t="s">
        <v>108</v>
      </c>
      <c r="AS406" t="s">
        <v>403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 t="s">
        <v>117</v>
      </c>
      <c r="BB406">
        <v>20</v>
      </c>
      <c r="BC406">
        <v>0</v>
      </c>
      <c r="BD406" t="s">
        <v>111</v>
      </c>
      <c r="BE406">
        <v>0</v>
      </c>
      <c r="BF406" t="s">
        <v>111</v>
      </c>
    </row>
    <row r="407" spans="1:58" x14ac:dyDescent="0.25">
      <c r="A407" t="s">
        <v>680</v>
      </c>
      <c r="B407" t="s">
        <v>248</v>
      </c>
      <c r="C407">
        <v>1</v>
      </c>
      <c r="D407">
        <v>416</v>
      </c>
      <c r="E407" t="s">
        <v>120</v>
      </c>
      <c r="F407" t="s">
        <v>63</v>
      </c>
      <c r="G407" t="s">
        <v>64</v>
      </c>
      <c r="H407" t="s">
        <v>65</v>
      </c>
      <c r="I407" t="s">
        <v>78</v>
      </c>
      <c r="J407" t="s">
        <v>66</v>
      </c>
      <c r="K407" t="s">
        <v>1</v>
      </c>
      <c r="L407">
        <v>50</v>
      </c>
      <c r="M407">
        <v>3183936</v>
      </c>
      <c r="N407">
        <v>20</v>
      </c>
      <c r="O407">
        <v>2</v>
      </c>
      <c r="P407" t="s">
        <v>156</v>
      </c>
      <c r="Q407" t="s">
        <v>321</v>
      </c>
      <c r="R407">
        <v>38</v>
      </c>
      <c r="U407">
        <v>43</v>
      </c>
      <c r="V407">
        <v>47</v>
      </c>
      <c r="W407">
        <v>0</v>
      </c>
      <c r="X407">
        <v>0</v>
      </c>
      <c r="Y407">
        <v>0</v>
      </c>
      <c r="Z407">
        <v>0</v>
      </c>
      <c r="AA407">
        <v>43</v>
      </c>
      <c r="AB407">
        <v>47</v>
      </c>
      <c r="AC407">
        <v>50</v>
      </c>
      <c r="AD407">
        <v>49</v>
      </c>
      <c r="AE407">
        <v>0</v>
      </c>
      <c r="AF407">
        <v>0</v>
      </c>
      <c r="AG407">
        <v>49</v>
      </c>
      <c r="AH407">
        <v>0</v>
      </c>
      <c r="AI407">
        <v>1</v>
      </c>
      <c r="AJ407">
        <v>1</v>
      </c>
      <c r="AK407">
        <v>1</v>
      </c>
      <c r="AL407">
        <v>1</v>
      </c>
      <c r="AM407">
        <v>0</v>
      </c>
      <c r="AN407">
        <v>0.4</v>
      </c>
      <c r="AO407">
        <v>9.0909090909090912E-2</v>
      </c>
      <c r="AP407">
        <v>0</v>
      </c>
      <c r="AQ407" t="s">
        <v>145</v>
      </c>
      <c r="AR407" t="s">
        <v>108</v>
      </c>
      <c r="AS407" t="s">
        <v>403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 t="s">
        <v>117</v>
      </c>
      <c r="BB407">
        <v>20</v>
      </c>
      <c r="BC407">
        <v>0</v>
      </c>
      <c r="BD407" t="s">
        <v>111</v>
      </c>
      <c r="BE407">
        <v>0</v>
      </c>
      <c r="BF407" t="s">
        <v>111</v>
      </c>
    </row>
    <row r="408" spans="1:58" x14ac:dyDescent="0.25">
      <c r="A408" t="s">
        <v>681</v>
      </c>
      <c r="B408" t="s">
        <v>248</v>
      </c>
      <c r="C408">
        <v>1</v>
      </c>
      <c r="D408">
        <v>417</v>
      </c>
      <c r="E408" t="s">
        <v>120</v>
      </c>
      <c r="F408" t="s">
        <v>63</v>
      </c>
      <c r="G408" t="s">
        <v>64</v>
      </c>
      <c r="H408" t="s">
        <v>65</v>
      </c>
      <c r="I408" t="s">
        <v>78</v>
      </c>
      <c r="J408" t="s">
        <v>66</v>
      </c>
      <c r="K408" t="s">
        <v>1</v>
      </c>
      <c r="L408">
        <v>50</v>
      </c>
      <c r="M408">
        <v>3183938</v>
      </c>
      <c r="N408">
        <v>20</v>
      </c>
      <c r="O408">
        <v>2</v>
      </c>
      <c r="P408" t="s">
        <v>156</v>
      </c>
      <c r="Q408" t="s">
        <v>321</v>
      </c>
      <c r="R408">
        <v>38</v>
      </c>
      <c r="U408">
        <v>41</v>
      </c>
      <c r="V408">
        <v>45</v>
      </c>
      <c r="W408">
        <v>2</v>
      </c>
      <c r="X408">
        <v>0</v>
      </c>
      <c r="Y408">
        <v>2</v>
      </c>
      <c r="Z408">
        <v>0</v>
      </c>
      <c r="AA408">
        <v>43</v>
      </c>
      <c r="AB408">
        <v>47</v>
      </c>
      <c r="AC408">
        <v>50</v>
      </c>
      <c r="AD408">
        <v>47</v>
      </c>
      <c r="AE408">
        <v>2</v>
      </c>
      <c r="AF408">
        <v>0</v>
      </c>
      <c r="AG408">
        <v>49</v>
      </c>
      <c r="AH408">
        <v>0</v>
      </c>
      <c r="AI408">
        <v>3</v>
      </c>
      <c r="AJ408">
        <v>1</v>
      </c>
      <c r="AK408">
        <v>3</v>
      </c>
      <c r="AL408">
        <v>3</v>
      </c>
      <c r="AM408">
        <v>0</v>
      </c>
      <c r="AN408">
        <v>0.4</v>
      </c>
      <c r="AO408">
        <v>0.27272727272727271</v>
      </c>
      <c r="AP408">
        <v>0</v>
      </c>
      <c r="AQ408" t="s">
        <v>145</v>
      </c>
      <c r="AR408" t="s">
        <v>108</v>
      </c>
      <c r="AS408" t="s">
        <v>403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 t="s">
        <v>117</v>
      </c>
      <c r="BB408">
        <v>20</v>
      </c>
      <c r="BC408">
        <v>0</v>
      </c>
      <c r="BD408" t="s">
        <v>111</v>
      </c>
      <c r="BE408">
        <v>0</v>
      </c>
      <c r="BF408" t="s">
        <v>111</v>
      </c>
    </row>
    <row r="409" spans="1:58" x14ac:dyDescent="0.25">
      <c r="A409" t="s">
        <v>682</v>
      </c>
      <c r="B409" t="s">
        <v>248</v>
      </c>
      <c r="C409">
        <v>1</v>
      </c>
      <c r="D409">
        <v>418</v>
      </c>
      <c r="E409" t="s">
        <v>120</v>
      </c>
      <c r="F409" t="s">
        <v>63</v>
      </c>
      <c r="G409" t="s">
        <v>64</v>
      </c>
      <c r="H409" t="s">
        <v>65</v>
      </c>
      <c r="I409" t="s">
        <v>78</v>
      </c>
      <c r="J409" t="s">
        <v>75</v>
      </c>
      <c r="K409" t="s">
        <v>1</v>
      </c>
      <c r="L409">
        <v>50</v>
      </c>
      <c r="M409">
        <v>3183940</v>
      </c>
      <c r="N409">
        <v>20</v>
      </c>
      <c r="O409">
        <v>2</v>
      </c>
      <c r="P409" t="s">
        <v>156</v>
      </c>
      <c r="Q409" t="s">
        <v>321</v>
      </c>
      <c r="R409">
        <v>38</v>
      </c>
      <c r="U409">
        <v>22</v>
      </c>
      <c r="V409">
        <v>25</v>
      </c>
      <c r="W409">
        <v>0</v>
      </c>
      <c r="X409">
        <v>0</v>
      </c>
      <c r="Y409">
        <v>0</v>
      </c>
      <c r="Z409">
        <v>0</v>
      </c>
      <c r="AA409">
        <v>22</v>
      </c>
      <c r="AB409">
        <v>25</v>
      </c>
      <c r="AC409">
        <v>50</v>
      </c>
      <c r="AD409">
        <v>49</v>
      </c>
      <c r="AE409">
        <v>0</v>
      </c>
      <c r="AF409">
        <v>0</v>
      </c>
      <c r="AG409">
        <v>49</v>
      </c>
      <c r="AH409">
        <v>0</v>
      </c>
      <c r="AI409">
        <v>1</v>
      </c>
      <c r="AJ409">
        <v>1</v>
      </c>
      <c r="AK409">
        <v>1</v>
      </c>
      <c r="AL409">
        <v>1</v>
      </c>
      <c r="AM409">
        <v>0</v>
      </c>
      <c r="AN409">
        <v>0.4</v>
      </c>
      <c r="AO409">
        <v>9.0909090909090912E-2</v>
      </c>
      <c r="AP409">
        <v>0</v>
      </c>
      <c r="AQ409" t="s">
        <v>145</v>
      </c>
      <c r="AR409" t="s">
        <v>108</v>
      </c>
      <c r="AS409" t="s">
        <v>403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 t="s">
        <v>117</v>
      </c>
      <c r="BB409">
        <v>20</v>
      </c>
      <c r="BC409">
        <v>0</v>
      </c>
      <c r="BD409" t="s">
        <v>111</v>
      </c>
      <c r="BE409">
        <v>0</v>
      </c>
      <c r="BF409" t="s">
        <v>111</v>
      </c>
    </row>
    <row r="410" spans="1:58" x14ac:dyDescent="0.25">
      <c r="A410" t="s">
        <v>683</v>
      </c>
      <c r="B410" t="s">
        <v>248</v>
      </c>
      <c r="C410">
        <v>1</v>
      </c>
      <c r="D410">
        <v>419</v>
      </c>
      <c r="E410" t="s">
        <v>120</v>
      </c>
      <c r="F410" t="s">
        <v>63</v>
      </c>
      <c r="G410" t="s">
        <v>64</v>
      </c>
      <c r="H410" t="s">
        <v>65</v>
      </c>
      <c r="I410" t="s">
        <v>78</v>
      </c>
      <c r="J410" t="s">
        <v>75</v>
      </c>
      <c r="K410" t="s">
        <v>147</v>
      </c>
      <c r="L410">
        <v>50</v>
      </c>
      <c r="M410">
        <v>3183942</v>
      </c>
      <c r="N410">
        <v>20</v>
      </c>
      <c r="O410">
        <v>2</v>
      </c>
      <c r="P410" t="s">
        <v>156</v>
      </c>
      <c r="Q410" t="s">
        <v>321</v>
      </c>
      <c r="R410">
        <v>38</v>
      </c>
      <c r="S410" t="s">
        <v>657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50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50</v>
      </c>
      <c r="AJ410">
        <v>50</v>
      </c>
      <c r="AK410">
        <v>50</v>
      </c>
      <c r="AL410">
        <v>50</v>
      </c>
      <c r="AM410">
        <v>0</v>
      </c>
      <c r="AN410">
        <v>0.4</v>
      </c>
      <c r="AO410">
        <v>4.5454545454545459</v>
      </c>
      <c r="AP410">
        <v>0</v>
      </c>
      <c r="AQ410" t="s">
        <v>684</v>
      </c>
      <c r="AR410" t="s">
        <v>116</v>
      </c>
      <c r="AS410" t="s">
        <v>403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 t="s">
        <v>109</v>
      </c>
      <c r="BB410">
        <v>20</v>
      </c>
      <c r="BC410">
        <v>0</v>
      </c>
      <c r="BD410" t="s">
        <v>111</v>
      </c>
      <c r="BE410">
        <v>0</v>
      </c>
      <c r="BF410" t="s">
        <v>111</v>
      </c>
    </row>
    <row r="411" spans="1:58" x14ac:dyDescent="0.25">
      <c r="A411" t="s">
        <v>685</v>
      </c>
      <c r="B411" t="s">
        <v>248</v>
      </c>
      <c r="C411">
        <v>1</v>
      </c>
      <c r="D411">
        <v>420</v>
      </c>
      <c r="E411" t="s">
        <v>120</v>
      </c>
      <c r="F411" t="s">
        <v>63</v>
      </c>
      <c r="G411" t="s">
        <v>64</v>
      </c>
      <c r="H411" t="s">
        <v>65</v>
      </c>
      <c r="I411" t="s">
        <v>78</v>
      </c>
      <c r="J411" t="s">
        <v>75</v>
      </c>
      <c r="K411" t="s">
        <v>2</v>
      </c>
      <c r="L411">
        <v>50</v>
      </c>
      <c r="M411">
        <v>3547025</v>
      </c>
      <c r="N411">
        <v>20</v>
      </c>
      <c r="O411">
        <v>2</v>
      </c>
      <c r="P411" t="s">
        <v>156</v>
      </c>
      <c r="Q411" t="s">
        <v>321</v>
      </c>
      <c r="R411">
        <v>38</v>
      </c>
      <c r="S411" t="s">
        <v>686</v>
      </c>
      <c r="U411">
        <v>18</v>
      </c>
      <c r="V411">
        <v>21</v>
      </c>
      <c r="W411">
        <v>0</v>
      </c>
      <c r="X411">
        <v>0</v>
      </c>
      <c r="Y411">
        <v>0</v>
      </c>
      <c r="Z411">
        <v>0</v>
      </c>
      <c r="AA411">
        <v>18</v>
      </c>
      <c r="AB411">
        <v>21</v>
      </c>
      <c r="AC411">
        <v>50</v>
      </c>
      <c r="AD411">
        <v>41</v>
      </c>
      <c r="AE411">
        <v>0</v>
      </c>
      <c r="AF411">
        <v>0</v>
      </c>
      <c r="AG411">
        <v>41</v>
      </c>
      <c r="AH411">
        <v>0</v>
      </c>
      <c r="AI411">
        <v>9</v>
      </c>
      <c r="AJ411">
        <v>9</v>
      </c>
      <c r="AK411">
        <v>9</v>
      </c>
      <c r="AL411">
        <v>9</v>
      </c>
      <c r="AM411">
        <v>0</v>
      </c>
      <c r="AN411">
        <v>0.4</v>
      </c>
      <c r="AO411">
        <v>0.81818181818181823</v>
      </c>
      <c r="AP411">
        <v>0</v>
      </c>
      <c r="AQ411" t="s">
        <v>124</v>
      </c>
      <c r="AR411" t="s">
        <v>108</v>
      </c>
      <c r="AS411" t="s">
        <v>403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 t="s">
        <v>109</v>
      </c>
      <c r="BB411">
        <v>20</v>
      </c>
      <c r="BC411">
        <v>0</v>
      </c>
      <c r="BD411" t="s">
        <v>111</v>
      </c>
      <c r="BE411">
        <v>0</v>
      </c>
      <c r="BF411" t="s">
        <v>111</v>
      </c>
    </row>
    <row r="412" spans="1:58" x14ac:dyDescent="0.25">
      <c r="A412" t="s">
        <v>687</v>
      </c>
      <c r="B412" t="s">
        <v>248</v>
      </c>
      <c r="C412">
        <v>1</v>
      </c>
      <c r="D412">
        <v>421</v>
      </c>
      <c r="E412" t="s">
        <v>120</v>
      </c>
      <c r="F412" t="s">
        <v>63</v>
      </c>
      <c r="G412" t="s">
        <v>64</v>
      </c>
      <c r="H412" t="s">
        <v>65</v>
      </c>
      <c r="I412" t="s">
        <v>78</v>
      </c>
      <c r="J412" t="s">
        <v>75</v>
      </c>
      <c r="K412" t="s">
        <v>1</v>
      </c>
      <c r="L412">
        <v>50</v>
      </c>
      <c r="M412">
        <v>3183946</v>
      </c>
      <c r="N412">
        <v>20</v>
      </c>
      <c r="O412">
        <v>2</v>
      </c>
      <c r="P412" t="s">
        <v>156</v>
      </c>
      <c r="Q412" t="s">
        <v>321</v>
      </c>
      <c r="R412">
        <v>38</v>
      </c>
      <c r="S412" t="s">
        <v>688</v>
      </c>
      <c r="U412">
        <v>22</v>
      </c>
      <c r="V412">
        <v>25</v>
      </c>
      <c r="W412">
        <v>0</v>
      </c>
      <c r="X412">
        <v>0</v>
      </c>
      <c r="Y412">
        <v>0</v>
      </c>
      <c r="Z412">
        <v>0</v>
      </c>
      <c r="AA412">
        <v>22</v>
      </c>
      <c r="AB412">
        <v>25</v>
      </c>
      <c r="AC412">
        <v>50</v>
      </c>
      <c r="AD412">
        <v>49</v>
      </c>
      <c r="AE412">
        <v>0</v>
      </c>
      <c r="AF412">
        <v>0</v>
      </c>
      <c r="AG412">
        <v>49</v>
      </c>
      <c r="AH412">
        <v>0</v>
      </c>
      <c r="AI412">
        <v>1</v>
      </c>
      <c r="AJ412">
        <v>1</v>
      </c>
      <c r="AK412">
        <v>1</v>
      </c>
      <c r="AL412">
        <v>1</v>
      </c>
      <c r="AM412">
        <v>0</v>
      </c>
      <c r="AN412">
        <v>0.4</v>
      </c>
      <c r="AO412">
        <v>9.0909090909090912E-2</v>
      </c>
      <c r="AP412">
        <v>0</v>
      </c>
      <c r="AQ412" t="s">
        <v>145</v>
      </c>
      <c r="AR412" t="s">
        <v>108</v>
      </c>
      <c r="AS412" t="s">
        <v>403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 t="s">
        <v>117</v>
      </c>
      <c r="BB412">
        <v>20</v>
      </c>
      <c r="BC412">
        <v>0</v>
      </c>
      <c r="BD412" t="s">
        <v>114</v>
      </c>
      <c r="BE412">
        <v>0</v>
      </c>
      <c r="BF412" t="s">
        <v>111</v>
      </c>
    </row>
    <row r="413" spans="1:58" x14ac:dyDescent="0.25">
      <c r="A413" t="s">
        <v>689</v>
      </c>
      <c r="B413" t="s">
        <v>248</v>
      </c>
      <c r="C413">
        <v>1</v>
      </c>
      <c r="D413">
        <v>422</v>
      </c>
      <c r="E413" t="s">
        <v>120</v>
      </c>
      <c r="F413" t="s">
        <v>63</v>
      </c>
      <c r="G413" t="s">
        <v>64</v>
      </c>
      <c r="H413" t="s">
        <v>67</v>
      </c>
      <c r="I413" t="s">
        <v>78</v>
      </c>
      <c r="J413" t="s">
        <v>68</v>
      </c>
      <c r="K413" t="s">
        <v>1</v>
      </c>
      <c r="L413">
        <v>50</v>
      </c>
      <c r="M413">
        <v>1441353</v>
      </c>
      <c r="N413">
        <v>15</v>
      </c>
      <c r="O413">
        <v>2</v>
      </c>
      <c r="P413" t="s">
        <v>156</v>
      </c>
      <c r="Q413" t="s">
        <v>461</v>
      </c>
      <c r="R413">
        <v>39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50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50</v>
      </c>
      <c r="AJ413">
        <v>50</v>
      </c>
      <c r="AK413">
        <v>50</v>
      </c>
      <c r="AL413">
        <v>50</v>
      </c>
      <c r="AM413">
        <v>0</v>
      </c>
      <c r="AN413">
        <v>0.3</v>
      </c>
      <c r="AO413">
        <v>4.5454545454545459</v>
      </c>
      <c r="AP413">
        <v>0</v>
      </c>
      <c r="AQ413" t="s">
        <v>145</v>
      </c>
      <c r="AR413" t="s">
        <v>116</v>
      </c>
      <c r="AS413" t="s">
        <v>403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 t="s">
        <v>113</v>
      </c>
      <c r="BB413">
        <v>15</v>
      </c>
      <c r="BC413">
        <v>0</v>
      </c>
      <c r="BD413" t="s">
        <v>110</v>
      </c>
      <c r="BE413">
        <v>0</v>
      </c>
      <c r="BF413" t="s">
        <v>111</v>
      </c>
    </row>
    <row r="414" spans="1:58" x14ac:dyDescent="0.25">
      <c r="A414" t="s">
        <v>690</v>
      </c>
      <c r="B414" t="s">
        <v>248</v>
      </c>
      <c r="C414">
        <v>1</v>
      </c>
      <c r="D414">
        <v>423</v>
      </c>
      <c r="E414" t="s">
        <v>120</v>
      </c>
      <c r="F414" t="s">
        <v>63</v>
      </c>
      <c r="G414" t="s">
        <v>64</v>
      </c>
      <c r="H414" t="s">
        <v>67</v>
      </c>
      <c r="I414" t="s">
        <v>78</v>
      </c>
      <c r="J414" t="s">
        <v>68</v>
      </c>
      <c r="K414" t="s">
        <v>1</v>
      </c>
      <c r="L414">
        <v>50</v>
      </c>
      <c r="M414">
        <v>1441355</v>
      </c>
      <c r="N414">
        <v>15</v>
      </c>
      <c r="O414">
        <v>2</v>
      </c>
      <c r="P414" t="s">
        <v>156</v>
      </c>
      <c r="Q414" t="s">
        <v>461</v>
      </c>
      <c r="R414">
        <v>39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50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50</v>
      </c>
      <c r="AJ414">
        <v>50</v>
      </c>
      <c r="AK414">
        <v>50</v>
      </c>
      <c r="AL414">
        <v>50</v>
      </c>
      <c r="AM414">
        <v>0</v>
      </c>
      <c r="AN414">
        <v>0.3</v>
      </c>
      <c r="AO414">
        <v>4.5454545454545459</v>
      </c>
      <c r="AP414">
        <v>0</v>
      </c>
      <c r="AQ414" t="s">
        <v>145</v>
      </c>
      <c r="AR414" t="s">
        <v>116</v>
      </c>
      <c r="AS414" t="s">
        <v>403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 t="s">
        <v>113</v>
      </c>
      <c r="BB414">
        <v>15</v>
      </c>
      <c r="BC414">
        <v>0</v>
      </c>
      <c r="BD414" t="s">
        <v>111</v>
      </c>
      <c r="BE414">
        <v>0</v>
      </c>
      <c r="BF414" t="s">
        <v>111</v>
      </c>
    </row>
    <row r="415" spans="1:58" x14ac:dyDescent="0.25">
      <c r="A415" t="s">
        <v>691</v>
      </c>
      <c r="B415" t="s">
        <v>248</v>
      </c>
      <c r="C415">
        <v>1</v>
      </c>
      <c r="D415">
        <v>424</v>
      </c>
      <c r="E415" t="s">
        <v>120</v>
      </c>
      <c r="F415" t="s">
        <v>63</v>
      </c>
      <c r="G415" t="s">
        <v>64</v>
      </c>
      <c r="H415" t="s">
        <v>67</v>
      </c>
      <c r="I415" t="s">
        <v>78</v>
      </c>
      <c r="J415" t="s">
        <v>68</v>
      </c>
      <c r="K415" t="s">
        <v>1</v>
      </c>
      <c r="L415">
        <v>50</v>
      </c>
      <c r="M415">
        <v>1441357</v>
      </c>
      <c r="N415">
        <v>15</v>
      </c>
      <c r="O415">
        <v>2</v>
      </c>
      <c r="P415" t="s">
        <v>156</v>
      </c>
      <c r="Q415" t="s">
        <v>461</v>
      </c>
      <c r="R415">
        <v>39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</v>
      </c>
      <c r="AC415">
        <v>50</v>
      </c>
      <c r="AD415">
        <v>2</v>
      </c>
      <c r="AE415">
        <v>0</v>
      </c>
      <c r="AF415">
        <v>0</v>
      </c>
      <c r="AG415">
        <v>2</v>
      </c>
      <c r="AH415">
        <v>0</v>
      </c>
      <c r="AI415">
        <v>48</v>
      </c>
      <c r="AJ415">
        <v>48</v>
      </c>
      <c r="AK415">
        <v>48</v>
      </c>
      <c r="AL415">
        <v>48</v>
      </c>
      <c r="AM415">
        <v>0</v>
      </c>
      <c r="AN415">
        <v>0.3</v>
      </c>
      <c r="AO415">
        <v>4.3636363636363633</v>
      </c>
      <c r="AP415">
        <v>0</v>
      </c>
      <c r="AQ415" t="s">
        <v>145</v>
      </c>
      <c r="AR415" t="s">
        <v>108</v>
      </c>
      <c r="AS415" t="s">
        <v>403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 t="s">
        <v>113</v>
      </c>
      <c r="BB415">
        <v>15</v>
      </c>
      <c r="BC415">
        <v>0</v>
      </c>
      <c r="BD415" t="s">
        <v>111</v>
      </c>
      <c r="BE415">
        <v>0</v>
      </c>
      <c r="BF415" t="s">
        <v>111</v>
      </c>
    </row>
    <row r="416" spans="1:58" x14ac:dyDescent="0.25">
      <c r="A416" t="s">
        <v>692</v>
      </c>
      <c r="B416" t="s">
        <v>248</v>
      </c>
      <c r="C416">
        <v>1</v>
      </c>
      <c r="D416">
        <v>425</v>
      </c>
      <c r="E416" t="s">
        <v>120</v>
      </c>
      <c r="F416" t="s">
        <v>63</v>
      </c>
      <c r="G416" t="s">
        <v>64</v>
      </c>
      <c r="H416" t="s">
        <v>67</v>
      </c>
      <c r="I416" t="s">
        <v>78</v>
      </c>
      <c r="J416" t="s">
        <v>68</v>
      </c>
      <c r="K416" t="s">
        <v>1</v>
      </c>
      <c r="L416">
        <v>50</v>
      </c>
      <c r="M416">
        <v>1441359</v>
      </c>
      <c r="N416">
        <v>15</v>
      </c>
      <c r="O416">
        <v>2</v>
      </c>
      <c r="P416" t="s">
        <v>156</v>
      </c>
      <c r="Q416" t="s">
        <v>484</v>
      </c>
      <c r="R416">
        <v>39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50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50</v>
      </c>
      <c r="AJ416">
        <v>50</v>
      </c>
      <c r="AK416">
        <v>50</v>
      </c>
      <c r="AL416">
        <v>50</v>
      </c>
      <c r="AM416">
        <v>0</v>
      </c>
      <c r="AN416">
        <v>0.3</v>
      </c>
      <c r="AO416">
        <v>4.5454545454545459</v>
      </c>
      <c r="AP416">
        <v>0</v>
      </c>
      <c r="AQ416" t="s">
        <v>145</v>
      </c>
      <c r="AR416" t="s">
        <v>116</v>
      </c>
      <c r="AS416" t="s">
        <v>403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 t="s">
        <v>117</v>
      </c>
      <c r="BB416">
        <v>15</v>
      </c>
      <c r="BC416">
        <v>0</v>
      </c>
      <c r="BD416" t="s">
        <v>111</v>
      </c>
      <c r="BE416">
        <v>0</v>
      </c>
      <c r="BF416" t="s">
        <v>111</v>
      </c>
    </row>
    <row r="417" spans="1:58" x14ac:dyDescent="0.25">
      <c r="A417" t="s">
        <v>693</v>
      </c>
      <c r="B417" t="s">
        <v>248</v>
      </c>
      <c r="C417">
        <v>1</v>
      </c>
      <c r="D417">
        <v>426</v>
      </c>
      <c r="E417" t="s">
        <v>120</v>
      </c>
      <c r="F417" t="s">
        <v>63</v>
      </c>
      <c r="G417" t="s">
        <v>64</v>
      </c>
      <c r="H417" t="s">
        <v>67</v>
      </c>
      <c r="I417" t="s">
        <v>78</v>
      </c>
      <c r="J417" t="s">
        <v>68</v>
      </c>
      <c r="K417" t="s">
        <v>1</v>
      </c>
      <c r="L417">
        <v>50</v>
      </c>
      <c r="M417">
        <v>1441361</v>
      </c>
      <c r="N417">
        <v>15</v>
      </c>
      <c r="O417">
        <v>2</v>
      </c>
      <c r="P417" t="s">
        <v>156</v>
      </c>
      <c r="Q417" t="s">
        <v>484</v>
      </c>
      <c r="R417">
        <v>39</v>
      </c>
      <c r="U417">
        <v>0</v>
      </c>
      <c r="V417">
        <v>4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</v>
      </c>
      <c r="AC417">
        <v>50</v>
      </c>
      <c r="AD417">
        <v>32</v>
      </c>
      <c r="AE417">
        <v>0</v>
      </c>
      <c r="AF417">
        <v>0</v>
      </c>
      <c r="AG417">
        <v>32</v>
      </c>
      <c r="AH417">
        <v>0</v>
      </c>
      <c r="AI417">
        <v>18</v>
      </c>
      <c r="AJ417">
        <v>18</v>
      </c>
      <c r="AK417">
        <v>18</v>
      </c>
      <c r="AL417">
        <v>18</v>
      </c>
      <c r="AM417">
        <v>0</v>
      </c>
      <c r="AN417">
        <v>0.3</v>
      </c>
      <c r="AO417">
        <v>1.6363636363636365</v>
      </c>
      <c r="AP417">
        <v>0</v>
      </c>
      <c r="AQ417" t="s">
        <v>145</v>
      </c>
      <c r="AR417" t="s">
        <v>108</v>
      </c>
      <c r="AS417" t="s">
        <v>403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 t="s">
        <v>117</v>
      </c>
      <c r="BB417">
        <v>15</v>
      </c>
      <c r="BC417">
        <v>0</v>
      </c>
      <c r="BD417" t="s">
        <v>111</v>
      </c>
      <c r="BE417">
        <v>0</v>
      </c>
      <c r="BF417" t="s">
        <v>111</v>
      </c>
    </row>
    <row r="418" spans="1:58" x14ac:dyDescent="0.25">
      <c r="A418" t="s">
        <v>694</v>
      </c>
      <c r="B418" t="s">
        <v>248</v>
      </c>
      <c r="C418">
        <v>1</v>
      </c>
      <c r="D418">
        <v>427</v>
      </c>
      <c r="E418" t="s">
        <v>120</v>
      </c>
      <c r="F418" t="s">
        <v>63</v>
      </c>
      <c r="G418" t="s">
        <v>64</v>
      </c>
      <c r="H418" t="s">
        <v>67</v>
      </c>
      <c r="I418" t="s">
        <v>78</v>
      </c>
      <c r="J418" t="s">
        <v>68</v>
      </c>
      <c r="K418" t="s">
        <v>1</v>
      </c>
      <c r="L418">
        <v>50</v>
      </c>
      <c r="M418">
        <v>1441363</v>
      </c>
      <c r="N418">
        <v>15</v>
      </c>
      <c r="O418">
        <v>2</v>
      </c>
      <c r="P418" t="s">
        <v>156</v>
      </c>
      <c r="Q418" t="s">
        <v>484</v>
      </c>
      <c r="R418">
        <v>39</v>
      </c>
      <c r="S418" t="s">
        <v>157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50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49</v>
      </c>
      <c r="AJ418">
        <v>49</v>
      </c>
      <c r="AK418">
        <v>49</v>
      </c>
      <c r="AL418">
        <v>49</v>
      </c>
      <c r="AM418">
        <v>0</v>
      </c>
      <c r="AN418">
        <v>0.3</v>
      </c>
      <c r="AO418">
        <v>4.454545454545455</v>
      </c>
      <c r="AP418">
        <v>0</v>
      </c>
      <c r="AQ418" t="s">
        <v>145</v>
      </c>
      <c r="AR418" t="s">
        <v>108</v>
      </c>
      <c r="AS418" t="s">
        <v>403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 t="s">
        <v>113</v>
      </c>
      <c r="BB418">
        <v>15</v>
      </c>
      <c r="BC418">
        <v>0</v>
      </c>
      <c r="BD418" t="s">
        <v>111</v>
      </c>
      <c r="BE418">
        <v>0</v>
      </c>
      <c r="BF418" t="s">
        <v>111</v>
      </c>
    </row>
    <row r="419" spans="1:58" x14ac:dyDescent="0.25">
      <c r="A419" t="s">
        <v>695</v>
      </c>
      <c r="B419" t="s">
        <v>248</v>
      </c>
      <c r="C419">
        <v>1</v>
      </c>
      <c r="D419">
        <v>428</v>
      </c>
      <c r="E419" t="s">
        <v>120</v>
      </c>
      <c r="F419" t="s">
        <v>63</v>
      </c>
      <c r="G419" t="s">
        <v>64</v>
      </c>
      <c r="H419" t="s">
        <v>67</v>
      </c>
      <c r="I419" t="s">
        <v>78</v>
      </c>
      <c r="J419" t="s">
        <v>68</v>
      </c>
      <c r="K419" t="s">
        <v>1</v>
      </c>
      <c r="L419">
        <v>50</v>
      </c>
      <c r="M419">
        <v>1441365</v>
      </c>
      <c r="N419">
        <v>15</v>
      </c>
      <c r="O419">
        <v>2</v>
      </c>
      <c r="P419" t="s">
        <v>156</v>
      </c>
      <c r="Q419" t="s">
        <v>401</v>
      </c>
      <c r="R419">
        <v>39</v>
      </c>
      <c r="S419" t="s">
        <v>192</v>
      </c>
      <c r="U419">
        <v>1</v>
      </c>
      <c r="V419">
        <v>6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6</v>
      </c>
      <c r="AC419">
        <v>50</v>
      </c>
      <c r="AD419">
        <v>8</v>
      </c>
      <c r="AE419">
        <v>0</v>
      </c>
      <c r="AF419">
        <v>0</v>
      </c>
      <c r="AG419">
        <v>8</v>
      </c>
      <c r="AH419">
        <v>0</v>
      </c>
      <c r="AI419">
        <v>42</v>
      </c>
      <c r="AJ419">
        <v>42</v>
      </c>
      <c r="AK419">
        <v>42</v>
      </c>
      <c r="AL419">
        <v>42</v>
      </c>
      <c r="AM419">
        <v>0</v>
      </c>
      <c r="AN419">
        <v>0.3</v>
      </c>
      <c r="AO419">
        <v>3.8181818181818183</v>
      </c>
      <c r="AP419">
        <v>0</v>
      </c>
      <c r="AQ419" t="s">
        <v>145</v>
      </c>
      <c r="AR419" t="s">
        <v>108</v>
      </c>
      <c r="AS419" t="s">
        <v>403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 t="s">
        <v>113</v>
      </c>
      <c r="BB419">
        <v>15</v>
      </c>
      <c r="BC419">
        <v>0</v>
      </c>
      <c r="BD419" t="s">
        <v>111</v>
      </c>
      <c r="BE419">
        <v>0</v>
      </c>
      <c r="BF419" t="s">
        <v>111</v>
      </c>
    </row>
    <row r="420" spans="1:58" x14ac:dyDescent="0.25">
      <c r="A420" t="s">
        <v>696</v>
      </c>
      <c r="B420" t="s">
        <v>248</v>
      </c>
      <c r="C420">
        <v>1</v>
      </c>
      <c r="D420">
        <v>429</v>
      </c>
      <c r="E420" t="s">
        <v>120</v>
      </c>
      <c r="F420" t="s">
        <v>63</v>
      </c>
      <c r="G420" t="s">
        <v>64</v>
      </c>
      <c r="H420" t="s">
        <v>67</v>
      </c>
      <c r="I420" t="s">
        <v>78</v>
      </c>
      <c r="J420" t="s">
        <v>68</v>
      </c>
      <c r="K420" t="s">
        <v>1</v>
      </c>
      <c r="L420">
        <v>50</v>
      </c>
      <c r="M420">
        <v>1441367</v>
      </c>
      <c r="N420">
        <v>15</v>
      </c>
      <c r="O420">
        <v>2</v>
      </c>
      <c r="P420" t="s">
        <v>156</v>
      </c>
      <c r="Q420" t="s">
        <v>401</v>
      </c>
      <c r="R420">
        <v>39</v>
      </c>
      <c r="S420" t="s">
        <v>192</v>
      </c>
      <c r="U420">
        <v>0</v>
      </c>
      <c r="V420">
        <v>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</v>
      </c>
      <c r="AC420">
        <v>50</v>
      </c>
      <c r="AD420">
        <v>3</v>
      </c>
      <c r="AE420">
        <v>0</v>
      </c>
      <c r="AF420">
        <v>0</v>
      </c>
      <c r="AG420">
        <v>3</v>
      </c>
      <c r="AH420">
        <v>0</v>
      </c>
      <c r="AI420">
        <v>47</v>
      </c>
      <c r="AJ420">
        <v>47</v>
      </c>
      <c r="AK420">
        <v>47</v>
      </c>
      <c r="AL420">
        <v>47</v>
      </c>
      <c r="AM420">
        <v>0</v>
      </c>
      <c r="AN420">
        <v>0.3</v>
      </c>
      <c r="AO420">
        <v>4.2727272727272725</v>
      </c>
      <c r="AP420">
        <v>0</v>
      </c>
      <c r="AQ420" t="s">
        <v>145</v>
      </c>
      <c r="AR420" t="s">
        <v>108</v>
      </c>
      <c r="AS420" t="s">
        <v>403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 t="s">
        <v>117</v>
      </c>
      <c r="BB420">
        <v>15</v>
      </c>
      <c r="BC420">
        <v>0</v>
      </c>
      <c r="BD420" t="s">
        <v>111</v>
      </c>
      <c r="BE420">
        <v>0</v>
      </c>
      <c r="BF420" t="s">
        <v>111</v>
      </c>
    </row>
    <row r="421" spans="1:58" x14ac:dyDescent="0.25">
      <c r="A421" t="s">
        <v>697</v>
      </c>
      <c r="B421" t="s">
        <v>248</v>
      </c>
      <c r="C421">
        <v>1</v>
      </c>
      <c r="D421">
        <v>430</v>
      </c>
      <c r="E421" t="s">
        <v>120</v>
      </c>
      <c r="F421" t="s">
        <v>63</v>
      </c>
      <c r="G421" t="s">
        <v>64</v>
      </c>
      <c r="H421" t="s">
        <v>67</v>
      </c>
      <c r="I421" t="s">
        <v>78</v>
      </c>
      <c r="J421" t="s">
        <v>68</v>
      </c>
      <c r="K421" t="s">
        <v>1</v>
      </c>
      <c r="L421">
        <v>50</v>
      </c>
      <c r="M421">
        <v>1441369</v>
      </c>
      <c r="N421">
        <v>15</v>
      </c>
      <c r="O421">
        <v>2</v>
      </c>
      <c r="P421" t="s">
        <v>156</v>
      </c>
      <c r="Q421" t="s">
        <v>401</v>
      </c>
      <c r="R421">
        <v>39</v>
      </c>
      <c r="S421" t="s">
        <v>192</v>
      </c>
      <c r="U421">
        <v>0</v>
      </c>
      <c r="V421">
        <v>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</v>
      </c>
      <c r="AC421">
        <v>50</v>
      </c>
      <c r="AD421">
        <v>3</v>
      </c>
      <c r="AE421">
        <v>0</v>
      </c>
      <c r="AF421">
        <v>0</v>
      </c>
      <c r="AG421">
        <v>3</v>
      </c>
      <c r="AH421">
        <v>0</v>
      </c>
      <c r="AI421">
        <v>47</v>
      </c>
      <c r="AJ421">
        <v>47</v>
      </c>
      <c r="AK421">
        <v>47</v>
      </c>
      <c r="AL421">
        <v>47</v>
      </c>
      <c r="AM421">
        <v>0</v>
      </c>
      <c r="AN421">
        <v>0.3</v>
      </c>
      <c r="AO421">
        <v>4.2727272727272725</v>
      </c>
      <c r="AP421">
        <v>0</v>
      </c>
      <c r="AQ421" t="s">
        <v>145</v>
      </c>
      <c r="AR421" t="s">
        <v>108</v>
      </c>
      <c r="AS421" t="s">
        <v>403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 t="s">
        <v>117</v>
      </c>
      <c r="BB421">
        <v>15</v>
      </c>
      <c r="BC421">
        <v>0</v>
      </c>
      <c r="BD421" t="s">
        <v>111</v>
      </c>
      <c r="BE421">
        <v>0</v>
      </c>
      <c r="BF421" t="s">
        <v>111</v>
      </c>
    </row>
    <row r="422" spans="1:58" x14ac:dyDescent="0.25">
      <c r="A422" t="s">
        <v>698</v>
      </c>
      <c r="B422" t="s">
        <v>248</v>
      </c>
      <c r="C422">
        <v>1</v>
      </c>
      <c r="D422">
        <v>431</v>
      </c>
      <c r="E422" t="s">
        <v>120</v>
      </c>
      <c r="F422" t="s">
        <v>63</v>
      </c>
      <c r="G422" t="s">
        <v>64</v>
      </c>
      <c r="H422" t="s">
        <v>67</v>
      </c>
      <c r="I422" t="s">
        <v>78</v>
      </c>
      <c r="J422" t="s">
        <v>92</v>
      </c>
      <c r="K422" t="s">
        <v>1</v>
      </c>
      <c r="L422">
        <v>50</v>
      </c>
      <c r="M422">
        <v>1441371</v>
      </c>
      <c r="N422">
        <v>15</v>
      </c>
      <c r="O422">
        <v>2</v>
      </c>
      <c r="P422" t="s">
        <v>156</v>
      </c>
      <c r="Q422" t="s">
        <v>321</v>
      </c>
      <c r="R422">
        <v>39</v>
      </c>
      <c r="S422" t="s">
        <v>192</v>
      </c>
      <c r="U422">
        <v>0</v>
      </c>
      <c r="V422">
        <v>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50</v>
      </c>
      <c r="AD422">
        <v>5</v>
      </c>
      <c r="AE422">
        <v>0</v>
      </c>
      <c r="AF422">
        <v>0</v>
      </c>
      <c r="AG422">
        <v>5</v>
      </c>
      <c r="AH422">
        <v>0</v>
      </c>
      <c r="AI422">
        <v>45</v>
      </c>
      <c r="AJ422">
        <v>45</v>
      </c>
      <c r="AK422">
        <v>45</v>
      </c>
      <c r="AL422">
        <v>45</v>
      </c>
      <c r="AM422">
        <v>0</v>
      </c>
      <c r="AN422">
        <v>0.3</v>
      </c>
      <c r="AO422">
        <v>4.0909090909090908</v>
      </c>
      <c r="AP422">
        <v>0</v>
      </c>
      <c r="AQ422" t="s">
        <v>145</v>
      </c>
      <c r="AR422" t="s">
        <v>108</v>
      </c>
      <c r="AS422" t="s">
        <v>403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 t="s">
        <v>117</v>
      </c>
      <c r="BB422">
        <v>15</v>
      </c>
      <c r="BC422">
        <v>0</v>
      </c>
      <c r="BD422" t="s">
        <v>111</v>
      </c>
      <c r="BE422">
        <v>0</v>
      </c>
      <c r="BF422" t="s">
        <v>111</v>
      </c>
    </row>
    <row r="423" spans="1:58" x14ac:dyDescent="0.25">
      <c r="A423" t="s">
        <v>699</v>
      </c>
      <c r="B423" t="s">
        <v>248</v>
      </c>
      <c r="C423">
        <v>1</v>
      </c>
      <c r="D423">
        <v>432</v>
      </c>
      <c r="E423" t="s">
        <v>120</v>
      </c>
      <c r="F423" t="s">
        <v>63</v>
      </c>
      <c r="G423" t="s">
        <v>64</v>
      </c>
      <c r="H423" t="s">
        <v>67</v>
      </c>
      <c r="I423" t="s">
        <v>78</v>
      </c>
      <c r="J423" t="s">
        <v>68</v>
      </c>
      <c r="K423" t="s">
        <v>1</v>
      </c>
      <c r="L423">
        <v>50</v>
      </c>
      <c r="M423">
        <v>1441373</v>
      </c>
      <c r="N423">
        <v>15</v>
      </c>
      <c r="O423">
        <v>2</v>
      </c>
      <c r="P423" t="s">
        <v>156</v>
      </c>
      <c r="Q423" t="s">
        <v>321</v>
      </c>
      <c r="R423">
        <v>39</v>
      </c>
      <c r="S423" t="s">
        <v>190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50</v>
      </c>
      <c r="AJ423">
        <v>50</v>
      </c>
      <c r="AK423">
        <v>50</v>
      </c>
      <c r="AL423">
        <v>50</v>
      </c>
      <c r="AM423">
        <v>0</v>
      </c>
      <c r="AN423">
        <v>0.3</v>
      </c>
      <c r="AO423">
        <v>4.5454545454545459</v>
      </c>
      <c r="AP423">
        <v>0</v>
      </c>
      <c r="AQ423" t="s">
        <v>145</v>
      </c>
      <c r="AR423" t="s">
        <v>116</v>
      </c>
      <c r="AS423" t="s">
        <v>403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 t="s">
        <v>113</v>
      </c>
      <c r="BB423">
        <v>15</v>
      </c>
      <c r="BC423">
        <v>0</v>
      </c>
      <c r="BD423" t="s">
        <v>111</v>
      </c>
      <c r="BE423">
        <v>0</v>
      </c>
      <c r="BF423" t="s">
        <v>111</v>
      </c>
    </row>
    <row r="424" spans="1:58" x14ac:dyDescent="0.25">
      <c r="A424" t="s">
        <v>700</v>
      </c>
      <c r="B424" t="s">
        <v>248</v>
      </c>
      <c r="C424">
        <v>1</v>
      </c>
      <c r="D424">
        <v>433</v>
      </c>
      <c r="E424" t="s">
        <v>120</v>
      </c>
      <c r="F424" t="s">
        <v>63</v>
      </c>
      <c r="G424" t="s">
        <v>64</v>
      </c>
      <c r="H424" t="s">
        <v>67</v>
      </c>
      <c r="I424" t="s">
        <v>78</v>
      </c>
      <c r="J424" t="s">
        <v>68</v>
      </c>
      <c r="K424" t="s">
        <v>1</v>
      </c>
      <c r="L424">
        <v>50</v>
      </c>
      <c r="M424">
        <v>1441375</v>
      </c>
      <c r="N424">
        <v>15</v>
      </c>
      <c r="O424">
        <v>2</v>
      </c>
      <c r="P424" t="s">
        <v>156</v>
      </c>
      <c r="Q424" t="s">
        <v>321</v>
      </c>
      <c r="R424">
        <v>39</v>
      </c>
      <c r="U424">
        <v>8</v>
      </c>
      <c r="V424">
        <v>12</v>
      </c>
      <c r="W424">
        <v>0</v>
      </c>
      <c r="X424">
        <v>0</v>
      </c>
      <c r="Y424">
        <v>0</v>
      </c>
      <c r="Z424">
        <v>0</v>
      </c>
      <c r="AA424">
        <v>8</v>
      </c>
      <c r="AB424">
        <v>12</v>
      </c>
      <c r="AC424">
        <v>50</v>
      </c>
      <c r="AD424">
        <v>20</v>
      </c>
      <c r="AE424">
        <v>0</v>
      </c>
      <c r="AF424">
        <v>0</v>
      </c>
      <c r="AG424">
        <v>20</v>
      </c>
      <c r="AH424">
        <v>0</v>
      </c>
      <c r="AI424">
        <v>30</v>
      </c>
      <c r="AJ424">
        <v>30</v>
      </c>
      <c r="AK424">
        <v>30</v>
      </c>
      <c r="AL424">
        <v>30</v>
      </c>
      <c r="AM424">
        <v>0</v>
      </c>
      <c r="AN424">
        <v>0.3</v>
      </c>
      <c r="AO424">
        <v>2.7272727272727275</v>
      </c>
      <c r="AP424">
        <v>0</v>
      </c>
      <c r="AQ424" t="s">
        <v>145</v>
      </c>
      <c r="AR424" t="s">
        <v>108</v>
      </c>
      <c r="AS424" t="s">
        <v>403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 t="s">
        <v>113</v>
      </c>
      <c r="BB424">
        <v>15</v>
      </c>
      <c r="BC424">
        <v>0</v>
      </c>
      <c r="BD424" t="s">
        <v>114</v>
      </c>
      <c r="BE424">
        <v>0</v>
      </c>
      <c r="BF424" t="s">
        <v>111</v>
      </c>
    </row>
    <row r="425" spans="1:58" x14ac:dyDescent="0.25">
      <c r="A425" t="s">
        <v>701</v>
      </c>
      <c r="B425" t="s">
        <v>248</v>
      </c>
      <c r="C425">
        <v>1</v>
      </c>
      <c r="D425">
        <v>434</v>
      </c>
      <c r="E425">
        <v>2</v>
      </c>
      <c r="F425" t="s">
        <v>63</v>
      </c>
      <c r="G425" t="s">
        <v>64</v>
      </c>
      <c r="H425" t="s">
        <v>65</v>
      </c>
      <c r="I425" t="s">
        <v>66</v>
      </c>
      <c r="J425" t="s">
        <v>66</v>
      </c>
      <c r="K425" t="s">
        <v>1</v>
      </c>
      <c r="L425">
        <v>57</v>
      </c>
      <c r="M425">
        <v>1620965</v>
      </c>
      <c r="N425">
        <v>6</v>
      </c>
      <c r="O425">
        <v>2</v>
      </c>
      <c r="P425" t="s">
        <v>156</v>
      </c>
      <c r="Q425" t="s">
        <v>401</v>
      </c>
      <c r="R425">
        <v>40</v>
      </c>
      <c r="U425">
        <v>31</v>
      </c>
      <c r="V425">
        <v>36</v>
      </c>
      <c r="W425">
        <v>2</v>
      </c>
      <c r="X425">
        <v>0</v>
      </c>
      <c r="Y425">
        <v>2</v>
      </c>
      <c r="Z425">
        <v>0</v>
      </c>
      <c r="AA425">
        <v>33</v>
      </c>
      <c r="AB425">
        <v>38</v>
      </c>
      <c r="AC425">
        <v>57</v>
      </c>
      <c r="AD425">
        <v>41</v>
      </c>
      <c r="AE425">
        <v>2</v>
      </c>
      <c r="AF425">
        <v>0</v>
      </c>
      <c r="AG425">
        <v>43</v>
      </c>
      <c r="AH425">
        <v>0</v>
      </c>
      <c r="AI425">
        <v>16</v>
      </c>
      <c r="AJ425">
        <v>14</v>
      </c>
      <c r="AK425">
        <v>16</v>
      </c>
      <c r="AL425">
        <v>16</v>
      </c>
      <c r="AM425">
        <v>0</v>
      </c>
      <c r="AN425">
        <v>0.10526315789473684</v>
      </c>
      <c r="AO425">
        <v>1.4545454545454546</v>
      </c>
      <c r="AP425">
        <v>0</v>
      </c>
      <c r="AQ425" t="s">
        <v>115</v>
      </c>
      <c r="AR425" t="s">
        <v>108</v>
      </c>
      <c r="AS425" t="s">
        <v>275</v>
      </c>
      <c r="AT425">
        <v>2975</v>
      </c>
      <c r="AU425">
        <v>3599</v>
      </c>
      <c r="AV425">
        <v>0</v>
      </c>
      <c r="AW425">
        <v>0</v>
      </c>
      <c r="AX425">
        <v>6.5739999999999998</v>
      </c>
      <c r="AY425">
        <v>0.16034146341463415</v>
      </c>
      <c r="AZ425">
        <v>6.8946829268292689</v>
      </c>
      <c r="BA425" t="s">
        <v>109</v>
      </c>
      <c r="BB425">
        <v>-0.89468292682926887</v>
      </c>
      <c r="BC425">
        <v>-5.5798600547611841</v>
      </c>
      <c r="BD425" t="s">
        <v>110</v>
      </c>
      <c r="BE425">
        <v>0</v>
      </c>
      <c r="BF425" t="s">
        <v>111</v>
      </c>
    </row>
    <row r="426" spans="1:58" x14ac:dyDescent="0.25">
      <c r="A426" t="s">
        <v>702</v>
      </c>
      <c r="B426" t="s">
        <v>248</v>
      </c>
      <c r="C426">
        <v>1</v>
      </c>
      <c r="D426">
        <v>435</v>
      </c>
      <c r="E426">
        <v>2</v>
      </c>
      <c r="F426" t="s">
        <v>63</v>
      </c>
      <c r="G426" t="s">
        <v>64</v>
      </c>
      <c r="H426" t="s">
        <v>65</v>
      </c>
      <c r="I426" t="s">
        <v>66</v>
      </c>
      <c r="J426" t="s">
        <v>66</v>
      </c>
      <c r="K426" t="s">
        <v>1</v>
      </c>
      <c r="L426">
        <v>57</v>
      </c>
      <c r="M426">
        <v>1620967</v>
      </c>
      <c r="N426">
        <v>6</v>
      </c>
      <c r="O426">
        <v>2</v>
      </c>
      <c r="P426" t="s">
        <v>156</v>
      </c>
      <c r="Q426" t="s">
        <v>401</v>
      </c>
      <c r="R426">
        <v>40</v>
      </c>
      <c r="U426">
        <v>29</v>
      </c>
      <c r="V426">
        <v>33</v>
      </c>
      <c r="W426">
        <v>1</v>
      </c>
      <c r="X426">
        <v>0</v>
      </c>
      <c r="Y426">
        <v>1</v>
      </c>
      <c r="Z426">
        <v>0</v>
      </c>
      <c r="AA426">
        <v>30</v>
      </c>
      <c r="AB426">
        <v>34</v>
      </c>
      <c r="AC426">
        <v>57</v>
      </c>
      <c r="AD426">
        <v>38</v>
      </c>
      <c r="AE426">
        <v>2</v>
      </c>
      <c r="AF426">
        <v>0</v>
      </c>
      <c r="AG426">
        <v>40</v>
      </c>
      <c r="AH426">
        <v>0</v>
      </c>
      <c r="AI426">
        <v>19</v>
      </c>
      <c r="AJ426">
        <v>17</v>
      </c>
      <c r="AK426">
        <v>19</v>
      </c>
      <c r="AL426">
        <v>19</v>
      </c>
      <c r="AM426">
        <v>0</v>
      </c>
      <c r="AN426">
        <v>0.10526315789473684</v>
      </c>
      <c r="AO426">
        <v>1.7272727272727273</v>
      </c>
      <c r="AP426">
        <v>0</v>
      </c>
      <c r="AQ426" t="s">
        <v>115</v>
      </c>
      <c r="AR426" t="s">
        <v>108</v>
      </c>
      <c r="AS426" t="s">
        <v>275</v>
      </c>
      <c r="AT426">
        <v>3001</v>
      </c>
      <c r="AU426">
        <v>2792</v>
      </c>
      <c r="AV426">
        <v>0</v>
      </c>
      <c r="AW426">
        <v>0</v>
      </c>
      <c r="AX426">
        <v>5.7930000000000001</v>
      </c>
      <c r="AY426">
        <v>0.15244736842105264</v>
      </c>
      <c r="AZ426">
        <v>6.0978947368421057</v>
      </c>
      <c r="BA426" t="s">
        <v>109</v>
      </c>
      <c r="BB426">
        <v>-9.7894736842105701E-2</v>
      </c>
      <c r="BC426">
        <v>-0.64215432418436325</v>
      </c>
      <c r="BD426" t="s">
        <v>111</v>
      </c>
      <c r="BE426">
        <v>0</v>
      </c>
      <c r="BF426" t="s">
        <v>111</v>
      </c>
    </row>
    <row r="427" spans="1:58" x14ac:dyDescent="0.25">
      <c r="A427" t="s">
        <v>703</v>
      </c>
      <c r="B427" t="s">
        <v>248</v>
      </c>
      <c r="C427">
        <v>1</v>
      </c>
      <c r="D427">
        <v>436</v>
      </c>
      <c r="E427">
        <v>2</v>
      </c>
      <c r="F427" t="s">
        <v>63</v>
      </c>
      <c r="G427" t="s">
        <v>64</v>
      </c>
      <c r="H427" t="s">
        <v>65</v>
      </c>
      <c r="I427" t="s">
        <v>66</v>
      </c>
      <c r="J427" t="s">
        <v>66</v>
      </c>
      <c r="K427" t="s">
        <v>1</v>
      </c>
      <c r="L427">
        <v>57</v>
      </c>
      <c r="M427">
        <v>1620969</v>
      </c>
      <c r="N427">
        <v>6</v>
      </c>
      <c r="O427">
        <v>2</v>
      </c>
      <c r="P427" t="s">
        <v>156</v>
      </c>
      <c r="Q427" t="s">
        <v>401</v>
      </c>
      <c r="R427">
        <v>40</v>
      </c>
      <c r="U427">
        <v>32</v>
      </c>
      <c r="V427">
        <v>37</v>
      </c>
      <c r="W427">
        <v>2</v>
      </c>
      <c r="X427">
        <v>0</v>
      </c>
      <c r="Y427">
        <v>2</v>
      </c>
      <c r="Z427">
        <v>0</v>
      </c>
      <c r="AA427">
        <v>34</v>
      </c>
      <c r="AB427">
        <v>39</v>
      </c>
      <c r="AC427">
        <v>57</v>
      </c>
      <c r="AD427">
        <v>44</v>
      </c>
      <c r="AE427">
        <v>3</v>
      </c>
      <c r="AF427">
        <v>0</v>
      </c>
      <c r="AG427">
        <v>47</v>
      </c>
      <c r="AH427">
        <v>0</v>
      </c>
      <c r="AI427">
        <v>13</v>
      </c>
      <c r="AJ427">
        <v>10</v>
      </c>
      <c r="AK427">
        <v>13</v>
      </c>
      <c r="AL427">
        <v>13</v>
      </c>
      <c r="AM427">
        <v>0</v>
      </c>
      <c r="AN427">
        <v>0.10526315789473684</v>
      </c>
      <c r="AO427">
        <v>1.1818181818181819</v>
      </c>
      <c r="AP427">
        <v>0</v>
      </c>
      <c r="AQ427" t="s">
        <v>115</v>
      </c>
      <c r="AR427" t="s">
        <v>108</v>
      </c>
      <c r="AS427" t="s">
        <v>275</v>
      </c>
      <c r="AT427">
        <v>4097</v>
      </c>
      <c r="AU427">
        <v>3884</v>
      </c>
      <c r="AV427">
        <v>0</v>
      </c>
      <c r="AW427">
        <v>0</v>
      </c>
      <c r="AX427">
        <v>7.9809999999999999</v>
      </c>
      <c r="AY427">
        <v>0.18138636363636362</v>
      </c>
      <c r="AZ427">
        <v>8.5251590909090904</v>
      </c>
      <c r="BA427" t="s">
        <v>109</v>
      </c>
      <c r="BB427">
        <v>-2.5251590909090904</v>
      </c>
      <c r="BC427">
        <v>-13.921438416238566</v>
      </c>
      <c r="BD427" t="s">
        <v>111</v>
      </c>
      <c r="BE427">
        <v>0</v>
      </c>
      <c r="BF427" t="s">
        <v>111</v>
      </c>
    </row>
    <row r="428" spans="1:58" x14ac:dyDescent="0.25">
      <c r="A428" t="s">
        <v>704</v>
      </c>
      <c r="B428" t="s">
        <v>248</v>
      </c>
      <c r="C428">
        <v>1</v>
      </c>
      <c r="D428">
        <v>437</v>
      </c>
      <c r="E428">
        <v>2</v>
      </c>
      <c r="F428" t="s">
        <v>63</v>
      </c>
      <c r="G428" t="s">
        <v>64</v>
      </c>
      <c r="H428" t="s">
        <v>65</v>
      </c>
      <c r="I428" t="s">
        <v>66</v>
      </c>
      <c r="J428" t="s">
        <v>66</v>
      </c>
      <c r="K428" t="s">
        <v>1</v>
      </c>
      <c r="L428">
        <v>57</v>
      </c>
      <c r="M428">
        <v>1620971</v>
      </c>
      <c r="N428">
        <v>6</v>
      </c>
      <c r="O428">
        <v>2</v>
      </c>
      <c r="P428" t="s">
        <v>156</v>
      </c>
      <c r="Q428" t="s">
        <v>401</v>
      </c>
      <c r="R428">
        <v>40</v>
      </c>
      <c r="U428">
        <v>31</v>
      </c>
      <c r="V428">
        <v>36</v>
      </c>
      <c r="W428">
        <v>3</v>
      </c>
      <c r="X428">
        <v>0</v>
      </c>
      <c r="Y428">
        <v>3</v>
      </c>
      <c r="Z428">
        <v>0</v>
      </c>
      <c r="AA428">
        <v>34</v>
      </c>
      <c r="AB428">
        <v>39</v>
      </c>
      <c r="AC428">
        <v>57</v>
      </c>
      <c r="AD428">
        <v>40</v>
      </c>
      <c r="AE428">
        <v>7</v>
      </c>
      <c r="AF428">
        <v>0</v>
      </c>
      <c r="AG428">
        <v>47</v>
      </c>
      <c r="AH428">
        <v>0</v>
      </c>
      <c r="AI428">
        <v>17</v>
      </c>
      <c r="AJ428">
        <v>10</v>
      </c>
      <c r="AK428">
        <v>17</v>
      </c>
      <c r="AL428">
        <v>17</v>
      </c>
      <c r="AM428">
        <v>0</v>
      </c>
      <c r="AN428">
        <v>0.10526315789473684</v>
      </c>
      <c r="AO428">
        <v>1.5454545454545454</v>
      </c>
      <c r="AP428">
        <v>0</v>
      </c>
      <c r="AQ428" t="s">
        <v>115</v>
      </c>
      <c r="AR428" t="s">
        <v>108</v>
      </c>
      <c r="AS428" t="s">
        <v>275</v>
      </c>
      <c r="AT428">
        <v>3678</v>
      </c>
      <c r="AU428">
        <v>3559</v>
      </c>
      <c r="AV428">
        <v>0</v>
      </c>
      <c r="AW428">
        <v>0</v>
      </c>
      <c r="AX428">
        <v>7.2370000000000001</v>
      </c>
      <c r="AY428">
        <v>0.180925</v>
      </c>
      <c r="AZ428">
        <v>8.5034749999999999</v>
      </c>
      <c r="BA428" t="s">
        <v>109</v>
      </c>
      <c r="BB428">
        <v>-2.5034749999999999</v>
      </c>
      <c r="BC428">
        <v>-13.837087190824926</v>
      </c>
      <c r="BD428" t="s">
        <v>111</v>
      </c>
      <c r="BE428">
        <v>0</v>
      </c>
      <c r="BF428" t="s">
        <v>111</v>
      </c>
    </row>
    <row r="429" spans="1:58" x14ac:dyDescent="0.25">
      <c r="A429" t="s">
        <v>705</v>
      </c>
      <c r="B429" t="s">
        <v>248</v>
      </c>
      <c r="C429">
        <v>1</v>
      </c>
      <c r="D429">
        <v>438</v>
      </c>
      <c r="E429">
        <v>2</v>
      </c>
      <c r="F429" t="s">
        <v>63</v>
      </c>
      <c r="G429" t="s">
        <v>64</v>
      </c>
      <c r="H429" t="s">
        <v>65</v>
      </c>
      <c r="I429" t="s">
        <v>66</v>
      </c>
      <c r="J429" t="s">
        <v>66</v>
      </c>
      <c r="K429" t="s">
        <v>1</v>
      </c>
      <c r="L429">
        <v>57</v>
      </c>
      <c r="M429">
        <v>1620973</v>
      </c>
      <c r="N429">
        <v>6</v>
      </c>
      <c r="O429">
        <v>2</v>
      </c>
      <c r="P429" t="s">
        <v>156</v>
      </c>
      <c r="Q429" t="s">
        <v>401</v>
      </c>
      <c r="R429">
        <v>40</v>
      </c>
      <c r="U429">
        <v>21</v>
      </c>
      <c r="V429">
        <v>26</v>
      </c>
      <c r="W429">
        <v>2</v>
      </c>
      <c r="X429">
        <v>0</v>
      </c>
      <c r="Y429">
        <v>2</v>
      </c>
      <c r="Z429">
        <v>0</v>
      </c>
      <c r="AA429">
        <v>23</v>
      </c>
      <c r="AB429">
        <v>28</v>
      </c>
      <c r="AC429">
        <v>57</v>
      </c>
      <c r="AD429">
        <v>39</v>
      </c>
      <c r="AE429">
        <v>5</v>
      </c>
      <c r="AF429">
        <v>0</v>
      </c>
      <c r="AG429">
        <v>44</v>
      </c>
      <c r="AH429">
        <v>0</v>
      </c>
      <c r="AI429">
        <v>18</v>
      </c>
      <c r="AJ429">
        <v>13</v>
      </c>
      <c r="AK429">
        <v>18</v>
      </c>
      <c r="AL429">
        <v>18</v>
      </c>
      <c r="AM429">
        <v>0</v>
      </c>
      <c r="AN429">
        <v>0.10526315789473684</v>
      </c>
      <c r="AO429">
        <v>1.6363636363636365</v>
      </c>
      <c r="AP429">
        <v>0</v>
      </c>
      <c r="AQ429" t="s">
        <v>115</v>
      </c>
      <c r="AR429" t="s">
        <v>108</v>
      </c>
      <c r="AS429" t="s">
        <v>275</v>
      </c>
      <c r="AT429">
        <v>2270</v>
      </c>
      <c r="AU429">
        <v>2424</v>
      </c>
      <c r="AV429">
        <v>0</v>
      </c>
      <c r="AW429">
        <v>0</v>
      </c>
      <c r="AX429">
        <v>4.694</v>
      </c>
      <c r="AY429">
        <v>0.12035897435897436</v>
      </c>
      <c r="AZ429">
        <v>5.2957948717948717</v>
      </c>
      <c r="BA429" t="s">
        <v>109</v>
      </c>
      <c r="BB429">
        <v>0.70420512820512826</v>
      </c>
      <c r="BC429">
        <v>5.8508734554750754</v>
      </c>
      <c r="BD429" t="s">
        <v>111</v>
      </c>
      <c r="BE429">
        <v>0</v>
      </c>
      <c r="BF429" t="s">
        <v>111</v>
      </c>
    </row>
    <row r="430" spans="1:58" x14ac:dyDescent="0.25">
      <c r="A430" t="s">
        <v>706</v>
      </c>
      <c r="B430" t="s">
        <v>248</v>
      </c>
      <c r="C430">
        <v>1</v>
      </c>
      <c r="D430">
        <v>439</v>
      </c>
      <c r="E430">
        <v>2</v>
      </c>
      <c r="F430" t="s">
        <v>63</v>
      </c>
      <c r="G430" t="s">
        <v>64</v>
      </c>
      <c r="H430" t="s">
        <v>67</v>
      </c>
      <c r="I430" t="s">
        <v>68</v>
      </c>
      <c r="J430" t="s">
        <v>69</v>
      </c>
      <c r="K430" t="s">
        <v>1</v>
      </c>
      <c r="L430">
        <v>57</v>
      </c>
      <c r="M430">
        <v>1620975</v>
      </c>
      <c r="N430">
        <v>5</v>
      </c>
      <c r="O430">
        <v>2</v>
      </c>
      <c r="P430" t="s">
        <v>156</v>
      </c>
      <c r="Q430" t="s">
        <v>401</v>
      </c>
      <c r="R430">
        <v>40</v>
      </c>
      <c r="U430">
        <v>0</v>
      </c>
      <c r="V430">
        <v>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</v>
      </c>
      <c r="AC430">
        <v>57</v>
      </c>
      <c r="AD430">
        <v>4</v>
      </c>
      <c r="AE430">
        <v>0</v>
      </c>
      <c r="AF430">
        <v>0</v>
      </c>
      <c r="AG430">
        <v>4</v>
      </c>
      <c r="AH430">
        <v>0</v>
      </c>
      <c r="AI430">
        <v>53</v>
      </c>
      <c r="AJ430">
        <v>53</v>
      </c>
      <c r="AK430">
        <v>53</v>
      </c>
      <c r="AL430">
        <v>53</v>
      </c>
      <c r="AM430">
        <v>0</v>
      </c>
      <c r="AN430">
        <v>8.771929824561403E-2</v>
      </c>
      <c r="AO430">
        <v>4.8181818181818183</v>
      </c>
      <c r="AP430">
        <v>0</v>
      </c>
      <c r="AQ430" t="s">
        <v>112</v>
      </c>
      <c r="AR430" t="s">
        <v>108</v>
      </c>
      <c r="AS430" t="s">
        <v>275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 t="s">
        <v>113</v>
      </c>
      <c r="BB430">
        <v>5</v>
      </c>
      <c r="BC430">
        <v>0</v>
      </c>
      <c r="BD430" t="s">
        <v>111</v>
      </c>
      <c r="BE430">
        <v>0</v>
      </c>
      <c r="BF430" t="s">
        <v>111</v>
      </c>
    </row>
    <row r="431" spans="1:58" x14ac:dyDescent="0.25">
      <c r="A431" t="s">
        <v>707</v>
      </c>
      <c r="B431" t="s">
        <v>248</v>
      </c>
      <c r="C431">
        <v>1</v>
      </c>
      <c r="D431">
        <v>440</v>
      </c>
      <c r="E431">
        <v>2</v>
      </c>
      <c r="F431" t="s">
        <v>63</v>
      </c>
      <c r="G431" t="s">
        <v>64</v>
      </c>
      <c r="H431" t="s">
        <v>65</v>
      </c>
      <c r="I431" t="s">
        <v>66</v>
      </c>
      <c r="J431" t="s">
        <v>66</v>
      </c>
      <c r="K431" t="s">
        <v>1</v>
      </c>
      <c r="L431">
        <v>57</v>
      </c>
      <c r="M431">
        <v>1620977</v>
      </c>
      <c r="N431">
        <v>6</v>
      </c>
      <c r="O431">
        <v>2</v>
      </c>
      <c r="P431" t="s">
        <v>156</v>
      </c>
      <c r="Q431" t="s">
        <v>401</v>
      </c>
      <c r="R431">
        <v>40</v>
      </c>
      <c r="U431">
        <v>33</v>
      </c>
      <c r="V431">
        <v>38</v>
      </c>
      <c r="W431">
        <v>2</v>
      </c>
      <c r="X431">
        <v>0</v>
      </c>
      <c r="Y431">
        <v>2</v>
      </c>
      <c r="Z431">
        <v>0</v>
      </c>
      <c r="AA431">
        <v>35</v>
      </c>
      <c r="AB431">
        <v>40</v>
      </c>
      <c r="AC431">
        <v>57</v>
      </c>
      <c r="AD431">
        <v>40</v>
      </c>
      <c r="AE431">
        <v>3</v>
      </c>
      <c r="AF431">
        <v>0</v>
      </c>
      <c r="AG431">
        <v>43</v>
      </c>
      <c r="AH431">
        <v>0</v>
      </c>
      <c r="AI431">
        <v>17</v>
      </c>
      <c r="AJ431">
        <v>14</v>
      </c>
      <c r="AK431">
        <v>17</v>
      </c>
      <c r="AL431">
        <v>17</v>
      </c>
      <c r="AM431">
        <v>0</v>
      </c>
      <c r="AN431">
        <v>0.10526315789473684</v>
      </c>
      <c r="AO431">
        <v>1.5454545454545454</v>
      </c>
      <c r="AP431">
        <v>0</v>
      </c>
      <c r="AQ431" t="s">
        <v>115</v>
      </c>
      <c r="AR431" t="s">
        <v>108</v>
      </c>
      <c r="AS431" t="s">
        <v>275</v>
      </c>
      <c r="AT431">
        <v>4127</v>
      </c>
      <c r="AU431">
        <v>4119</v>
      </c>
      <c r="AV431">
        <v>0</v>
      </c>
      <c r="AW431">
        <v>0</v>
      </c>
      <c r="AX431">
        <v>8.2460000000000004</v>
      </c>
      <c r="AY431">
        <v>0.20615</v>
      </c>
      <c r="AZ431">
        <v>8.8644499999999997</v>
      </c>
      <c r="BA431" t="s">
        <v>109</v>
      </c>
      <c r="BB431">
        <v>-2.8644499999999997</v>
      </c>
      <c r="BC431">
        <v>-13.894979383943729</v>
      </c>
      <c r="BD431" t="s">
        <v>111</v>
      </c>
      <c r="BE431">
        <v>0</v>
      </c>
      <c r="BF431" t="s">
        <v>111</v>
      </c>
    </row>
    <row r="432" spans="1:58" x14ac:dyDescent="0.25">
      <c r="A432" t="s">
        <v>708</v>
      </c>
      <c r="B432" t="s">
        <v>248</v>
      </c>
      <c r="C432">
        <v>1</v>
      </c>
      <c r="D432">
        <v>441</v>
      </c>
      <c r="E432">
        <v>2</v>
      </c>
      <c r="F432" t="s">
        <v>63</v>
      </c>
      <c r="G432" t="s">
        <v>64</v>
      </c>
      <c r="H432" t="s">
        <v>65</v>
      </c>
      <c r="I432" t="s">
        <v>66</v>
      </c>
      <c r="J432" t="s">
        <v>66</v>
      </c>
      <c r="K432" t="s">
        <v>1</v>
      </c>
      <c r="L432">
        <v>57</v>
      </c>
      <c r="M432">
        <v>1620979</v>
      </c>
      <c r="N432">
        <v>6</v>
      </c>
      <c r="O432">
        <v>2</v>
      </c>
      <c r="P432" t="s">
        <v>156</v>
      </c>
      <c r="Q432" t="s">
        <v>401</v>
      </c>
      <c r="R432">
        <v>40</v>
      </c>
      <c r="U432">
        <v>19</v>
      </c>
      <c r="V432">
        <v>24</v>
      </c>
      <c r="W432">
        <v>1</v>
      </c>
      <c r="X432">
        <v>0</v>
      </c>
      <c r="Y432">
        <v>1</v>
      </c>
      <c r="Z432">
        <v>4</v>
      </c>
      <c r="AA432">
        <v>24</v>
      </c>
      <c r="AB432">
        <v>29</v>
      </c>
      <c r="AC432">
        <v>57</v>
      </c>
      <c r="AD432">
        <v>32</v>
      </c>
      <c r="AE432">
        <v>1</v>
      </c>
      <c r="AF432">
        <v>9</v>
      </c>
      <c r="AG432">
        <v>42</v>
      </c>
      <c r="AH432">
        <v>0</v>
      </c>
      <c r="AI432">
        <v>25</v>
      </c>
      <c r="AJ432">
        <v>15</v>
      </c>
      <c r="AK432">
        <v>16</v>
      </c>
      <c r="AL432">
        <v>25</v>
      </c>
      <c r="AM432">
        <v>0</v>
      </c>
      <c r="AN432">
        <v>0.10526315789473684</v>
      </c>
      <c r="AO432">
        <v>1.4545454545454546</v>
      </c>
      <c r="AP432">
        <v>0</v>
      </c>
      <c r="AQ432" t="s">
        <v>115</v>
      </c>
      <c r="AR432" t="s">
        <v>108</v>
      </c>
      <c r="AS432" t="s">
        <v>275</v>
      </c>
      <c r="AT432">
        <v>3292</v>
      </c>
      <c r="AU432">
        <v>3227</v>
      </c>
      <c r="AV432">
        <v>0</v>
      </c>
      <c r="AW432">
        <v>0</v>
      </c>
      <c r="AX432">
        <v>6.5190000000000001</v>
      </c>
      <c r="AY432">
        <v>0.20371875</v>
      </c>
      <c r="AZ432">
        <v>8.5561875000000001</v>
      </c>
      <c r="BA432" t="s">
        <v>109</v>
      </c>
      <c r="BB432">
        <v>-2.5561875000000001</v>
      </c>
      <c r="BC432">
        <v>-12.547630004601933</v>
      </c>
      <c r="BD432" t="s">
        <v>111</v>
      </c>
      <c r="BE432">
        <v>0</v>
      </c>
      <c r="BF432" t="s">
        <v>111</v>
      </c>
    </row>
    <row r="433" spans="1:58" x14ac:dyDescent="0.25">
      <c r="A433" t="s">
        <v>709</v>
      </c>
      <c r="B433" t="s">
        <v>248</v>
      </c>
      <c r="C433">
        <v>1</v>
      </c>
      <c r="D433">
        <v>442</v>
      </c>
      <c r="E433">
        <v>2</v>
      </c>
      <c r="F433" t="s">
        <v>63</v>
      </c>
      <c r="G433" t="s">
        <v>64</v>
      </c>
      <c r="H433" t="s">
        <v>65</v>
      </c>
      <c r="I433" t="s">
        <v>66</v>
      </c>
      <c r="J433" t="s">
        <v>66</v>
      </c>
      <c r="K433" t="s">
        <v>1</v>
      </c>
      <c r="L433">
        <v>57</v>
      </c>
      <c r="M433">
        <v>1620981</v>
      </c>
      <c r="N433">
        <v>6</v>
      </c>
      <c r="O433">
        <v>2</v>
      </c>
      <c r="P433" t="s">
        <v>156</v>
      </c>
      <c r="Q433" t="s">
        <v>401</v>
      </c>
      <c r="R433">
        <v>40</v>
      </c>
      <c r="U433">
        <v>36</v>
      </c>
      <c r="V433">
        <v>41</v>
      </c>
      <c r="W433">
        <v>0</v>
      </c>
      <c r="X433">
        <v>0</v>
      </c>
      <c r="Y433">
        <v>0</v>
      </c>
      <c r="Z433">
        <v>1</v>
      </c>
      <c r="AA433">
        <v>37</v>
      </c>
      <c r="AB433">
        <v>42</v>
      </c>
      <c r="AC433">
        <v>57</v>
      </c>
      <c r="AD433">
        <v>43</v>
      </c>
      <c r="AE433">
        <v>0</v>
      </c>
      <c r="AF433">
        <v>1</v>
      </c>
      <c r="AG433">
        <v>44</v>
      </c>
      <c r="AH433">
        <v>0</v>
      </c>
      <c r="AI433">
        <v>14</v>
      </c>
      <c r="AJ433">
        <v>13</v>
      </c>
      <c r="AK433">
        <v>13</v>
      </c>
      <c r="AL433">
        <v>14</v>
      </c>
      <c r="AM433">
        <v>0</v>
      </c>
      <c r="AN433">
        <v>0.10526315789473684</v>
      </c>
      <c r="AO433">
        <v>1.1818181818181819</v>
      </c>
      <c r="AP433">
        <v>0</v>
      </c>
      <c r="AQ433" t="s">
        <v>115</v>
      </c>
      <c r="AR433" t="s">
        <v>108</v>
      </c>
      <c r="AS433" t="s">
        <v>275</v>
      </c>
      <c r="AT433">
        <v>4193</v>
      </c>
      <c r="AU433">
        <v>4627</v>
      </c>
      <c r="AV433">
        <v>0</v>
      </c>
      <c r="AW433">
        <v>0</v>
      </c>
      <c r="AX433">
        <v>8.82</v>
      </c>
      <c r="AY433">
        <v>0.20511627906976745</v>
      </c>
      <c r="AZ433">
        <v>9.0251162790697688</v>
      </c>
      <c r="BA433" t="s">
        <v>109</v>
      </c>
      <c r="BB433">
        <v>-3.0251162790697688</v>
      </c>
      <c r="BC433">
        <v>-14.748299319727897</v>
      </c>
      <c r="BD433" t="s">
        <v>111</v>
      </c>
      <c r="BE433">
        <v>0</v>
      </c>
      <c r="BF433" t="s">
        <v>111</v>
      </c>
    </row>
    <row r="434" spans="1:58" x14ac:dyDescent="0.25">
      <c r="A434" t="s">
        <v>710</v>
      </c>
      <c r="B434" t="s">
        <v>248</v>
      </c>
      <c r="C434">
        <v>1</v>
      </c>
      <c r="D434">
        <v>443</v>
      </c>
      <c r="E434">
        <v>2</v>
      </c>
      <c r="F434" t="s">
        <v>63</v>
      </c>
      <c r="G434" t="s">
        <v>64</v>
      </c>
      <c r="H434" t="s">
        <v>65</v>
      </c>
      <c r="I434" t="s">
        <v>66</v>
      </c>
      <c r="J434" t="s">
        <v>66</v>
      </c>
      <c r="K434" t="s">
        <v>1</v>
      </c>
      <c r="L434">
        <v>57</v>
      </c>
      <c r="M434">
        <v>1620983</v>
      </c>
      <c r="N434">
        <v>6</v>
      </c>
      <c r="O434">
        <v>2</v>
      </c>
      <c r="P434" t="s">
        <v>156</v>
      </c>
      <c r="Q434" t="s">
        <v>401</v>
      </c>
      <c r="R434">
        <v>40</v>
      </c>
      <c r="U434">
        <v>38</v>
      </c>
      <c r="V434">
        <v>43</v>
      </c>
      <c r="W434">
        <v>0</v>
      </c>
      <c r="X434">
        <v>0</v>
      </c>
      <c r="Y434">
        <v>0</v>
      </c>
      <c r="Z434">
        <v>1</v>
      </c>
      <c r="AA434">
        <v>39</v>
      </c>
      <c r="AB434">
        <v>44</v>
      </c>
      <c r="AC434">
        <v>57</v>
      </c>
      <c r="AD434">
        <v>45</v>
      </c>
      <c r="AE434">
        <v>0</v>
      </c>
      <c r="AF434">
        <v>1</v>
      </c>
      <c r="AG434">
        <v>46</v>
      </c>
      <c r="AH434">
        <v>0</v>
      </c>
      <c r="AI434">
        <v>12</v>
      </c>
      <c r="AJ434">
        <v>11</v>
      </c>
      <c r="AK434">
        <v>11</v>
      </c>
      <c r="AL434">
        <v>12</v>
      </c>
      <c r="AM434">
        <v>0</v>
      </c>
      <c r="AN434">
        <v>0.10526315789473684</v>
      </c>
      <c r="AO434">
        <v>1</v>
      </c>
      <c r="AP434">
        <v>0</v>
      </c>
      <c r="AQ434" t="s">
        <v>115</v>
      </c>
      <c r="AR434" t="s">
        <v>108</v>
      </c>
      <c r="AS434" t="s">
        <v>275</v>
      </c>
      <c r="AT434">
        <v>4342</v>
      </c>
      <c r="AU434">
        <v>4518</v>
      </c>
      <c r="AV434">
        <v>0</v>
      </c>
      <c r="AW434">
        <v>0</v>
      </c>
      <c r="AX434">
        <v>8.86</v>
      </c>
      <c r="AY434">
        <v>0.19688888888888886</v>
      </c>
      <c r="AZ434">
        <v>9.0568888888888885</v>
      </c>
      <c r="BA434" t="s">
        <v>109</v>
      </c>
      <c r="BB434">
        <v>-3.0568888888888885</v>
      </c>
      <c r="BC434">
        <v>-15.525959367945823</v>
      </c>
      <c r="BD434" t="s">
        <v>111</v>
      </c>
      <c r="BE434">
        <v>0</v>
      </c>
      <c r="BF434" t="s">
        <v>111</v>
      </c>
    </row>
    <row r="435" spans="1:58" x14ac:dyDescent="0.25">
      <c r="A435" t="s">
        <v>711</v>
      </c>
      <c r="B435" t="s">
        <v>248</v>
      </c>
      <c r="C435">
        <v>1</v>
      </c>
      <c r="D435">
        <v>444</v>
      </c>
      <c r="E435">
        <v>2</v>
      </c>
      <c r="F435" t="s">
        <v>63</v>
      </c>
      <c r="G435" t="s">
        <v>64</v>
      </c>
      <c r="H435" t="s">
        <v>65</v>
      </c>
      <c r="I435" t="s">
        <v>66</v>
      </c>
      <c r="J435" t="s">
        <v>66</v>
      </c>
      <c r="K435" t="s">
        <v>1</v>
      </c>
      <c r="L435">
        <v>57</v>
      </c>
      <c r="M435">
        <v>1620985</v>
      </c>
      <c r="N435">
        <v>6</v>
      </c>
      <c r="O435">
        <v>2</v>
      </c>
      <c r="P435" t="s">
        <v>156</v>
      </c>
      <c r="Q435" t="s">
        <v>401</v>
      </c>
      <c r="R435">
        <v>40</v>
      </c>
      <c r="U435">
        <v>37</v>
      </c>
      <c r="V435">
        <v>42</v>
      </c>
      <c r="W435">
        <v>2</v>
      </c>
      <c r="X435">
        <v>0</v>
      </c>
      <c r="Y435">
        <v>2</v>
      </c>
      <c r="Z435">
        <v>0</v>
      </c>
      <c r="AA435">
        <v>39</v>
      </c>
      <c r="AB435">
        <v>44</v>
      </c>
      <c r="AC435">
        <v>57</v>
      </c>
      <c r="AD435">
        <v>44</v>
      </c>
      <c r="AE435">
        <v>2</v>
      </c>
      <c r="AF435">
        <v>0</v>
      </c>
      <c r="AG435">
        <v>46</v>
      </c>
      <c r="AH435">
        <v>0</v>
      </c>
      <c r="AI435">
        <v>13</v>
      </c>
      <c r="AJ435">
        <v>11</v>
      </c>
      <c r="AK435">
        <v>13</v>
      </c>
      <c r="AL435">
        <v>13</v>
      </c>
      <c r="AM435">
        <v>0</v>
      </c>
      <c r="AN435">
        <v>0.10526315789473684</v>
      </c>
      <c r="AO435">
        <v>1.1818181818181819</v>
      </c>
      <c r="AP435">
        <v>0</v>
      </c>
      <c r="AQ435" t="s">
        <v>115</v>
      </c>
      <c r="AR435" t="s">
        <v>108</v>
      </c>
      <c r="AS435" t="s">
        <v>275</v>
      </c>
      <c r="AT435">
        <v>4368</v>
      </c>
      <c r="AU435">
        <v>4316</v>
      </c>
      <c r="AV435">
        <v>0</v>
      </c>
      <c r="AW435">
        <v>0</v>
      </c>
      <c r="AX435">
        <v>8.6839999999999993</v>
      </c>
      <c r="AY435">
        <v>0.19736363636363635</v>
      </c>
      <c r="AZ435">
        <v>9.0787272727272725</v>
      </c>
      <c r="BA435" t="s">
        <v>109</v>
      </c>
      <c r="BB435">
        <v>-3.0787272727272725</v>
      </c>
      <c r="BC435">
        <v>-15.599263012436666</v>
      </c>
      <c r="BD435" t="s">
        <v>114</v>
      </c>
      <c r="BE435">
        <v>0</v>
      </c>
      <c r="BF435" t="s">
        <v>111</v>
      </c>
    </row>
    <row r="436" spans="1:58" x14ac:dyDescent="0.25">
      <c r="A436" t="s">
        <v>712</v>
      </c>
      <c r="B436" t="s">
        <v>248</v>
      </c>
      <c r="C436">
        <v>1</v>
      </c>
      <c r="D436">
        <v>445</v>
      </c>
      <c r="E436">
        <v>1</v>
      </c>
      <c r="F436" t="s">
        <v>63</v>
      </c>
      <c r="G436" t="s">
        <v>64</v>
      </c>
      <c r="H436" t="s">
        <v>65</v>
      </c>
      <c r="I436" t="s">
        <v>66</v>
      </c>
      <c r="J436" t="s">
        <v>66</v>
      </c>
      <c r="K436" t="s">
        <v>1</v>
      </c>
      <c r="L436">
        <v>50</v>
      </c>
      <c r="M436">
        <v>1621065</v>
      </c>
      <c r="N436">
        <v>6</v>
      </c>
      <c r="O436">
        <v>2</v>
      </c>
      <c r="P436" t="s">
        <v>156</v>
      </c>
      <c r="Q436" t="s">
        <v>401</v>
      </c>
      <c r="R436">
        <v>41</v>
      </c>
      <c r="U436">
        <v>30</v>
      </c>
      <c r="V436">
        <v>35</v>
      </c>
      <c r="W436">
        <v>2</v>
      </c>
      <c r="X436">
        <v>0</v>
      </c>
      <c r="Y436">
        <v>2</v>
      </c>
      <c r="Z436">
        <v>2</v>
      </c>
      <c r="AA436">
        <v>34</v>
      </c>
      <c r="AB436">
        <v>39</v>
      </c>
      <c r="AC436">
        <v>50</v>
      </c>
      <c r="AD436">
        <v>39</v>
      </c>
      <c r="AE436">
        <v>2</v>
      </c>
      <c r="AF436">
        <v>5</v>
      </c>
      <c r="AG436">
        <v>46</v>
      </c>
      <c r="AH436">
        <v>0</v>
      </c>
      <c r="AI436">
        <v>11</v>
      </c>
      <c r="AJ436">
        <v>4</v>
      </c>
      <c r="AK436">
        <v>6</v>
      </c>
      <c r="AL436">
        <v>11</v>
      </c>
      <c r="AM436">
        <v>0</v>
      </c>
      <c r="AN436">
        <v>0.12</v>
      </c>
      <c r="AO436">
        <v>0.54545454545454541</v>
      </c>
      <c r="AP436">
        <v>0</v>
      </c>
      <c r="AQ436" t="s">
        <v>115</v>
      </c>
      <c r="AR436" t="s">
        <v>108</v>
      </c>
      <c r="AS436" t="s">
        <v>252</v>
      </c>
      <c r="AT436">
        <v>3804</v>
      </c>
      <c r="AU436">
        <v>3849</v>
      </c>
      <c r="AV436">
        <v>0</v>
      </c>
      <c r="AW436">
        <v>0</v>
      </c>
      <c r="AX436">
        <v>7.6529999999999996</v>
      </c>
      <c r="AY436">
        <v>0.19623076923076921</v>
      </c>
      <c r="AZ436">
        <v>9.0266153846153827</v>
      </c>
      <c r="BA436" t="s">
        <v>109</v>
      </c>
      <c r="BB436">
        <v>-3.0266153846153827</v>
      </c>
      <c r="BC436">
        <v>-15.423755390043112</v>
      </c>
      <c r="BD436" t="s">
        <v>110</v>
      </c>
      <c r="BE436">
        <v>0</v>
      </c>
      <c r="BF436" t="s">
        <v>111</v>
      </c>
    </row>
    <row r="437" spans="1:58" x14ac:dyDescent="0.25">
      <c r="A437" t="s">
        <v>713</v>
      </c>
      <c r="B437" t="s">
        <v>248</v>
      </c>
      <c r="C437">
        <v>1</v>
      </c>
      <c r="D437">
        <v>446</v>
      </c>
      <c r="E437">
        <v>1</v>
      </c>
      <c r="F437" t="s">
        <v>63</v>
      </c>
      <c r="G437" t="s">
        <v>64</v>
      </c>
      <c r="H437" t="s">
        <v>65</v>
      </c>
      <c r="I437" t="s">
        <v>75</v>
      </c>
      <c r="J437" t="s">
        <v>76</v>
      </c>
      <c r="K437" t="s">
        <v>1</v>
      </c>
      <c r="L437">
        <v>50</v>
      </c>
      <c r="M437">
        <v>1621067</v>
      </c>
      <c r="N437">
        <v>10</v>
      </c>
      <c r="O437">
        <v>2</v>
      </c>
      <c r="P437" t="s">
        <v>156</v>
      </c>
      <c r="Q437" t="s">
        <v>401</v>
      </c>
      <c r="R437">
        <v>41</v>
      </c>
      <c r="U437">
        <v>34</v>
      </c>
      <c r="V437">
        <v>39</v>
      </c>
      <c r="W437">
        <v>2</v>
      </c>
      <c r="X437">
        <v>0</v>
      </c>
      <c r="Y437">
        <v>2</v>
      </c>
      <c r="Z437">
        <v>0</v>
      </c>
      <c r="AA437">
        <v>36</v>
      </c>
      <c r="AB437">
        <v>41</v>
      </c>
      <c r="AC437">
        <v>50</v>
      </c>
      <c r="AD437">
        <v>39</v>
      </c>
      <c r="AE437">
        <v>2</v>
      </c>
      <c r="AF437">
        <v>0</v>
      </c>
      <c r="AG437">
        <v>41</v>
      </c>
      <c r="AH437">
        <v>0</v>
      </c>
      <c r="AI437">
        <v>11</v>
      </c>
      <c r="AJ437">
        <v>9</v>
      </c>
      <c r="AK437">
        <v>11</v>
      </c>
      <c r="AL437">
        <v>11</v>
      </c>
      <c r="AM437">
        <v>0</v>
      </c>
      <c r="AN437">
        <v>0.2</v>
      </c>
      <c r="AO437">
        <v>1</v>
      </c>
      <c r="AP437">
        <v>0</v>
      </c>
      <c r="AQ437" t="s">
        <v>144</v>
      </c>
      <c r="AR437" t="s">
        <v>108</v>
      </c>
      <c r="AS437" t="s">
        <v>252</v>
      </c>
      <c r="AT437">
        <v>5872</v>
      </c>
      <c r="AU437">
        <v>6079</v>
      </c>
      <c r="AV437">
        <v>0</v>
      </c>
      <c r="AW437">
        <v>0</v>
      </c>
      <c r="AX437">
        <v>11.951000000000001</v>
      </c>
      <c r="AY437">
        <v>0.30643589743589744</v>
      </c>
      <c r="AZ437">
        <v>12.563871794871796</v>
      </c>
      <c r="BA437" t="s">
        <v>109</v>
      </c>
      <c r="BB437">
        <v>-2.5638717948717957</v>
      </c>
      <c r="BC437">
        <v>-8.3667475525060695</v>
      </c>
      <c r="BD437" t="s">
        <v>111</v>
      </c>
      <c r="BE437">
        <v>0</v>
      </c>
      <c r="BF437" t="s">
        <v>111</v>
      </c>
    </row>
    <row r="438" spans="1:58" x14ac:dyDescent="0.25">
      <c r="A438" t="s">
        <v>714</v>
      </c>
      <c r="B438" t="s">
        <v>248</v>
      </c>
      <c r="C438">
        <v>1</v>
      </c>
      <c r="D438">
        <v>447</v>
      </c>
      <c r="E438">
        <v>1</v>
      </c>
      <c r="F438" t="s">
        <v>63</v>
      </c>
      <c r="G438" t="s">
        <v>64</v>
      </c>
      <c r="H438" t="s">
        <v>65</v>
      </c>
      <c r="I438" t="s">
        <v>75</v>
      </c>
      <c r="J438" t="s">
        <v>76</v>
      </c>
      <c r="K438" t="s">
        <v>1</v>
      </c>
      <c r="L438">
        <v>50</v>
      </c>
      <c r="M438">
        <v>1621069</v>
      </c>
      <c r="N438">
        <v>10</v>
      </c>
      <c r="O438">
        <v>2</v>
      </c>
      <c r="P438" t="s">
        <v>156</v>
      </c>
      <c r="Q438" t="s">
        <v>401</v>
      </c>
      <c r="R438">
        <v>41</v>
      </c>
      <c r="U438">
        <v>40</v>
      </c>
      <c r="V438">
        <v>45</v>
      </c>
      <c r="W438">
        <v>0</v>
      </c>
      <c r="X438">
        <v>0</v>
      </c>
      <c r="Y438">
        <v>0</v>
      </c>
      <c r="Z438">
        <v>1</v>
      </c>
      <c r="AA438">
        <v>41</v>
      </c>
      <c r="AB438">
        <v>46</v>
      </c>
      <c r="AC438">
        <v>50</v>
      </c>
      <c r="AD438">
        <v>45</v>
      </c>
      <c r="AE438">
        <v>0</v>
      </c>
      <c r="AF438">
        <v>1</v>
      </c>
      <c r="AG438">
        <v>46</v>
      </c>
      <c r="AH438">
        <v>0</v>
      </c>
      <c r="AI438">
        <v>5</v>
      </c>
      <c r="AJ438">
        <v>4</v>
      </c>
      <c r="AK438">
        <v>4</v>
      </c>
      <c r="AL438">
        <v>5</v>
      </c>
      <c r="AM438">
        <v>0</v>
      </c>
      <c r="AN438">
        <v>0.2</v>
      </c>
      <c r="AO438">
        <v>0.36363636363636365</v>
      </c>
      <c r="AP438">
        <v>0</v>
      </c>
      <c r="AQ438" t="s">
        <v>144</v>
      </c>
      <c r="AR438" t="s">
        <v>108</v>
      </c>
      <c r="AS438" t="s">
        <v>252</v>
      </c>
      <c r="AT438">
        <v>6783</v>
      </c>
      <c r="AU438">
        <v>6737</v>
      </c>
      <c r="AV438">
        <v>0</v>
      </c>
      <c r="AW438">
        <v>0</v>
      </c>
      <c r="AX438">
        <v>13.52</v>
      </c>
      <c r="AY438">
        <v>0.30044444444444446</v>
      </c>
      <c r="AZ438">
        <v>13.820444444444446</v>
      </c>
      <c r="BA438" t="s">
        <v>109</v>
      </c>
      <c r="BB438">
        <v>-3.8204444444444459</v>
      </c>
      <c r="BC438">
        <v>-12.715976331360951</v>
      </c>
      <c r="BD438" t="s">
        <v>111</v>
      </c>
      <c r="BE438">
        <v>0</v>
      </c>
      <c r="BF438" t="s">
        <v>111</v>
      </c>
    </row>
    <row r="439" spans="1:58" x14ac:dyDescent="0.25">
      <c r="A439" t="s">
        <v>715</v>
      </c>
      <c r="B439" t="s">
        <v>248</v>
      </c>
      <c r="C439">
        <v>1</v>
      </c>
      <c r="D439">
        <v>448</v>
      </c>
      <c r="E439">
        <v>1</v>
      </c>
      <c r="F439" t="s">
        <v>63</v>
      </c>
      <c r="G439" t="s">
        <v>64</v>
      </c>
      <c r="H439" t="s">
        <v>65</v>
      </c>
      <c r="I439" t="s">
        <v>75</v>
      </c>
      <c r="J439" t="s">
        <v>76</v>
      </c>
      <c r="K439" t="s">
        <v>1</v>
      </c>
      <c r="L439">
        <v>50</v>
      </c>
      <c r="M439">
        <v>1621071</v>
      </c>
      <c r="N439">
        <v>10</v>
      </c>
      <c r="O439">
        <v>2</v>
      </c>
      <c r="P439" t="s">
        <v>156</v>
      </c>
      <c r="Q439" t="s">
        <v>401</v>
      </c>
      <c r="R439">
        <v>41</v>
      </c>
      <c r="U439">
        <v>22</v>
      </c>
      <c r="V439">
        <v>27</v>
      </c>
      <c r="W439">
        <v>8</v>
      </c>
      <c r="X439">
        <v>0</v>
      </c>
      <c r="Y439">
        <v>8</v>
      </c>
      <c r="Z439">
        <v>0</v>
      </c>
      <c r="AA439">
        <v>30</v>
      </c>
      <c r="AB439">
        <v>35</v>
      </c>
      <c r="AC439">
        <v>50</v>
      </c>
      <c r="AD439">
        <v>32</v>
      </c>
      <c r="AE439">
        <v>16</v>
      </c>
      <c r="AF439">
        <v>0</v>
      </c>
      <c r="AG439">
        <v>48</v>
      </c>
      <c r="AH439">
        <v>0</v>
      </c>
      <c r="AI439">
        <v>18</v>
      </c>
      <c r="AJ439">
        <v>2</v>
      </c>
      <c r="AK439">
        <v>18</v>
      </c>
      <c r="AL439">
        <v>18</v>
      </c>
      <c r="AM439">
        <v>0</v>
      </c>
      <c r="AN439">
        <v>0.2</v>
      </c>
      <c r="AO439">
        <v>1.6363636363636365</v>
      </c>
      <c r="AP439">
        <v>0</v>
      </c>
      <c r="AQ439" t="s">
        <v>144</v>
      </c>
      <c r="AR439" t="s">
        <v>108</v>
      </c>
      <c r="AS439" t="s">
        <v>252</v>
      </c>
      <c r="AT439">
        <v>3494</v>
      </c>
      <c r="AU439">
        <v>3398</v>
      </c>
      <c r="AV439">
        <v>0</v>
      </c>
      <c r="AW439">
        <v>0</v>
      </c>
      <c r="AX439">
        <v>6.8920000000000003</v>
      </c>
      <c r="AY439">
        <v>0.21537500000000001</v>
      </c>
      <c r="AZ439">
        <v>10.338000000000001</v>
      </c>
      <c r="BA439" t="s">
        <v>109</v>
      </c>
      <c r="BB439">
        <v>-0.33800000000000097</v>
      </c>
      <c r="BC439">
        <v>-1.56935577481138</v>
      </c>
      <c r="BD439" t="s">
        <v>111</v>
      </c>
      <c r="BE439">
        <v>0</v>
      </c>
      <c r="BF439" t="s">
        <v>111</v>
      </c>
    </row>
    <row r="440" spans="1:58" x14ac:dyDescent="0.25">
      <c r="A440" t="s">
        <v>716</v>
      </c>
      <c r="B440" t="s">
        <v>248</v>
      </c>
      <c r="C440">
        <v>1</v>
      </c>
      <c r="D440">
        <v>449</v>
      </c>
      <c r="E440">
        <v>1</v>
      </c>
      <c r="F440" t="s">
        <v>63</v>
      </c>
      <c r="G440" t="s">
        <v>64</v>
      </c>
      <c r="H440" t="s">
        <v>65</v>
      </c>
      <c r="I440" t="s">
        <v>66</v>
      </c>
      <c r="J440" t="s">
        <v>66</v>
      </c>
      <c r="K440" t="s">
        <v>1</v>
      </c>
      <c r="L440">
        <v>50</v>
      </c>
      <c r="M440">
        <v>1621073</v>
      </c>
      <c r="N440">
        <v>6</v>
      </c>
      <c r="O440">
        <v>2</v>
      </c>
      <c r="P440" t="s">
        <v>156</v>
      </c>
      <c r="Q440" t="s">
        <v>401</v>
      </c>
      <c r="R440">
        <v>41</v>
      </c>
      <c r="U440">
        <v>22</v>
      </c>
      <c r="V440">
        <v>27</v>
      </c>
      <c r="W440">
        <v>5</v>
      </c>
      <c r="X440">
        <v>0</v>
      </c>
      <c r="Y440">
        <v>5</v>
      </c>
      <c r="Z440">
        <v>2</v>
      </c>
      <c r="AA440">
        <v>29</v>
      </c>
      <c r="AB440">
        <v>34</v>
      </c>
      <c r="AC440">
        <v>50</v>
      </c>
      <c r="AD440">
        <v>32</v>
      </c>
      <c r="AE440">
        <v>9</v>
      </c>
      <c r="AF440">
        <v>2</v>
      </c>
      <c r="AG440">
        <v>43</v>
      </c>
      <c r="AH440">
        <v>0</v>
      </c>
      <c r="AI440">
        <v>18</v>
      </c>
      <c r="AJ440">
        <v>7</v>
      </c>
      <c r="AK440">
        <v>16</v>
      </c>
      <c r="AL440">
        <v>18</v>
      </c>
      <c r="AM440">
        <v>0</v>
      </c>
      <c r="AN440">
        <v>0.12</v>
      </c>
      <c r="AO440">
        <v>1.4545454545454546</v>
      </c>
      <c r="AP440">
        <v>0</v>
      </c>
      <c r="AQ440" t="s">
        <v>115</v>
      </c>
      <c r="AR440" t="s">
        <v>108</v>
      </c>
      <c r="AS440" t="s">
        <v>252</v>
      </c>
      <c r="AT440">
        <v>3018</v>
      </c>
      <c r="AU440">
        <v>2603</v>
      </c>
      <c r="AV440">
        <v>0</v>
      </c>
      <c r="AW440">
        <v>0</v>
      </c>
      <c r="AX440">
        <v>5.6210000000000004</v>
      </c>
      <c r="AY440">
        <v>0.17565625000000001</v>
      </c>
      <c r="AZ440">
        <v>7.553218750000001</v>
      </c>
      <c r="BA440" t="s">
        <v>109</v>
      </c>
      <c r="BB440">
        <v>-1.553218750000001</v>
      </c>
      <c r="BC440">
        <v>-8.8423768012809152</v>
      </c>
      <c r="BD440" t="s">
        <v>111</v>
      </c>
      <c r="BE440">
        <v>0</v>
      </c>
      <c r="BF440" t="s">
        <v>111</v>
      </c>
    </row>
    <row r="441" spans="1:58" x14ac:dyDescent="0.25">
      <c r="A441" t="s">
        <v>717</v>
      </c>
      <c r="B441" t="s">
        <v>248</v>
      </c>
      <c r="C441">
        <v>1</v>
      </c>
      <c r="D441">
        <v>450</v>
      </c>
      <c r="E441">
        <v>1</v>
      </c>
      <c r="F441" t="s">
        <v>63</v>
      </c>
      <c r="G441" t="s">
        <v>64</v>
      </c>
      <c r="H441" t="s">
        <v>67</v>
      </c>
      <c r="I441" t="s">
        <v>68</v>
      </c>
      <c r="J441" t="s">
        <v>69</v>
      </c>
      <c r="K441" t="s">
        <v>1</v>
      </c>
      <c r="L441">
        <v>50</v>
      </c>
      <c r="M441">
        <v>1621075</v>
      </c>
      <c r="N441">
        <v>5</v>
      </c>
      <c r="O441">
        <v>2</v>
      </c>
      <c r="P441" t="s">
        <v>156</v>
      </c>
      <c r="Q441" t="s">
        <v>401</v>
      </c>
      <c r="R441">
        <v>41</v>
      </c>
      <c r="U441">
        <v>0</v>
      </c>
      <c r="V441">
        <v>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</v>
      </c>
      <c r="AC441">
        <v>50</v>
      </c>
      <c r="AD441">
        <v>4</v>
      </c>
      <c r="AE441">
        <v>0</v>
      </c>
      <c r="AF441">
        <v>0</v>
      </c>
      <c r="AG441">
        <v>4</v>
      </c>
      <c r="AH441">
        <v>0</v>
      </c>
      <c r="AI441">
        <v>46</v>
      </c>
      <c r="AJ441">
        <v>46</v>
      </c>
      <c r="AK441">
        <v>46</v>
      </c>
      <c r="AL441">
        <v>46</v>
      </c>
      <c r="AM441">
        <v>0</v>
      </c>
      <c r="AN441">
        <v>0.1</v>
      </c>
      <c r="AO441">
        <v>4.1818181818181817</v>
      </c>
      <c r="AP441">
        <v>0</v>
      </c>
      <c r="AQ441" t="s">
        <v>112</v>
      </c>
      <c r="AR441" t="s">
        <v>108</v>
      </c>
      <c r="AS441" t="s">
        <v>252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 t="s">
        <v>113</v>
      </c>
      <c r="BB441">
        <v>5</v>
      </c>
      <c r="BC441">
        <v>0</v>
      </c>
      <c r="BD441" t="s">
        <v>111</v>
      </c>
      <c r="BE441">
        <v>0</v>
      </c>
      <c r="BF441" t="s">
        <v>111</v>
      </c>
    </row>
    <row r="442" spans="1:58" x14ac:dyDescent="0.25">
      <c r="A442" t="s">
        <v>718</v>
      </c>
      <c r="B442" t="s">
        <v>248</v>
      </c>
      <c r="C442">
        <v>1</v>
      </c>
      <c r="D442">
        <v>451</v>
      </c>
      <c r="E442">
        <v>1</v>
      </c>
      <c r="F442" t="s">
        <v>63</v>
      </c>
      <c r="G442" t="s">
        <v>64</v>
      </c>
      <c r="H442" t="s">
        <v>65</v>
      </c>
      <c r="I442" t="s">
        <v>66</v>
      </c>
      <c r="J442" t="s">
        <v>66</v>
      </c>
      <c r="K442" t="s">
        <v>1</v>
      </c>
      <c r="L442">
        <v>50</v>
      </c>
      <c r="M442">
        <v>1621077</v>
      </c>
      <c r="N442">
        <v>6</v>
      </c>
      <c r="O442">
        <v>2</v>
      </c>
      <c r="P442" t="s">
        <v>156</v>
      </c>
      <c r="Q442" t="s">
        <v>401</v>
      </c>
      <c r="R442">
        <v>41</v>
      </c>
      <c r="U442">
        <v>23</v>
      </c>
      <c r="V442">
        <v>28</v>
      </c>
      <c r="W442">
        <v>6</v>
      </c>
      <c r="X442">
        <v>0</v>
      </c>
      <c r="Y442">
        <v>6</v>
      </c>
      <c r="Z442">
        <v>4</v>
      </c>
      <c r="AA442">
        <v>33</v>
      </c>
      <c r="AB442">
        <v>38</v>
      </c>
      <c r="AC442">
        <v>50</v>
      </c>
      <c r="AD442">
        <v>30</v>
      </c>
      <c r="AE442">
        <v>7</v>
      </c>
      <c r="AF442">
        <v>5</v>
      </c>
      <c r="AG442">
        <v>42</v>
      </c>
      <c r="AH442">
        <v>0</v>
      </c>
      <c r="AI442">
        <v>20</v>
      </c>
      <c r="AJ442">
        <v>8</v>
      </c>
      <c r="AK442">
        <v>15</v>
      </c>
      <c r="AL442">
        <v>20</v>
      </c>
      <c r="AM442">
        <v>0</v>
      </c>
      <c r="AN442">
        <v>0.12</v>
      </c>
      <c r="AO442">
        <v>1.3636363636363638</v>
      </c>
      <c r="AP442">
        <v>0</v>
      </c>
      <c r="AQ442" t="s">
        <v>115</v>
      </c>
      <c r="AR442" t="s">
        <v>108</v>
      </c>
      <c r="AS442" t="s">
        <v>252</v>
      </c>
      <c r="AT442">
        <v>3018</v>
      </c>
      <c r="AU442">
        <v>3457</v>
      </c>
      <c r="AV442">
        <v>0</v>
      </c>
      <c r="AW442">
        <v>0</v>
      </c>
      <c r="AX442">
        <v>6.4749999999999996</v>
      </c>
      <c r="AY442">
        <v>0.21583333333333332</v>
      </c>
      <c r="AZ442">
        <v>9.0649999999999995</v>
      </c>
      <c r="BA442" t="s">
        <v>109</v>
      </c>
      <c r="BB442">
        <v>-3.0649999999999995</v>
      </c>
      <c r="BC442">
        <v>-14.200772200772199</v>
      </c>
      <c r="BD442" t="s">
        <v>111</v>
      </c>
      <c r="BE442">
        <v>0</v>
      </c>
      <c r="BF442" t="s">
        <v>111</v>
      </c>
    </row>
    <row r="443" spans="1:58" x14ac:dyDescent="0.25">
      <c r="A443" t="s">
        <v>719</v>
      </c>
      <c r="B443" t="s">
        <v>248</v>
      </c>
      <c r="C443">
        <v>1</v>
      </c>
      <c r="D443">
        <v>452</v>
      </c>
      <c r="E443">
        <v>1</v>
      </c>
      <c r="F443" t="s">
        <v>63</v>
      </c>
      <c r="G443" t="s">
        <v>64</v>
      </c>
      <c r="H443" t="s">
        <v>65</v>
      </c>
      <c r="I443" t="s">
        <v>66</v>
      </c>
      <c r="J443" t="s">
        <v>66</v>
      </c>
      <c r="K443" t="s">
        <v>1</v>
      </c>
      <c r="L443">
        <v>50</v>
      </c>
      <c r="M443">
        <v>1621079</v>
      </c>
      <c r="N443">
        <v>6</v>
      </c>
      <c r="O443">
        <v>2</v>
      </c>
      <c r="P443" t="s">
        <v>156</v>
      </c>
      <c r="Q443" t="s">
        <v>401</v>
      </c>
      <c r="R443">
        <v>41</v>
      </c>
      <c r="U443">
        <v>15</v>
      </c>
      <c r="V443">
        <v>20</v>
      </c>
      <c r="W443">
        <v>6</v>
      </c>
      <c r="X443">
        <v>0</v>
      </c>
      <c r="Y443">
        <v>6</v>
      </c>
      <c r="Z443">
        <v>1</v>
      </c>
      <c r="AA443">
        <v>22</v>
      </c>
      <c r="AB443">
        <v>27</v>
      </c>
      <c r="AC443">
        <v>50</v>
      </c>
      <c r="AD443">
        <v>25</v>
      </c>
      <c r="AE443">
        <v>11</v>
      </c>
      <c r="AF443">
        <v>1</v>
      </c>
      <c r="AG443">
        <v>37</v>
      </c>
      <c r="AH443">
        <v>0</v>
      </c>
      <c r="AI443">
        <v>25</v>
      </c>
      <c r="AJ443">
        <v>13</v>
      </c>
      <c r="AK443">
        <v>24</v>
      </c>
      <c r="AL443">
        <v>25</v>
      </c>
      <c r="AM443">
        <v>0</v>
      </c>
      <c r="AN443">
        <v>0.12</v>
      </c>
      <c r="AO443">
        <v>2.1818181818181817</v>
      </c>
      <c r="AP443">
        <v>0</v>
      </c>
      <c r="AQ443" t="s">
        <v>115</v>
      </c>
      <c r="AR443" t="s">
        <v>108</v>
      </c>
      <c r="AS443" t="s">
        <v>252</v>
      </c>
      <c r="AT443">
        <v>1972</v>
      </c>
      <c r="AU443">
        <v>1932</v>
      </c>
      <c r="AV443">
        <v>0</v>
      </c>
      <c r="AW443">
        <v>0</v>
      </c>
      <c r="AX443">
        <v>3.9039999999999999</v>
      </c>
      <c r="AY443">
        <v>0.15615999999999999</v>
      </c>
      <c r="AZ443">
        <v>5.7779199999999999</v>
      </c>
      <c r="BA443" t="s">
        <v>109</v>
      </c>
      <c r="BB443">
        <v>0.22208000000000006</v>
      </c>
      <c r="BC443">
        <v>1.4221311475409841</v>
      </c>
      <c r="BD443" t="s">
        <v>111</v>
      </c>
      <c r="BE443">
        <v>0</v>
      </c>
      <c r="BF443" t="s">
        <v>111</v>
      </c>
    </row>
    <row r="444" spans="1:58" x14ac:dyDescent="0.25">
      <c r="A444" t="s">
        <v>720</v>
      </c>
      <c r="B444" t="s">
        <v>248</v>
      </c>
      <c r="C444">
        <v>1</v>
      </c>
      <c r="D444">
        <v>453</v>
      </c>
      <c r="E444">
        <v>1</v>
      </c>
      <c r="F444" t="s">
        <v>63</v>
      </c>
      <c r="G444" t="s">
        <v>64</v>
      </c>
      <c r="H444" t="s">
        <v>65</v>
      </c>
      <c r="I444" t="s">
        <v>66</v>
      </c>
      <c r="J444" t="s">
        <v>66</v>
      </c>
      <c r="K444" t="s">
        <v>1</v>
      </c>
      <c r="L444">
        <v>50</v>
      </c>
      <c r="M444">
        <v>1621081</v>
      </c>
      <c r="N444">
        <v>6</v>
      </c>
      <c r="O444">
        <v>2</v>
      </c>
      <c r="P444" t="s">
        <v>156</v>
      </c>
      <c r="Q444" t="s">
        <v>401</v>
      </c>
      <c r="R444">
        <v>41</v>
      </c>
      <c r="U444">
        <v>12</v>
      </c>
      <c r="V444">
        <v>17</v>
      </c>
      <c r="W444">
        <v>8</v>
      </c>
      <c r="X444">
        <v>0</v>
      </c>
      <c r="Y444">
        <v>8</v>
      </c>
      <c r="Z444">
        <v>2</v>
      </c>
      <c r="AA444">
        <v>22</v>
      </c>
      <c r="AB444">
        <v>27</v>
      </c>
      <c r="AC444">
        <v>50</v>
      </c>
      <c r="AD444">
        <v>27</v>
      </c>
      <c r="AE444">
        <v>15</v>
      </c>
      <c r="AF444">
        <v>5</v>
      </c>
      <c r="AG444">
        <v>47</v>
      </c>
      <c r="AH444">
        <v>0</v>
      </c>
      <c r="AI444">
        <v>23</v>
      </c>
      <c r="AJ444">
        <v>3</v>
      </c>
      <c r="AK444">
        <v>18</v>
      </c>
      <c r="AL444">
        <v>23</v>
      </c>
      <c r="AM444">
        <v>0</v>
      </c>
      <c r="AN444">
        <v>0.12</v>
      </c>
      <c r="AO444">
        <v>1.6363636363636365</v>
      </c>
      <c r="AP444">
        <v>0</v>
      </c>
      <c r="AQ444" t="s">
        <v>115</v>
      </c>
      <c r="AR444" t="s">
        <v>108</v>
      </c>
      <c r="AS444" t="s">
        <v>252</v>
      </c>
      <c r="AT444">
        <v>2083</v>
      </c>
      <c r="AU444">
        <v>2074</v>
      </c>
      <c r="AV444">
        <v>0</v>
      </c>
      <c r="AW444">
        <v>0</v>
      </c>
      <c r="AX444">
        <v>4.157</v>
      </c>
      <c r="AY444">
        <v>0.15396296296296297</v>
      </c>
      <c r="AZ444">
        <v>7.2362592592592598</v>
      </c>
      <c r="BA444" t="s">
        <v>109</v>
      </c>
      <c r="BB444">
        <v>-1.2362592592592598</v>
      </c>
      <c r="BC444">
        <v>-8.0295886456579293</v>
      </c>
      <c r="BD444" t="s">
        <v>111</v>
      </c>
      <c r="BE444">
        <v>0</v>
      </c>
      <c r="BF444" t="s">
        <v>111</v>
      </c>
    </row>
    <row r="445" spans="1:58" x14ac:dyDescent="0.25">
      <c r="A445" t="s">
        <v>721</v>
      </c>
      <c r="B445" t="s">
        <v>248</v>
      </c>
      <c r="C445">
        <v>1</v>
      </c>
      <c r="D445">
        <v>454</v>
      </c>
      <c r="E445">
        <v>1</v>
      </c>
      <c r="F445" t="s">
        <v>63</v>
      </c>
      <c r="G445" t="s">
        <v>64</v>
      </c>
      <c r="H445" t="s">
        <v>65</v>
      </c>
      <c r="I445" t="s">
        <v>66</v>
      </c>
      <c r="J445" t="s">
        <v>66</v>
      </c>
      <c r="K445" t="s">
        <v>1</v>
      </c>
      <c r="L445">
        <v>50</v>
      </c>
      <c r="M445">
        <v>1621083</v>
      </c>
      <c r="N445">
        <v>6</v>
      </c>
      <c r="O445">
        <v>2</v>
      </c>
      <c r="P445" t="s">
        <v>156</v>
      </c>
      <c r="Q445" t="s">
        <v>401</v>
      </c>
      <c r="R445">
        <v>41</v>
      </c>
      <c r="U445">
        <v>12</v>
      </c>
      <c r="V445">
        <v>17</v>
      </c>
      <c r="W445">
        <v>8</v>
      </c>
      <c r="X445">
        <v>0</v>
      </c>
      <c r="Y445">
        <v>8</v>
      </c>
      <c r="Z445">
        <v>0</v>
      </c>
      <c r="AA445">
        <v>20</v>
      </c>
      <c r="AB445">
        <v>25</v>
      </c>
      <c r="AC445">
        <v>50</v>
      </c>
      <c r="AD445">
        <v>26</v>
      </c>
      <c r="AE445">
        <v>16</v>
      </c>
      <c r="AF445">
        <v>0</v>
      </c>
      <c r="AG445">
        <v>42</v>
      </c>
      <c r="AH445">
        <v>0</v>
      </c>
      <c r="AI445">
        <v>24</v>
      </c>
      <c r="AJ445">
        <v>8</v>
      </c>
      <c r="AK445">
        <v>24</v>
      </c>
      <c r="AL445">
        <v>24</v>
      </c>
      <c r="AM445">
        <v>0</v>
      </c>
      <c r="AN445">
        <v>0.12</v>
      </c>
      <c r="AO445">
        <v>2.1818181818181817</v>
      </c>
      <c r="AP445">
        <v>0</v>
      </c>
      <c r="AQ445" t="s">
        <v>115</v>
      </c>
      <c r="AR445" t="s">
        <v>108</v>
      </c>
      <c r="AS445" t="s">
        <v>252</v>
      </c>
      <c r="AT445">
        <v>1750</v>
      </c>
      <c r="AU445">
        <v>1752</v>
      </c>
      <c r="AV445">
        <v>0</v>
      </c>
      <c r="AW445">
        <v>0</v>
      </c>
      <c r="AX445">
        <v>3.5019999999999998</v>
      </c>
      <c r="AY445">
        <v>0.13469230769230769</v>
      </c>
      <c r="AZ445">
        <v>5.6570769230769233</v>
      </c>
      <c r="BA445" t="s">
        <v>109</v>
      </c>
      <c r="BB445">
        <v>0.34292307692307666</v>
      </c>
      <c r="BC445">
        <v>2.5459737292975424</v>
      </c>
      <c r="BD445" t="s">
        <v>111</v>
      </c>
      <c r="BE445">
        <v>0</v>
      </c>
      <c r="BF445" t="s">
        <v>111</v>
      </c>
    </row>
    <row r="446" spans="1:58" x14ac:dyDescent="0.25">
      <c r="A446" t="s">
        <v>722</v>
      </c>
      <c r="B446" t="s">
        <v>248</v>
      </c>
      <c r="C446">
        <v>1</v>
      </c>
      <c r="D446">
        <v>455</v>
      </c>
      <c r="E446">
        <v>1</v>
      </c>
      <c r="F446" t="s">
        <v>63</v>
      </c>
      <c r="G446" t="s">
        <v>64</v>
      </c>
      <c r="H446" t="s">
        <v>65</v>
      </c>
      <c r="I446" t="s">
        <v>66</v>
      </c>
      <c r="J446" t="s">
        <v>66</v>
      </c>
      <c r="K446" t="s">
        <v>1</v>
      </c>
      <c r="L446">
        <v>50</v>
      </c>
      <c r="M446">
        <v>1621085</v>
      </c>
      <c r="N446">
        <v>6</v>
      </c>
      <c r="O446">
        <v>2</v>
      </c>
      <c r="P446" t="s">
        <v>156</v>
      </c>
      <c r="Q446" t="s">
        <v>401</v>
      </c>
      <c r="R446">
        <v>41</v>
      </c>
      <c r="U446">
        <v>29</v>
      </c>
      <c r="V446">
        <v>34</v>
      </c>
      <c r="W446">
        <v>7</v>
      </c>
      <c r="X446">
        <v>0</v>
      </c>
      <c r="Y446">
        <v>7</v>
      </c>
      <c r="Z446">
        <v>3</v>
      </c>
      <c r="AA446">
        <v>39</v>
      </c>
      <c r="AB446">
        <v>44</v>
      </c>
      <c r="AC446">
        <v>50</v>
      </c>
      <c r="AD446">
        <v>38</v>
      </c>
      <c r="AE446">
        <v>7</v>
      </c>
      <c r="AF446">
        <v>3</v>
      </c>
      <c r="AG446">
        <v>48</v>
      </c>
      <c r="AH446">
        <v>0</v>
      </c>
      <c r="AI446">
        <v>12</v>
      </c>
      <c r="AJ446">
        <v>2</v>
      </c>
      <c r="AK446">
        <v>9</v>
      </c>
      <c r="AL446">
        <v>12</v>
      </c>
      <c r="AM446">
        <v>0</v>
      </c>
      <c r="AN446">
        <v>0.12</v>
      </c>
      <c r="AO446">
        <v>0.81818181818181823</v>
      </c>
      <c r="AP446">
        <v>0</v>
      </c>
      <c r="AQ446" t="s">
        <v>115</v>
      </c>
      <c r="AR446" t="s">
        <v>108</v>
      </c>
      <c r="AS446" t="s">
        <v>252</v>
      </c>
      <c r="AT446">
        <v>3249</v>
      </c>
      <c r="AU446">
        <v>3282</v>
      </c>
      <c r="AV446">
        <v>0</v>
      </c>
      <c r="AW446">
        <v>0</v>
      </c>
      <c r="AX446">
        <v>6.5309999999999997</v>
      </c>
      <c r="AY446">
        <v>0.17186842105263156</v>
      </c>
      <c r="AZ446">
        <v>8.2496842105263148</v>
      </c>
      <c r="BA446" t="s">
        <v>109</v>
      </c>
      <c r="BB446">
        <v>-2.2496842105263148</v>
      </c>
      <c r="BC446">
        <v>-13.089572806614603</v>
      </c>
      <c r="BD446" t="s">
        <v>114</v>
      </c>
      <c r="BE446">
        <v>0</v>
      </c>
      <c r="BF446" t="s">
        <v>111</v>
      </c>
    </row>
    <row r="447" spans="1:58" x14ac:dyDescent="0.25">
      <c r="A447" t="s">
        <v>723</v>
      </c>
      <c r="B447" t="s">
        <v>248</v>
      </c>
      <c r="C447">
        <v>1</v>
      </c>
      <c r="D447">
        <v>456</v>
      </c>
      <c r="E447">
        <v>1</v>
      </c>
      <c r="F447" t="s">
        <v>63</v>
      </c>
      <c r="G447" t="s">
        <v>64</v>
      </c>
      <c r="H447" t="s">
        <v>65</v>
      </c>
      <c r="I447" t="s">
        <v>75</v>
      </c>
      <c r="J447" t="s">
        <v>76</v>
      </c>
      <c r="K447" t="s">
        <v>1</v>
      </c>
      <c r="L447">
        <v>50</v>
      </c>
      <c r="M447">
        <v>1621087</v>
      </c>
      <c r="N447">
        <v>10</v>
      </c>
      <c r="O447">
        <v>2</v>
      </c>
      <c r="P447" t="s">
        <v>156</v>
      </c>
      <c r="Q447" t="s">
        <v>401</v>
      </c>
      <c r="R447">
        <v>42</v>
      </c>
      <c r="U447">
        <v>43</v>
      </c>
      <c r="V447">
        <v>48</v>
      </c>
      <c r="W447">
        <v>0</v>
      </c>
      <c r="X447">
        <v>0</v>
      </c>
      <c r="Y447">
        <v>0</v>
      </c>
      <c r="Z447">
        <v>0</v>
      </c>
      <c r="AA447">
        <v>43</v>
      </c>
      <c r="AB447">
        <v>48</v>
      </c>
      <c r="AC447">
        <v>50</v>
      </c>
      <c r="AD447">
        <v>48</v>
      </c>
      <c r="AE447">
        <v>0</v>
      </c>
      <c r="AF447">
        <v>0</v>
      </c>
      <c r="AG447">
        <v>48</v>
      </c>
      <c r="AH447">
        <v>0</v>
      </c>
      <c r="AI447">
        <v>2</v>
      </c>
      <c r="AJ447">
        <v>2</v>
      </c>
      <c r="AK447">
        <v>2</v>
      </c>
      <c r="AL447">
        <v>2</v>
      </c>
      <c r="AM447">
        <v>0</v>
      </c>
      <c r="AN447">
        <v>0.2</v>
      </c>
      <c r="AO447">
        <v>0.18181818181818182</v>
      </c>
      <c r="AP447">
        <v>0</v>
      </c>
      <c r="AQ447" t="s">
        <v>144</v>
      </c>
      <c r="AR447" t="s">
        <v>108</v>
      </c>
      <c r="AS447" t="s">
        <v>252</v>
      </c>
      <c r="AT447">
        <v>7912</v>
      </c>
      <c r="AU447">
        <v>7895</v>
      </c>
      <c r="AV447">
        <v>0</v>
      </c>
      <c r="AW447">
        <v>0</v>
      </c>
      <c r="AX447">
        <v>15.807</v>
      </c>
      <c r="AY447">
        <v>0.32931250000000001</v>
      </c>
      <c r="AZ447">
        <v>15.807</v>
      </c>
      <c r="BA447" t="s">
        <v>109</v>
      </c>
      <c r="BB447">
        <v>-5.8070000000000004</v>
      </c>
      <c r="BC447">
        <v>-17.633706585689886</v>
      </c>
      <c r="BD447" t="s">
        <v>110</v>
      </c>
      <c r="BE447">
        <v>0</v>
      </c>
      <c r="BF447" t="s">
        <v>111</v>
      </c>
    </row>
    <row r="448" spans="1:58" x14ac:dyDescent="0.25">
      <c r="A448" t="s">
        <v>724</v>
      </c>
      <c r="B448" t="s">
        <v>248</v>
      </c>
      <c r="C448">
        <v>1</v>
      </c>
      <c r="D448">
        <v>457</v>
      </c>
      <c r="E448">
        <v>1</v>
      </c>
      <c r="F448" t="s">
        <v>63</v>
      </c>
      <c r="G448" t="s">
        <v>64</v>
      </c>
      <c r="H448" t="s">
        <v>65</v>
      </c>
      <c r="I448" t="s">
        <v>75</v>
      </c>
      <c r="J448" t="s">
        <v>76</v>
      </c>
      <c r="K448" t="s">
        <v>1</v>
      </c>
      <c r="L448">
        <v>50</v>
      </c>
      <c r="M448">
        <v>1621089</v>
      </c>
      <c r="N448">
        <v>10</v>
      </c>
      <c r="O448">
        <v>2</v>
      </c>
      <c r="P448" t="s">
        <v>156</v>
      </c>
      <c r="Q448" t="s">
        <v>401</v>
      </c>
      <c r="R448">
        <v>42</v>
      </c>
      <c r="U448">
        <v>43</v>
      </c>
      <c r="V448">
        <v>48</v>
      </c>
      <c r="W448">
        <v>0</v>
      </c>
      <c r="X448">
        <v>0</v>
      </c>
      <c r="Y448">
        <v>0</v>
      </c>
      <c r="Z448">
        <v>0</v>
      </c>
      <c r="AA448">
        <v>43</v>
      </c>
      <c r="AB448">
        <v>48</v>
      </c>
      <c r="AC448">
        <v>50</v>
      </c>
      <c r="AD448">
        <v>48</v>
      </c>
      <c r="AE448">
        <v>0</v>
      </c>
      <c r="AF448">
        <v>0</v>
      </c>
      <c r="AG448">
        <v>48</v>
      </c>
      <c r="AH448">
        <v>0</v>
      </c>
      <c r="AI448">
        <v>2</v>
      </c>
      <c r="AJ448">
        <v>2</v>
      </c>
      <c r="AK448">
        <v>2</v>
      </c>
      <c r="AL448">
        <v>2</v>
      </c>
      <c r="AM448">
        <v>0</v>
      </c>
      <c r="AN448">
        <v>0.2</v>
      </c>
      <c r="AO448">
        <v>0.18181818181818182</v>
      </c>
      <c r="AP448">
        <v>0</v>
      </c>
      <c r="AQ448" t="s">
        <v>144</v>
      </c>
      <c r="AR448" t="s">
        <v>108</v>
      </c>
      <c r="AS448" t="s">
        <v>252</v>
      </c>
      <c r="AT448">
        <v>8225</v>
      </c>
      <c r="AU448">
        <v>7774</v>
      </c>
      <c r="AV448">
        <v>0</v>
      </c>
      <c r="AW448">
        <v>0</v>
      </c>
      <c r="AX448">
        <v>15.999000000000001</v>
      </c>
      <c r="AY448">
        <v>0.33331250000000001</v>
      </c>
      <c r="AZ448">
        <v>15.999000000000001</v>
      </c>
      <c r="BA448" t="s">
        <v>109</v>
      </c>
      <c r="BB448">
        <v>-5.9990000000000006</v>
      </c>
      <c r="BC448">
        <v>-17.998124882805175</v>
      </c>
      <c r="BD448" t="s">
        <v>111</v>
      </c>
      <c r="BE448">
        <v>0</v>
      </c>
      <c r="BF448" t="s">
        <v>111</v>
      </c>
    </row>
    <row r="449" spans="1:58" x14ac:dyDescent="0.25">
      <c r="A449" t="s">
        <v>725</v>
      </c>
      <c r="B449" t="s">
        <v>248</v>
      </c>
      <c r="C449">
        <v>1</v>
      </c>
      <c r="D449">
        <v>458</v>
      </c>
      <c r="E449">
        <v>1</v>
      </c>
      <c r="F449" t="s">
        <v>63</v>
      </c>
      <c r="G449" t="s">
        <v>64</v>
      </c>
      <c r="H449" t="s">
        <v>65</v>
      </c>
      <c r="I449" t="s">
        <v>75</v>
      </c>
      <c r="J449" t="s">
        <v>76</v>
      </c>
      <c r="K449" t="s">
        <v>1</v>
      </c>
      <c r="L449">
        <v>50</v>
      </c>
      <c r="M449">
        <v>1621091</v>
      </c>
      <c r="N449">
        <v>10</v>
      </c>
      <c r="O449">
        <v>2</v>
      </c>
      <c r="P449" t="s">
        <v>156</v>
      </c>
      <c r="Q449" t="s">
        <v>401</v>
      </c>
      <c r="R449">
        <v>42</v>
      </c>
      <c r="U449">
        <v>40</v>
      </c>
      <c r="V449">
        <v>45</v>
      </c>
      <c r="W449">
        <v>0</v>
      </c>
      <c r="X449">
        <v>0</v>
      </c>
      <c r="Y449">
        <v>0</v>
      </c>
      <c r="Z449">
        <v>2</v>
      </c>
      <c r="AA449">
        <v>42</v>
      </c>
      <c r="AB449">
        <v>47</v>
      </c>
      <c r="AC449">
        <v>50</v>
      </c>
      <c r="AD449">
        <v>45</v>
      </c>
      <c r="AE449">
        <v>0</v>
      </c>
      <c r="AF449">
        <v>2</v>
      </c>
      <c r="AG449">
        <v>47</v>
      </c>
      <c r="AH449">
        <v>0</v>
      </c>
      <c r="AI449">
        <v>5</v>
      </c>
      <c r="AJ449">
        <v>3</v>
      </c>
      <c r="AK449">
        <v>3</v>
      </c>
      <c r="AL449">
        <v>5</v>
      </c>
      <c r="AM449">
        <v>0</v>
      </c>
      <c r="AN449">
        <v>0.2</v>
      </c>
      <c r="AO449">
        <v>0.27272727272727271</v>
      </c>
      <c r="AP449">
        <v>0</v>
      </c>
      <c r="AQ449" t="s">
        <v>144</v>
      </c>
      <c r="AR449" t="s">
        <v>108</v>
      </c>
      <c r="AS449" t="s">
        <v>252</v>
      </c>
      <c r="AT449">
        <v>7116</v>
      </c>
      <c r="AU449">
        <v>7055</v>
      </c>
      <c r="AV449">
        <v>0</v>
      </c>
      <c r="AW449">
        <v>0</v>
      </c>
      <c r="AX449">
        <v>14.170999999999999</v>
      </c>
      <c r="AY449">
        <v>0.31491111111111109</v>
      </c>
      <c r="AZ449">
        <v>14.800822222222221</v>
      </c>
      <c r="BA449" t="s">
        <v>109</v>
      </c>
      <c r="BB449">
        <v>-4.8008222222222212</v>
      </c>
      <c r="BC449">
        <v>-15.245007409498269</v>
      </c>
      <c r="BD449" t="s">
        <v>111</v>
      </c>
      <c r="BE449">
        <v>0</v>
      </c>
      <c r="BF449" t="s">
        <v>111</v>
      </c>
    </row>
    <row r="450" spans="1:58" x14ac:dyDescent="0.25">
      <c r="A450" t="s">
        <v>726</v>
      </c>
      <c r="B450" t="s">
        <v>248</v>
      </c>
      <c r="C450">
        <v>1</v>
      </c>
      <c r="D450">
        <v>459</v>
      </c>
      <c r="E450">
        <v>1</v>
      </c>
      <c r="F450" t="s">
        <v>63</v>
      </c>
      <c r="G450" t="s">
        <v>64</v>
      </c>
      <c r="H450" t="s">
        <v>65</v>
      </c>
      <c r="I450" t="s">
        <v>75</v>
      </c>
      <c r="J450" t="s">
        <v>76</v>
      </c>
      <c r="K450" t="s">
        <v>1</v>
      </c>
      <c r="L450">
        <v>50</v>
      </c>
      <c r="M450">
        <v>1621093</v>
      </c>
      <c r="N450">
        <v>10</v>
      </c>
      <c r="O450">
        <v>2</v>
      </c>
      <c r="P450" t="s">
        <v>156</v>
      </c>
      <c r="Q450" t="s">
        <v>401</v>
      </c>
      <c r="R450">
        <v>42</v>
      </c>
      <c r="U450">
        <v>36</v>
      </c>
      <c r="V450">
        <v>41</v>
      </c>
      <c r="W450">
        <v>1</v>
      </c>
      <c r="X450">
        <v>0</v>
      </c>
      <c r="Y450">
        <v>1</v>
      </c>
      <c r="Z450">
        <v>2</v>
      </c>
      <c r="AA450">
        <v>39</v>
      </c>
      <c r="AB450">
        <v>44</v>
      </c>
      <c r="AC450">
        <v>50</v>
      </c>
      <c r="AD450">
        <v>41</v>
      </c>
      <c r="AE450">
        <v>1</v>
      </c>
      <c r="AF450">
        <v>2</v>
      </c>
      <c r="AG450">
        <v>44</v>
      </c>
      <c r="AH450">
        <v>0</v>
      </c>
      <c r="AI450">
        <v>9</v>
      </c>
      <c r="AJ450">
        <v>6</v>
      </c>
      <c r="AK450">
        <v>7</v>
      </c>
      <c r="AL450">
        <v>9</v>
      </c>
      <c r="AM450">
        <v>0</v>
      </c>
      <c r="AN450">
        <v>0.2</v>
      </c>
      <c r="AO450">
        <v>0.63636363636363635</v>
      </c>
      <c r="AP450">
        <v>0</v>
      </c>
      <c r="AQ450" t="s">
        <v>144</v>
      </c>
      <c r="AR450" t="s">
        <v>108</v>
      </c>
      <c r="AS450" t="s">
        <v>252</v>
      </c>
      <c r="AT450">
        <v>5966</v>
      </c>
      <c r="AU450">
        <v>5966</v>
      </c>
      <c r="AV450">
        <v>0</v>
      </c>
      <c r="AW450">
        <v>0</v>
      </c>
      <c r="AX450">
        <v>11.932</v>
      </c>
      <c r="AY450">
        <v>0.29102439024390248</v>
      </c>
      <c r="AZ450">
        <v>12.80507317073171</v>
      </c>
      <c r="BA450" t="s">
        <v>109</v>
      </c>
      <c r="BB450">
        <v>-2.8050731707317098</v>
      </c>
      <c r="BC450">
        <v>-9.6386188400938728</v>
      </c>
      <c r="BD450" t="s">
        <v>111</v>
      </c>
      <c r="BE450">
        <v>0</v>
      </c>
      <c r="BF450" t="s">
        <v>111</v>
      </c>
    </row>
    <row r="451" spans="1:58" x14ac:dyDescent="0.25">
      <c r="A451" t="s">
        <v>727</v>
      </c>
      <c r="B451" t="s">
        <v>248</v>
      </c>
      <c r="C451">
        <v>1</v>
      </c>
      <c r="D451">
        <v>460</v>
      </c>
      <c r="E451">
        <v>1</v>
      </c>
      <c r="F451" t="s">
        <v>63</v>
      </c>
      <c r="G451" t="s">
        <v>64</v>
      </c>
      <c r="H451" t="s">
        <v>65</v>
      </c>
      <c r="I451" t="s">
        <v>75</v>
      </c>
      <c r="J451" t="s">
        <v>76</v>
      </c>
      <c r="K451" t="s">
        <v>1</v>
      </c>
      <c r="L451">
        <v>50</v>
      </c>
      <c r="M451">
        <v>1621095</v>
      </c>
      <c r="N451">
        <v>10</v>
      </c>
      <c r="O451">
        <v>2</v>
      </c>
      <c r="P451" t="s">
        <v>156</v>
      </c>
      <c r="Q451" t="s">
        <v>401</v>
      </c>
      <c r="R451">
        <v>42</v>
      </c>
      <c r="U451">
        <v>39</v>
      </c>
      <c r="V451">
        <v>44</v>
      </c>
      <c r="W451">
        <v>0</v>
      </c>
      <c r="X451">
        <v>0</v>
      </c>
      <c r="Y451">
        <v>0</v>
      </c>
      <c r="Z451">
        <v>0</v>
      </c>
      <c r="AA451">
        <v>39</v>
      </c>
      <c r="AB451">
        <v>44</v>
      </c>
      <c r="AC451">
        <v>50</v>
      </c>
      <c r="AD451">
        <v>44</v>
      </c>
      <c r="AE451">
        <v>0</v>
      </c>
      <c r="AF451">
        <v>0</v>
      </c>
      <c r="AG451">
        <v>44</v>
      </c>
      <c r="AH451">
        <v>0</v>
      </c>
      <c r="AI451">
        <v>6</v>
      </c>
      <c r="AJ451">
        <v>6</v>
      </c>
      <c r="AK451">
        <v>6</v>
      </c>
      <c r="AL451">
        <v>6</v>
      </c>
      <c r="AM451">
        <v>0</v>
      </c>
      <c r="AN451">
        <v>0.2</v>
      </c>
      <c r="AO451">
        <v>0.54545454545454541</v>
      </c>
      <c r="AP451">
        <v>0</v>
      </c>
      <c r="AQ451" t="s">
        <v>144</v>
      </c>
      <c r="AR451" t="s">
        <v>108</v>
      </c>
      <c r="AS451" t="s">
        <v>252</v>
      </c>
      <c r="AT451">
        <v>5021</v>
      </c>
      <c r="AU451">
        <v>4770</v>
      </c>
      <c r="AV451">
        <v>0</v>
      </c>
      <c r="AW451">
        <v>0</v>
      </c>
      <c r="AX451">
        <v>9.7910000000000004</v>
      </c>
      <c r="AY451">
        <v>0.22252272727272729</v>
      </c>
      <c r="AZ451">
        <v>9.7910000000000004</v>
      </c>
      <c r="BA451" t="s">
        <v>109</v>
      </c>
      <c r="BB451">
        <v>0.20899999999999963</v>
      </c>
      <c r="BC451">
        <v>0.93922990501480774</v>
      </c>
      <c r="BD451" t="s">
        <v>111</v>
      </c>
      <c r="BE451">
        <v>0</v>
      </c>
      <c r="BF451" t="s">
        <v>111</v>
      </c>
    </row>
    <row r="452" spans="1:58" x14ac:dyDescent="0.25">
      <c r="A452" t="s">
        <v>728</v>
      </c>
      <c r="B452" t="s">
        <v>248</v>
      </c>
      <c r="C452">
        <v>1</v>
      </c>
      <c r="D452">
        <v>461</v>
      </c>
      <c r="E452">
        <v>1</v>
      </c>
      <c r="F452" t="s">
        <v>63</v>
      </c>
      <c r="G452" t="s">
        <v>64</v>
      </c>
      <c r="H452" t="s">
        <v>67</v>
      </c>
      <c r="I452" t="s">
        <v>68</v>
      </c>
      <c r="J452" t="s">
        <v>69</v>
      </c>
      <c r="K452" t="s">
        <v>1</v>
      </c>
      <c r="L452">
        <v>50</v>
      </c>
      <c r="M452">
        <v>1621097</v>
      </c>
      <c r="N452">
        <v>5</v>
      </c>
      <c r="O452">
        <v>2</v>
      </c>
      <c r="P452" t="s">
        <v>156</v>
      </c>
      <c r="Q452" t="s">
        <v>401</v>
      </c>
      <c r="R452">
        <v>42</v>
      </c>
      <c r="U452">
        <v>0</v>
      </c>
      <c r="V452">
        <v>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</v>
      </c>
      <c r="AC452">
        <v>50</v>
      </c>
      <c r="AD452">
        <v>4</v>
      </c>
      <c r="AE452">
        <v>0</v>
      </c>
      <c r="AF452">
        <v>0</v>
      </c>
      <c r="AG452">
        <v>4</v>
      </c>
      <c r="AH452">
        <v>0</v>
      </c>
      <c r="AI452">
        <v>46</v>
      </c>
      <c r="AJ452">
        <v>46</v>
      </c>
      <c r="AK452">
        <v>46</v>
      </c>
      <c r="AL452">
        <v>46</v>
      </c>
      <c r="AM452">
        <v>0</v>
      </c>
      <c r="AN452">
        <v>0.1</v>
      </c>
      <c r="AO452">
        <v>4.1818181818181817</v>
      </c>
      <c r="AP452">
        <v>0</v>
      </c>
      <c r="AQ452" t="s">
        <v>112</v>
      </c>
      <c r="AR452" t="s">
        <v>108</v>
      </c>
      <c r="AS452" t="s">
        <v>252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 t="s">
        <v>113</v>
      </c>
      <c r="BB452">
        <v>5</v>
      </c>
      <c r="BC452">
        <v>0</v>
      </c>
      <c r="BD452" t="s">
        <v>111</v>
      </c>
      <c r="BE452">
        <v>0</v>
      </c>
      <c r="BF452" t="s">
        <v>111</v>
      </c>
    </row>
    <row r="453" spans="1:58" x14ac:dyDescent="0.25">
      <c r="A453" t="s">
        <v>729</v>
      </c>
      <c r="B453" t="s">
        <v>248</v>
      </c>
      <c r="C453">
        <v>1</v>
      </c>
      <c r="D453">
        <v>462</v>
      </c>
      <c r="E453">
        <v>1</v>
      </c>
      <c r="F453" t="s">
        <v>63</v>
      </c>
      <c r="G453" t="s">
        <v>64</v>
      </c>
      <c r="H453" t="s">
        <v>65</v>
      </c>
      <c r="I453" t="s">
        <v>75</v>
      </c>
      <c r="J453" t="s">
        <v>76</v>
      </c>
      <c r="K453" t="s">
        <v>1</v>
      </c>
      <c r="L453">
        <v>50</v>
      </c>
      <c r="M453">
        <v>1621099</v>
      </c>
      <c r="N453">
        <v>10</v>
      </c>
      <c r="O453">
        <v>2</v>
      </c>
      <c r="P453" t="s">
        <v>156</v>
      </c>
      <c r="Q453" t="s">
        <v>401</v>
      </c>
      <c r="R453">
        <v>42</v>
      </c>
      <c r="U453">
        <v>40</v>
      </c>
      <c r="V453">
        <v>45</v>
      </c>
      <c r="W453">
        <v>1</v>
      </c>
      <c r="X453">
        <v>0</v>
      </c>
      <c r="Y453">
        <v>1</v>
      </c>
      <c r="Z453">
        <v>0</v>
      </c>
      <c r="AA453">
        <v>41</v>
      </c>
      <c r="AB453">
        <v>46</v>
      </c>
      <c r="AC453">
        <v>50</v>
      </c>
      <c r="AD453">
        <v>46</v>
      </c>
      <c r="AE453">
        <v>1</v>
      </c>
      <c r="AF453">
        <v>0</v>
      </c>
      <c r="AG453">
        <v>47</v>
      </c>
      <c r="AH453">
        <v>0</v>
      </c>
      <c r="AI453">
        <v>4</v>
      </c>
      <c r="AJ453">
        <v>3</v>
      </c>
      <c r="AK453">
        <v>4</v>
      </c>
      <c r="AL453">
        <v>4</v>
      </c>
      <c r="AM453">
        <v>0</v>
      </c>
      <c r="AN453">
        <v>0.2</v>
      </c>
      <c r="AO453">
        <v>0.36363636363636365</v>
      </c>
      <c r="AP453">
        <v>0</v>
      </c>
      <c r="AQ453" t="s">
        <v>144</v>
      </c>
      <c r="AR453" t="s">
        <v>108</v>
      </c>
      <c r="AS453" t="s">
        <v>252</v>
      </c>
      <c r="AT453">
        <v>4636</v>
      </c>
      <c r="AU453">
        <v>4859</v>
      </c>
      <c r="AV453">
        <v>0</v>
      </c>
      <c r="AW453">
        <v>0</v>
      </c>
      <c r="AX453">
        <v>9.4949999999999992</v>
      </c>
      <c r="AY453">
        <v>0.20641304347826087</v>
      </c>
      <c r="AZ453">
        <v>9.7014130434782615</v>
      </c>
      <c r="BA453" t="s">
        <v>109</v>
      </c>
      <c r="BB453">
        <v>0.2985869565217385</v>
      </c>
      <c r="BC453">
        <v>1.4465508162190597</v>
      </c>
      <c r="BD453" t="s">
        <v>111</v>
      </c>
      <c r="BE453">
        <v>0</v>
      </c>
      <c r="BF453" t="s">
        <v>111</v>
      </c>
    </row>
    <row r="454" spans="1:58" x14ac:dyDescent="0.25">
      <c r="A454" t="s">
        <v>730</v>
      </c>
      <c r="B454" t="s">
        <v>248</v>
      </c>
      <c r="C454">
        <v>1</v>
      </c>
      <c r="D454">
        <v>463</v>
      </c>
      <c r="E454">
        <v>1</v>
      </c>
      <c r="F454" t="s">
        <v>63</v>
      </c>
      <c r="G454" t="s">
        <v>64</v>
      </c>
      <c r="H454" t="s">
        <v>65</v>
      </c>
      <c r="I454" t="s">
        <v>75</v>
      </c>
      <c r="J454" t="s">
        <v>76</v>
      </c>
      <c r="K454" t="s">
        <v>1</v>
      </c>
      <c r="L454">
        <v>50</v>
      </c>
      <c r="M454">
        <v>1621101</v>
      </c>
      <c r="N454">
        <v>10</v>
      </c>
      <c r="O454">
        <v>2</v>
      </c>
      <c r="P454" t="s">
        <v>156</v>
      </c>
      <c r="Q454" t="s">
        <v>401</v>
      </c>
      <c r="R454">
        <v>42</v>
      </c>
      <c r="U454">
        <v>41</v>
      </c>
      <c r="V454">
        <v>46</v>
      </c>
      <c r="W454">
        <v>2</v>
      </c>
      <c r="X454">
        <v>0</v>
      </c>
      <c r="Y454">
        <v>2</v>
      </c>
      <c r="Z454">
        <v>0</v>
      </c>
      <c r="AA454">
        <v>43</v>
      </c>
      <c r="AB454">
        <v>48</v>
      </c>
      <c r="AC454">
        <v>50</v>
      </c>
      <c r="AD454">
        <v>46</v>
      </c>
      <c r="AE454">
        <v>2</v>
      </c>
      <c r="AF454">
        <v>0</v>
      </c>
      <c r="AG454">
        <v>48</v>
      </c>
      <c r="AH454">
        <v>0</v>
      </c>
      <c r="AI454">
        <v>4</v>
      </c>
      <c r="AJ454">
        <v>2</v>
      </c>
      <c r="AK454">
        <v>4</v>
      </c>
      <c r="AL454">
        <v>4</v>
      </c>
      <c r="AM454">
        <v>0</v>
      </c>
      <c r="AN454">
        <v>0.2</v>
      </c>
      <c r="AO454">
        <v>0.36363636363636365</v>
      </c>
      <c r="AP454">
        <v>0</v>
      </c>
      <c r="AQ454" t="s">
        <v>144</v>
      </c>
      <c r="AR454" t="s">
        <v>108</v>
      </c>
      <c r="AS454" t="s">
        <v>252</v>
      </c>
      <c r="AT454">
        <v>5033</v>
      </c>
      <c r="AU454">
        <v>5091</v>
      </c>
      <c r="AV454">
        <v>0</v>
      </c>
      <c r="AW454">
        <v>0</v>
      </c>
      <c r="AX454">
        <v>10.124000000000001</v>
      </c>
      <c r="AY454">
        <v>0.22008695652173915</v>
      </c>
      <c r="AZ454">
        <v>10.564173913043479</v>
      </c>
      <c r="BA454" t="s">
        <v>109</v>
      </c>
      <c r="BB454">
        <v>-0.5641739130434793</v>
      </c>
      <c r="BC454">
        <v>-2.5634136704859785</v>
      </c>
      <c r="BD454" t="s">
        <v>111</v>
      </c>
      <c r="BE454">
        <v>0</v>
      </c>
      <c r="BF454" t="s">
        <v>111</v>
      </c>
    </row>
    <row r="455" spans="1:58" x14ac:dyDescent="0.25">
      <c r="A455" t="s">
        <v>731</v>
      </c>
      <c r="B455" t="s">
        <v>248</v>
      </c>
      <c r="C455">
        <v>1</v>
      </c>
      <c r="D455">
        <v>464</v>
      </c>
      <c r="E455">
        <v>1</v>
      </c>
      <c r="F455" t="s">
        <v>63</v>
      </c>
      <c r="G455" t="s">
        <v>64</v>
      </c>
      <c r="H455" t="s">
        <v>65</v>
      </c>
      <c r="I455" t="s">
        <v>75</v>
      </c>
      <c r="J455" t="s">
        <v>76</v>
      </c>
      <c r="K455" t="s">
        <v>1</v>
      </c>
      <c r="L455">
        <v>50</v>
      </c>
      <c r="M455">
        <v>1621103</v>
      </c>
      <c r="N455">
        <v>10</v>
      </c>
      <c r="O455">
        <v>2</v>
      </c>
      <c r="P455" t="s">
        <v>156</v>
      </c>
      <c r="Q455" t="s">
        <v>401</v>
      </c>
      <c r="R455">
        <v>42</v>
      </c>
      <c r="U455">
        <v>29</v>
      </c>
      <c r="V455">
        <v>34</v>
      </c>
      <c r="W455">
        <v>4</v>
      </c>
      <c r="X455">
        <v>0</v>
      </c>
      <c r="Y455">
        <v>4</v>
      </c>
      <c r="Z455">
        <v>2</v>
      </c>
      <c r="AA455">
        <v>35</v>
      </c>
      <c r="AB455">
        <v>40</v>
      </c>
      <c r="AC455">
        <v>50</v>
      </c>
      <c r="AD455">
        <v>37</v>
      </c>
      <c r="AE455">
        <v>5</v>
      </c>
      <c r="AF455">
        <v>3</v>
      </c>
      <c r="AG455">
        <v>45</v>
      </c>
      <c r="AH455">
        <v>0</v>
      </c>
      <c r="AI455">
        <v>13</v>
      </c>
      <c r="AJ455">
        <v>5</v>
      </c>
      <c r="AK455">
        <v>10</v>
      </c>
      <c r="AL455">
        <v>13</v>
      </c>
      <c r="AM455">
        <v>0</v>
      </c>
      <c r="AN455">
        <v>0.2</v>
      </c>
      <c r="AO455">
        <v>0.90909090909090917</v>
      </c>
      <c r="AP455">
        <v>0</v>
      </c>
      <c r="AQ455" t="s">
        <v>144</v>
      </c>
      <c r="AR455" t="s">
        <v>108</v>
      </c>
      <c r="AS455" t="s">
        <v>252</v>
      </c>
      <c r="AT455">
        <v>2421</v>
      </c>
      <c r="AU455">
        <v>2113</v>
      </c>
      <c r="AV455">
        <v>0</v>
      </c>
      <c r="AW455">
        <v>0</v>
      </c>
      <c r="AX455">
        <v>4.5339999999999998</v>
      </c>
      <c r="AY455">
        <v>0.12254054054054053</v>
      </c>
      <c r="AZ455">
        <v>5.5143243243243241</v>
      </c>
      <c r="BA455" t="s">
        <v>109</v>
      </c>
      <c r="BB455">
        <v>4.4856756756756759</v>
      </c>
      <c r="BC455">
        <v>36.605646228495814</v>
      </c>
      <c r="BD455" t="s">
        <v>111</v>
      </c>
      <c r="BE455">
        <v>0</v>
      </c>
      <c r="BF455" t="s">
        <v>111</v>
      </c>
    </row>
    <row r="456" spans="1:58" x14ac:dyDescent="0.25">
      <c r="A456" t="s">
        <v>732</v>
      </c>
      <c r="B456" t="s">
        <v>248</v>
      </c>
      <c r="C456">
        <v>1</v>
      </c>
      <c r="D456">
        <v>465</v>
      </c>
      <c r="E456">
        <v>1</v>
      </c>
      <c r="F456" t="s">
        <v>63</v>
      </c>
      <c r="G456" t="s">
        <v>64</v>
      </c>
      <c r="H456" t="s">
        <v>65</v>
      </c>
      <c r="I456" t="s">
        <v>75</v>
      </c>
      <c r="J456" t="s">
        <v>76</v>
      </c>
      <c r="K456" t="s">
        <v>1</v>
      </c>
      <c r="L456">
        <v>50</v>
      </c>
      <c r="M456">
        <v>1621105</v>
      </c>
      <c r="N456">
        <v>10</v>
      </c>
      <c r="O456">
        <v>2</v>
      </c>
      <c r="P456" t="s">
        <v>156</v>
      </c>
      <c r="Q456" t="s">
        <v>401</v>
      </c>
      <c r="R456">
        <v>42</v>
      </c>
      <c r="U456">
        <v>39</v>
      </c>
      <c r="V456">
        <v>44</v>
      </c>
      <c r="W456">
        <v>1</v>
      </c>
      <c r="X456">
        <v>0</v>
      </c>
      <c r="Y456">
        <v>1</v>
      </c>
      <c r="Z456">
        <v>1</v>
      </c>
      <c r="AA456">
        <v>41</v>
      </c>
      <c r="AB456">
        <v>46</v>
      </c>
      <c r="AC456">
        <v>50</v>
      </c>
      <c r="AD456">
        <v>44</v>
      </c>
      <c r="AE456">
        <v>1</v>
      </c>
      <c r="AF456">
        <v>1</v>
      </c>
      <c r="AG456">
        <v>46</v>
      </c>
      <c r="AH456">
        <v>0</v>
      </c>
      <c r="AI456">
        <v>6</v>
      </c>
      <c r="AJ456">
        <v>4</v>
      </c>
      <c r="AK456">
        <v>5</v>
      </c>
      <c r="AL456">
        <v>6</v>
      </c>
      <c r="AM456">
        <v>0</v>
      </c>
      <c r="AN456">
        <v>0.2</v>
      </c>
      <c r="AO456">
        <v>0.45454545454545459</v>
      </c>
      <c r="AP456">
        <v>0</v>
      </c>
      <c r="AQ456" t="s">
        <v>144</v>
      </c>
      <c r="AR456" t="s">
        <v>108</v>
      </c>
      <c r="AS456" t="s">
        <v>252</v>
      </c>
      <c r="AT456">
        <v>0</v>
      </c>
      <c r="AU456">
        <v>5153</v>
      </c>
      <c r="AV456">
        <v>0</v>
      </c>
      <c r="AW456">
        <v>0</v>
      </c>
      <c r="AX456">
        <v>5.1529999999999996</v>
      </c>
      <c r="AY456">
        <v>0.11711363636363635</v>
      </c>
      <c r="AZ456">
        <v>5.3872272727272721</v>
      </c>
      <c r="BA456" t="s">
        <v>136</v>
      </c>
      <c r="BB456">
        <v>4.6127727272727279</v>
      </c>
      <c r="BC456">
        <v>39.387153114690484</v>
      </c>
      <c r="BD456" t="s">
        <v>111</v>
      </c>
      <c r="BE456">
        <v>0</v>
      </c>
      <c r="BF456" t="s">
        <v>111</v>
      </c>
    </row>
    <row r="457" spans="1:58" x14ac:dyDescent="0.25">
      <c r="A457" t="s">
        <v>733</v>
      </c>
      <c r="B457" t="s">
        <v>248</v>
      </c>
      <c r="C457">
        <v>1</v>
      </c>
      <c r="D457">
        <v>466</v>
      </c>
      <c r="E457">
        <v>1</v>
      </c>
      <c r="F457" t="s">
        <v>63</v>
      </c>
      <c r="G457" t="s">
        <v>64</v>
      </c>
      <c r="H457" t="s">
        <v>65</v>
      </c>
      <c r="I457" t="s">
        <v>75</v>
      </c>
      <c r="J457" t="s">
        <v>76</v>
      </c>
      <c r="K457" t="s">
        <v>1</v>
      </c>
      <c r="L457">
        <v>50</v>
      </c>
      <c r="M457">
        <v>1621107</v>
      </c>
      <c r="N457">
        <v>10</v>
      </c>
      <c r="O457">
        <v>2</v>
      </c>
      <c r="P457" t="s">
        <v>156</v>
      </c>
      <c r="Q457" t="s">
        <v>401</v>
      </c>
      <c r="R457">
        <v>42</v>
      </c>
      <c r="U457">
        <v>36</v>
      </c>
      <c r="V457">
        <v>41</v>
      </c>
      <c r="W457">
        <v>0</v>
      </c>
      <c r="X457">
        <v>0</v>
      </c>
      <c r="Y457">
        <v>0</v>
      </c>
      <c r="Z457">
        <v>0</v>
      </c>
      <c r="AA457">
        <v>36</v>
      </c>
      <c r="AB457">
        <v>41</v>
      </c>
      <c r="AC457">
        <v>50</v>
      </c>
      <c r="AD457">
        <v>44</v>
      </c>
      <c r="AE457">
        <v>0</v>
      </c>
      <c r="AF457">
        <v>0</v>
      </c>
      <c r="AG457">
        <v>44</v>
      </c>
      <c r="AH457">
        <v>0</v>
      </c>
      <c r="AI457">
        <v>6</v>
      </c>
      <c r="AJ457">
        <v>6</v>
      </c>
      <c r="AK457">
        <v>6</v>
      </c>
      <c r="AL457">
        <v>6</v>
      </c>
      <c r="AM457">
        <v>0</v>
      </c>
      <c r="AN457">
        <v>0.2</v>
      </c>
      <c r="AO457">
        <v>0.54545454545454541</v>
      </c>
      <c r="AP457">
        <v>0</v>
      </c>
      <c r="AQ457" t="s">
        <v>144</v>
      </c>
      <c r="AR457" t="s">
        <v>108</v>
      </c>
      <c r="AS457" t="s">
        <v>252</v>
      </c>
      <c r="AT457">
        <v>5374</v>
      </c>
      <c r="AU457">
        <v>4947</v>
      </c>
      <c r="AV457">
        <v>0</v>
      </c>
      <c r="AW457">
        <v>0</v>
      </c>
      <c r="AX457">
        <v>10.321</v>
      </c>
      <c r="AY457">
        <v>0.23456818181818181</v>
      </c>
      <c r="AZ457">
        <v>10.321</v>
      </c>
      <c r="BA457" t="s">
        <v>109</v>
      </c>
      <c r="BB457">
        <v>-0.32099999999999973</v>
      </c>
      <c r="BC457">
        <v>-1.3684720472822389</v>
      </c>
      <c r="BD457" t="s">
        <v>114</v>
      </c>
      <c r="BE457">
        <v>0</v>
      </c>
      <c r="BF457" t="s">
        <v>111</v>
      </c>
    </row>
    <row r="458" spans="1:58" x14ac:dyDescent="0.25">
      <c r="A458" t="s">
        <v>734</v>
      </c>
      <c r="B458" t="s">
        <v>248</v>
      </c>
      <c r="C458">
        <v>1</v>
      </c>
      <c r="D458">
        <v>467</v>
      </c>
      <c r="E458">
        <v>1</v>
      </c>
      <c r="F458" t="s">
        <v>63</v>
      </c>
      <c r="G458" t="s">
        <v>64</v>
      </c>
      <c r="H458" t="s">
        <v>65</v>
      </c>
      <c r="I458" t="s">
        <v>66</v>
      </c>
      <c r="J458" t="s">
        <v>66</v>
      </c>
      <c r="K458" t="s">
        <v>1</v>
      </c>
      <c r="L458">
        <v>50</v>
      </c>
      <c r="M458">
        <v>1621109</v>
      </c>
      <c r="N458">
        <v>6</v>
      </c>
      <c r="O458">
        <v>2</v>
      </c>
      <c r="P458" t="s">
        <v>156</v>
      </c>
      <c r="Q458" t="s">
        <v>484</v>
      </c>
      <c r="R458">
        <v>43</v>
      </c>
      <c r="U458">
        <v>20</v>
      </c>
      <c r="V458">
        <v>25</v>
      </c>
      <c r="W458">
        <v>5</v>
      </c>
      <c r="X458">
        <v>0</v>
      </c>
      <c r="Y458">
        <v>5</v>
      </c>
      <c r="Z458">
        <v>0</v>
      </c>
      <c r="AA458">
        <v>25</v>
      </c>
      <c r="AB458">
        <v>30</v>
      </c>
      <c r="AC458">
        <v>50</v>
      </c>
      <c r="AD458">
        <v>35</v>
      </c>
      <c r="AE458">
        <v>9</v>
      </c>
      <c r="AF458">
        <v>0</v>
      </c>
      <c r="AG458">
        <v>44</v>
      </c>
      <c r="AH458">
        <v>0</v>
      </c>
      <c r="AI458">
        <v>15</v>
      </c>
      <c r="AJ458">
        <v>6</v>
      </c>
      <c r="AK458">
        <v>15</v>
      </c>
      <c r="AL458">
        <v>15</v>
      </c>
      <c r="AM458">
        <v>0</v>
      </c>
      <c r="AN458">
        <v>0.12</v>
      </c>
      <c r="AO458">
        <v>1.3636363636363638</v>
      </c>
      <c r="AP458">
        <v>0</v>
      </c>
      <c r="AQ458" t="s">
        <v>115</v>
      </c>
      <c r="AR458" t="s">
        <v>108</v>
      </c>
      <c r="AS458" t="s">
        <v>252</v>
      </c>
      <c r="AT458">
        <v>2693</v>
      </c>
      <c r="AU458">
        <v>2429</v>
      </c>
      <c r="AV458">
        <v>0</v>
      </c>
      <c r="AW458">
        <v>0</v>
      </c>
      <c r="AX458">
        <v>5.1219999999999999</v>
      </c>
      <c r="AY458">
        <v>0.14634285714285714</v>
      </c>
      <c r="AZ458">
        <v>6.4390857142857136</v>
      </c>
      <c r="BA458" t="s">
        <v>109</v>
      </c>
      <c r="BB458">
        <v>-0.43908571428571364</v>
      </c>
      <c r="BC458">
        <v>-3.0003904724716866</v>
      </c>
      <c r="BD458" t="s">
        <v>110</v>
      </c>
      <c r="BE458">
        <v>0</v>
      </c>
      <c r="BF458" t="s">
        <v>111</v>
      </c>
    </row>
    <row r="459" spans="1:58" x14ac:dyDescent="0.25">
      <c r="A459" t="s">
        <v>735</v>
      </c>
      <c r="B459" t="s">
        <v>248</v>
      </c>
      <c r="C459">
        <v>1</v>
      </c>
      <c r="D459">
        <v>468</v>
      </c>
      <c r="E459">
        <v>1</v>
      </c>
      <c r="F459" t="s">
        <v>63</v>
      </c>
      <c r="G459" t="s">
        <v>64</v>
      </c>
      <c r="H459" t="s">
        <v>65</v>
      </c>
      <c r="I459" t="s">
        <v>66</v>
      </c>
      <c r="J459" t="s">
        <v>66</v>
      </c>
      <c r="K459" t="s">
        <v>1</v>
      </c>
      <c r="L459">
        <v>50</v>
      </c>
      <c r="M459">
        <v>1621111</v>
      </c>
      <c r="N459">
        <v>6</v>
      </c>
      <c r="O459">
        <v>2</v>
      </c>
      <c r="P459" t="s">
        <v>156</v>
      </c>
      <c r="Q459" t="s">
        <v>484</v>
      </c>
      <c r="R459">
        <v>43</v>
      </c>
      <c r="U459">
        <v>16</v>
      </c>
      <c r="V459">
        <v>21</v>
      </c>
      <c r="W459">
        <v>4</v>
      </c>
      <c r="X459">
        <v>0</v>
      </c>
      <c r="Y459">
        <v>4</v>
      </c>
      <c r="Z459">
        <v>3</v>
      </c>
      <c r="AA459">
        <v>23</v>
      </c>
      <c r="AB459">
        <v>28</v>
      </c>
      <c r="AC459">
        <v>50</v>
      </c>
      <c r="AD459">
        <v>29</v>
      </c>
      <c r="AE459">
        <v>6</v>
      </c>
      <c r="AF459">
        <v>6</v>
      </c>
      <c r="AG459">
        <v>41</v>
      </c>
      <c r="AH459">
        <v>0</v>
      </c>
      <c r="AI459">
        <v>21</v>
      </c>
      <c r="AJ459">
        <v>9</v>
      </c>
      <c r="AK459">
        <v>15</v>
      </c>
      <c r="AL459">
        <v>21</v>
      </c>
      <c r="AM459">
        <v>0</v>
      </c>
      <c r="AN459">
        <v>0.12</v>
      </c>
      <c r="AO459">
        <v>1.3636363636363638</v>
      </c>
      <c r="AP459">
        <v>0</v>
      </c>
      <c r="AQ459" t="s">
        <v>115</v>
      </c>
      <c r="AR459" t="s">
        <v>108</v>
      </c>
      <c r="AS459" t="s">
        <v>252</v>
      </c>
      <c r="AT459">
        <v>2312</v>
      </c>
      <c r="AU459">
        <v>2246</v>
      </c>
      <c r="AV459">
        <v>0</v>
      </c>
      <c r="AW459">
        <v>0</v>
      </c>
      <c r="AX459">
        <v>4.5579999999999998</v>
      </c>
      <c r="AY459">
        <v>0.15717241379310345</v>
      </c>
      <c r="AZ459">
        <v>6.4440689655172418</v>
      </c>
      <c r="BA459" t="s">
        <v>109</v>
      </c>
      <c r="BB459">
        <v>-0.44406896551724184</v>
      </c>
      <c r="BC459">
        <v>-2.8253620008775808</v>
      </c>
      <c r="BD459" t="s">
        <v>111</v>
      </c>
      <c r="BE459">
        <v>0</v>
      </c>
      <c r="BF459" t="s">
        <v>111</v>
      </c>
    </row>
    <row r="460" spans="1:58" x14ac:dyDescent="0.25">
      <c r="A460" t="s">
        <v>736</v>
      </c>
      <c r="B460" t="s">
        <v>248</v>
      </c>
      <c r="C460">
        <v>1</v>
      </c>
      <c r="D460">
        <v>469</v>
      </c>
      <c r="E460">
        <v>1</v>
      </c>
      <c r="F460" t="s">
        <v>63</v>
      </c>
      <c r="G460" t="s">
        <v>64</v>
      </c>
      <c r="H460" t="s">
        <v>65</v>
      </c>
      <c r="I460" t="s">
        <v>66</v>
      </c>
      <c r="J460" t="s">
        <v>66</v>
      </c>
      <c r="K460" t="s">
        <v>1</v>
      </c>
      <c r="L460">
        <v>50</v>
      </c>
      <c r="M460">
        <v>1621113</v>
      </c>
      <c r="N460">
        <v>6</v>
      </c>
      <c r="O460">
        <v>2</v>
      </c>
      <c r="P460" t="s">
        <v>156</v>
      </c>
      <c r="Q460" t="s">
        <v>484</v>
      </c>
      <c r="R460">
        <v>43</v>
      </c>
      <c r="U460">
        <v>24</v>
      </c>
      <c r="V460">
        <v>29</v>
      </c>
      <c r="W460">
        <v>3</v>
      </c>
      <c r="X460">
        <v>0</v>
      </c>
      <c r="Y460">
        <v>3</v>
      </c>
      <c r="Z460">
        <v>1</v>
      </c>
      <c r="AA460">
        <v>28</v>
      </c>
      <c r="AB460">
        <v>33</v>
      </c>
      <c r="AC460">
        <v>50</v>
      </c>
      <c r="AD460">
        <v>35</v>
      </c>
      <c r="AE460">
        <v>6</v>
      </c>
      <c r="AF460">
        <v>1</v>
      </c>
      <c r="AG460">
        <v>42</v>
      </c>
      <c r="AH460">
        <v>0</v>
      </c>
      <c r="AI460">
        <v>15</v>
      </c>
      <c r="AJ460">
        <v>8</v>
      </c>
      <c r="AK460">
        <v>14</v>
      </c>
      <c r="AL460">
        <v>15</v>
      </c>
      <c r="AM460">
        <v>0</v>
      </c>
      <c r="AN460">
        <v>0.12</v>
      </c>
      <c r="AO460">
        <v>1.2727272727272727</v>
      </c>
      <c r="AP460">
        <v>0</v>
      </c>
      <c r="AQ460" t="s">
        <v>115</v>
      </c>
      <c r="AR460" t="s">
        <v>108</v>
      </c>
      <c r="AS460" t="s">
        <v>252</v>
      </c>
      <c r="AT460">
        <v>3314</v>
      </c>
      <c r="AU460">
        <v>3131</v>
      </c>
      <c r="AV460">
        <v>0</v>
      </c>
      <c r="AW460">
        <v>0</v>
      </c>
      <c r="AX460">
        <v>6.4450000000000003</v>
      </c>
      <c r="AY460">
        <v>0.18414285714285716</v>
      </c>
      <c r="AZ460">
        <v>7.7340000000000009</v>
      </c>
      <c r="BA460" t="s">
        <v>109</v>
      </c>
      <c r="BB460">
        <v>-1.7340000000000009</v>
      </c>
      <c r="BC460">
        <v>-9.4166020170674987</v>
      </c>
      <c r="BD460" t="s">
        <v>111</v>
      </c>
      <c r="BE460">
        <v>0</v>
      </c>
      <c r="BF460" t="s">
        <v>111</v>
      </c>
    </row>
    <row r="461" spans="1:58" x14ac:dyDescent="0.25">
      <c r="A461" t="s">
        <v>737</v>
      </c>
      <c r="B461" t="s">
        <v>248</v>
      </c>
      <c r="C461">
        <v>1</v>
      </c>
      <c r="D461">
        <v>470</v>
      </c>
      <c r="E461">
        <v>1</v>
      </c>
      <c r="F461" t="s">
        <v>63</v>
      </c>
      <c r="G461" t="s">
        <v>64</v>
      </c>
      <c r="H461" t="s">
        <v>65</v>
      </c>
      <c r="I461" t="s">
        <v>66</v>
      </c>
      <c r="J461" t="s">
        <v>66</v>
      </c>
      <c r="K461" t="s">
        <v>1</v>
      </c>
      <c r="L461">
        <v>50</v>
      </c>
      <c r="M461">
        <v>1621115</v>
      </c>
      <c r="N461">
        <v>6</v>
      </c>
      <c r="O461">
        <v>2</v>
      </c>
      <c r="P461" t="s">
        <v>156</v>
      </c>
      <c r="Q461" t="s">
        <v>484</v>
      </c>
      <c r="R461">
        <v>43</v>
      </c>
      <c r="U461">
        <v>37</v>
      </c>
      <c r="V461">
        <v>42</v>
      </c>
      <c r="W461">
        <v>0</v>
      </c>
      <c r="X461">
        <v>0</v>
      </c>
      <c r="Y461">
        <v>0</v>
      </c>
      <c r="Z461">
        <v>1</v>
      </c>
      <c r="AA461">
        <v>38</v>
      </c>
      <c r="AB461">
        <v>43</v>
      </c>
      <c r="AC461">
        <v>50</v>
      </c>
      <c r="AD461">
        <v>43</v>
      </c>
      <c r="AE461">
        <v>0</v>
      </c>
      <c r="AF461">
        <v>1</v>
      </c>
      <c r="AG461">
        <v>44</v>
      </c>
      <c r="AH461">
        <v>0</v>
      </c>
      <c r="AI461">
        <v>7</v>
      </c>
      <c r="AJ461">
        <v>6</v>
      </c>
      <c r="AK461">
        <v>6</v>
      </c>
      <c r="AL461">
        <v>7</v>
      </c>
      <c r="AM461">
        <v>0</v>
      </c>
      <c r="AN461">
        <v>0.12</v>
      </c>
      <c r="AO461">
        <v>0.54545454545454541</v>
      </c>
      <c r="AP461">
        <v>0</v>
      </c>
      <c r="AQ461" t="s">
        <v>115</v>
      </c>
      <c r="AR461" t="s">
        <v>108</v>
      </c>
      <c r="AS461" t="s">
        <v>252</v>
      </c>
      <c r="AT461">
        <v>0</v>
      </c>
      <c r="AU461">
        <v>4814</v>
      </c>
      <c r="AV461">
        <v>0</v>
      </c>
      <c r="AW461">
        <v>0</v>
      </c>
      <c r="AX461">
        <v>4.8140000000000001</v>
      </c>
      <c r="AY461">
        <v>0.11195348837209303</v>
      </c>
      <c r="AZ461">
        <v>4.9259534883720928</v>
      </c>
      <c r="BA461" t="s">
        <v>136</v>
      </c>
      <c r="BB461">
        <v>1.0740465116279072</v>
      </c>
      <c r="BC461">
        <v>9.5936850851682607</v>
      </c>
      <c r="BD461" t="s">
        <v>111</v>
      </c>
      <c r="BE461">
        <v>0</v>
      </c>
      <c r="BF461" t="s">
        <v>111</v>
      </c>
    </row>
    <row r="462" spans="1:58" x14ac:dyDescent="0.25">
      <c r="A462" t="s">
        <v>738</v>
      </c>
      <c r="B462" t="s">
        <v>248</v>
      </c>
      <c r="C462">
        <v>1</v>
      </c>
      <c r="D462">
        <v>471</v>
      </c>
      <c r="E462">
        <v>1</v>
      </c>
      <c r="F462" t="s">
        <v>63</v>
      </c>
      <c r="G462" t="s">
        <v>64</v>
      </c>
      <c r="H462" t="s">
        <v>65</v>
      </c>
      <c r="I462" t="s">
        <v>66</v>
      </c>
      <c r="J462" t="s">
        <v>66</v>
      </c>
      <c r="K462" t="s">
        <v>1</v>
      </c>
      <c r="L462">
        <v>50</v>
      </c>
      <c r="M462">
        <v>1621117</v>
      </c>
      <c r="N462">
        <v>6</v>
      </c>
      <c r="O462">
        <v>2</v>
      </c>
      <c r="P462" t="s">
        <v>156</v>
      </c>
      <c r="Q462" t="s">
        <v>484</v>
      </c>
      <c r="R462">
        <v>43</v>
      </c>
      <c r="U462">
        <v>35</v>
      </c>
      <c r="V462">
        <v>40</v>
      </c>
      <c r="W462">
        <v>0</v>
      </c>
      <c r="X462">
        <v>0</v>
      </c>
      <c r="Y462">
        <v>0</v>
      </c>
      <c r="Z462">
        <v>0</v>
      </c>
      <c r="AA462">
        <v>35</v>
      </c>
      <c r="AB462">
        <v>40</v>
      </c>
      <c r="AC462">
        <v>50</v>
      </c>
      <c r="AD462">
        <v>48</v>
      </c>
      <c r="AE462">
        <v>0</v>
      </c>
      <c r="AF462">
        <v>0</v>
      </c>
      <c r="AG462">
        <v>48</v>
      </c>
      <c r="AH462">
        <v>0</v>
      </c>
      <c r="AI462">
        <v>2</v>
      </c>
      <c r="AJ462">
        <v>2</v>
      </c>
      <c r="AK462">
        <v>2</v>
      </c>
      <c r="AL462">
        <v>2</v>
      </c>
      <c r="AM462">
        <v>0</v>
      </c>
      <c r="AN462">
        <v>0.12</v>
      </c>
      <c r="AO462">
        <v>0.18181818181818182</v>
      </c>
      <c r="AP462">
        <v>0</v>
      </c>
      <c r="AQ462" t="s">
        <v>115</v>
      </c>
      <c r="AR462" t="s">
        <v>108</v>
      </c>
      <c r="AS462" t="s">
        <v>252</v>
      </c>
      <c r="AT462">
        <v>4344</v>
      </c>
      <c r="AU462">
        <v>4297</v>
      </c>
      <c r="AV462">
        <v>0</v>
      </c>
      <c r="AW462">
        <v>0</v>
      </c>
      <c r="AX462">
        <v>8.641</v>
      </c>
      <c r="AY462">
        <v>0.18002083333333332</v>
      </c>
      <c r="AZ462">
        <v>8.641</v>
      </c>
      <c r="BA462" t="s">
        <v>109</v>
      </c>
      <c r="BB462">
        <v>-2.641</v>
      </c>
      <c r="BC462">
        <v>-14.670524244879065</v>
      </c>
      <c r="BD462" t="s">
        <v>111</v>
      </c>
      <c r="BE462">
        <v>0</v>
      </c>
      <c r="BF462" t="s">
        <v>111</v>
      </c>
    </row>
    <row r="463" spans="1:58" x14ac:dyDescent="0.25">
      <c r="A463" t="s">
        <v>739</v>
      </c>
      <c r="B463" t="s">
        <v>248</v>
      </c>
      <c r="C463">
        <v>1</v>
      </c>
      <c r="D463">
        <v>472</v>
      </c>
      <c r="E463">
        <v>1</v>
      </c>
      <c r="F463" t="s">
        <v>63</v>
      </c>
      <c r="G463" t="s">
        <v>64</v>
      </c>
      <c r="H463" t="s">
        <v>67</v>
      </c>
      <c r="I463" t="s">
        <v>68</v>
      </c>
      <c r="J463" t="s">
        <v>69</v>
      </c>
      <c r="K463" t="s">
        <v>1</v>
      </c>
      <c r="L463">
        <v>50</v>
      </c>
      <c r="M463">
        <v>1621119</v>
      </c>
      <c r="N463">
        <v>5</v>
      </c>
      <c r="O463">
        <v>2</v>
      </c>
      <c r="P463" t="s">
        <v>156</v>
      </c>
      <c r="Q463" t="s">
        <v>484</v>
      </c>
      <c r="R463">
        <v>43</v>
      </c>
      <c r="U463">
        <v>0</v>
      </c>
      <c r="V463">
        <v>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</v>
      </c>
      <c r="AC463">
        <v>50</v>
      </c>
      <c r="AD463">
        <v>4</v>
      </c>
      <c r="AE463">
        <v>0</v>
      </c>
      <c r="AF463">
        <v>0</v>
      </c>
      <c r="AG463">
        <v>4</v>
      </c>
      <c r="AH463">
        <v>0</v>
      </c>
      <c r="AI463">
        <v>46</v>
      </c>
      <c r="AJ463">
        <v>46</v>
      </c>
      <c r="AK463">
        <v>46</v>
      </c>
      <c r="AL463">
        <v>46</v>
      </c>
      <c r="AM463">
        <v>0</v>
      </c>
      <c r="AN463">
        <v>0.1</v>
      </c>
      <c r="AO463">
        <v>4.1818181818181817</v>
      </c>
      <c r="AP463">
        <v>0</v>
      </c>
      <c r="AQ463" t="s">
        <v>112</v>
      </c>
      <c r="AR463" t="s">
        <v>108</v>
      </c>
      <c r="AS463" t="s">
        <v>252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 t="s">
        <v>113</v>
      </c>
      <c r="BB463">
        <v>5</v>
      </c>
      <c r="BC463">
        <v>0</v>
      </c>
      <c r="BD463" t="s">
        <v>111</v>
      </c>
      <c r="BE463">
        <v>0</v>
      </c>
      <c r="BF463" t="s">
        <v>111</v>
      </c>
    </row>
    <row r="464" spans="1:58" x14ac:dyDescent="0.25">
      <c r="A464" t="s">
        <v>740</v>
      </c>
      <c r="B464" t="s">
        <v>248</v>
      </c>
      <c r="C464">
        <v>1</v>
      </c>
      <c r="D464">
        <v>473</v>
      </c>
      <c r="E464">
        <v>1</v>
      </c>
      <c r="F464" t="s">
        <v>63</v>
      </c>
      <c r="G464" t="s">
        <v>64</v>
      </c>
      <c r="H464" t="s">
        <v>65</v>
      </c>
      <c r="I464" t="s">
        <v>66</v>
      </c>
      <c r="J464" t="s">
        <v>66</v>
      </c>
      <c r="K464" t="s">
        <v>1</v>
      </c>
      <c r="L464">
        <v>50</v>
      </c>
      <c r="M464">
        <v>1621121</v>
      </c>
      <c r="N464">
        <v>6</v>
      </c>
      <c r="O464">
        <v>2</v>
      </c>
      <c r="P464" t="s">
        <v>156</v>
      </c>
      <c r="Q464" t="s">
        <v>484</v>
      </c>
      <c r="R464">
        <v>43</v>
      </c>
      <c r="U464">
        <v>25</v>
      </c>
      <c r="V464">
        <v>30</v>
      </c>
      <c r="W464">
        <v>6</v>
      </c>
      <c r="X464">
        <v>0</v>
      </c>
      <c r="Y464">
        <v>6</v>
      </c>
      <c r="Z464">
        <v>1</v>
      </c>
      <c r="AA464">
        <v>32</v>
      </c>
      <c r="AB464">
        <v>37</v>
      </c>
      <c r="AC464">
        <v>50</v>
      </c>
      <c r="AD464">
        <v>37</v>
      </c>
      <c r="AE464">
        <v>10</v>
      </c>
      <c r="AF464">
        <v>1</v>
      </c>
      <c r="AG464">
        <v>48</v>
      </c>
      <c r="AH464">
        <v>0</v>
      </c>
      <c r="AI464">
        <v>13</v>
      </c>
      <c r="AJ464">
        <v>2</v>
      </c>
      <c r="AK464">
        <v>12</v>
      </c>
      <c r="AL464">
        <v>13</v>
      </c>
      <c r="AM464">
        <v>0</v>
      </c>
      <c r="AN464">
        <v>0.12</v>
      </c>
      <c r="AO464">
        <v>1.0909090909090908</v>
      </c>
      <c r="AP464">
        <v>0</v>
      </c>
      <c r="AQ464" t="s">
        <v>115</v>
      </c>
      <c r="AR464" t="s">
        <v>108</v>
      </c>
      <c r="AS464" t="s">
        <v>252</v>
      </c>
      <c r="AT464">
        <v>3565</v>
      </c>
      <c r="AU464">
        <v>3386</v>
      </c>
      <c r="AV464">
        <v>0</v>
      </c>
      <c r="AW464">
        <v>0</v>
      </c>
      <c r="AX464">
        <v>6.9509999999999996</v>
      </c>
      <c r="AY464">
        <v>0.18786486486486487</v>
      </c>
      <c r="AZ464">
        <v>9.0175135135135136</v>
      </c>
      <c r="BA464" t="s">
        <v>109</v>
      </c>
      <c r="BB464">
        <v>-3.0175135135135136</v>
      </c>
      <c r="BC464">
        <v>-16.062149331031506</v>
      </c>
      <c r="BD464" t="s">
        <v>111</v>
      </c>
      <c r="BE464">
        <v>0</v>
      </c>
      <c r="BF464" t="s">
        <v>111</v>
      </c>
    </row>
    <row r="465" spans="1:58" x14ac:dyDescent="0.25">
      <c r="A465" t="s">
        <v>741</v>
      </c>
      <c r="B465" t="s">
        <v>248</v>
      </c>
      <c r="C465">
        <v>1</v>
      </c>
      <c r="D465">
        <v>474</v>
      </c>
      <c r="E465">
        <v>1</v>
      </c>
      <c r="F465" t="s">
        <v>63</v>
      </c>
      <c r="G465" t="s">
        <v>64</v>
      </c>
      <c r="H465" t="s">
        <v>65</v>
      </c>
      <c r="I465" t="s">
        <v>66</v>
      </c>
      <c r="J465" t="s">
        <v>66</v>
      </c>
      <c r="K465" t="s">
        <v>1</v>
      </c>
      <c r="L465">
        <v>50</v>
      </c>
      <c r="M465">
        <v>1621123</v>
      </c>
      <c r="N465">
        <v>6</v>
      </c>
      <c r="O465">
        <v>2</v>
      </c>
      <c r="P465" t="s">
        <v>156</v>
      </c>
      <c r="Q465" t="s">
        <v>484</v>
      </c>
      <c r="R465">
        <v>43</v>
      </c>
      <c r="U465">
        <v>25</v>
      </c>
      <c r="V465">
        <v>30</v>
      </c>
      <c r="W465">
        <v>1</v>
      </c>
      <c r="X465">
        <v>0</v>
      </c>
      <c r="Y465">
        <v>1</v>
      </c>
      <c r="Z465">
        <v>0</v>
      </c>
      <c r="AA465">
        <v>26</v>
      </c>
      <c r="AB465">
        <v>31</v>
      </c>
      <c r="AC465">
        <v>50</v>
      </c>
      <c r="AD465">
        <v>42</v>
      </c>
      <c r="AE465">
        <v>1</v>
      </c>
      <c r="AF465">
        <v>0</v>
      </c>
      <c r="AG465">
        <v>43</v>
      </c>
      <c r="AH465">
        <v>0</v>
      </c>
      <c r="AI465">
        <v>8</v>
      </c>
      <c r="AJ465">
        <v>7</v>
      </c>
      <c r="AK465">
        <v>8</v>
      </c>
      <c r="AL465">
        <v>8</v>
      </c>
      <c r="AM465">
        <v>0</v>
      </c>
      <c r="AN465">
        <v>0.12</v>
      </c>
      <c r="AO465">
        <v>0.72727272727272729</v>
      </c>
      <c r="AP465">
        <v>0</v>
      </c>
      <c r="AQ465" t="s">
        <v>115</v>
      </c>
      <c r="AR465" t="s">
        <v>108</v>
      </c>
      <c r="AS465" t="s">
        <v>252</v>
      </c>
      <c r="AT465">
        <v>3825</v>
      </c>
      <c r="AU465">
        <v>3321</v>
      </c>
      <c r="AV465">
        <v>0</v>
      </c>
      <c r="AW465">
        <v>0</v>
      </c>
      <c r="AX465">
        <v>7.1459999999999999</v>
      </c>
      <c r="AY465">
        <v>0.17014285714285715</v>
      </c>
      <c r="AZ465">
        <v>7.3161428571428573</v>
      </c>
      <c r="BA465" t="s">
        <v>109</v>
      </c>
      <c r="BB465">
        <v>-1.3161428571428573</v>
      </c>
      <c r="BC465">
        <v>-7.7355163727959706</v>
      </c>
      <c r="BD465" t="s">
        <v>111</v>
      </c>
      <c r="BE465">
        <v>0</v>
      </c>
      <c r="BF465" t="s">
        <v>111</v>
      </c>
    </row>
    <row r="466" spans="1:58" x14ac:dyDescent="0.25">
      <c r="A466" t="s">
        <v>742</v>
      </c>
      <c r="B466" t="s">
        <v>248</v>
      </c>
      <c r="C466">
        <v>1</v>
      </c>
      <c r="D466">
        <v>475</v>
      </c>
      <c r="E466">
        <v>1</v>
      </c>
      <c r="F466" t="s">
        <v>63</v>
      </c>
      <c r="G466" t="s">
        <v>64</v>
      </c>
      <c r="H466" t="s">
        <v>65</v>
      </c>
      <c r="I466" t="s">
        <v>66</v>
      </c>
      <c r="J466" t="s">
        <v>66</v>
      </c>
      <c r="K466" t="s">
        <v>1</v>
      </c>
      <c r="L466">
        <v>50</v>
      </c>
      <c r="M466">
        <v>1621125</v>
      </c>
      <c r="N466">
        <v>6</v>
      </c>
      <c r="O466">
        <v>2</v>
      </c>
      <c r="P466" t="s">
        <v>156</v>
      </c>
      <c r="Q466" t="s">
        <v>484</v>
      </c>
      <c r="R466">
        <v>43</v>
      </c>
      <c r="U466">
        <v>23</v>
      </c>
      <c r="V466">
        <v>28</v>
      </c>
      <c r="W466">
        <v>5</v>
      </c>
      <c r="X466">
        <v>0</v>
      </c>
      <c r="Y466">
        <v>5</v>
      </c>
      <c r="Z466">
        <v>0</v>
      </c>
      <c r="AA466">
        <v>28</v>
      </c>
      <c r="AB466">
        <v>33</v>
      </c>
      <c r="AC466">
        <v>50</v>
      </c>
      <c r="AD466">
        <v>32</v>
      </c>
      <c r="AE466">
        <v>13</v>
      </c>
      <c r="AF466">
        <v>0</v>
      </c>
      <c r="AG466">
        <v>45</v>
      </c>
      <c r="AH466">
        <v>0</v>
      </c>
      <c r="AI466">
        <v>18</v>
      </c>
      <c r="AJ466">
        <v>5</v>
      </c>
      <c r="AK466">
        <v>18</v>
      </c>
      <c r="AL466">
        <v>18</v>
      </c>
      <c r="AM466">
        <v>0</v>
      </c>
      <c r="AN466">
        <v>0.12</v>
      </c>
      <c r="AO466">
        <v>1.6363636363636365</v>
      </c>
      <c r="AP466">
        <v>0</v>
      </c>
      <c r="AQ466" t="s">
        <v>115</v>
      </c>
      <c r="AR466" t="s">
        <v>108</v>
      </c>
      <c r="AS466" t="s">
        <v>252</v>
      </c>
      <c r="AT466">
        <v>3116</v>
      </c>
      <c r="AU466">
        <v>3103</v>
      </c>
      <c r="AV466">
        <v>0</v>
      </c>
      <c r="AW466">
        <v>0</v>
      </c>
      <c r="AX466">
        <v>6.2190000000000003</v>
      </c>
      <c r="AY466">
        <v>0.19434375000000001</v>
      </c>
      <c r="AZ466">
        <v>8.7454687500000006</v>
      </c>
      <c r="BA466" t="s">
        <v>109</v>
      </c>
      <c r="BB466">
        <v>-2.7454687500000006</v>
      </c>
      <c r="BC466">
        <v>-14.126869271587074</v>
      </c>
      <c r="BD466" t="s">
        <v>111</v>
      </c>
      <c r="BE466">
        <v>0</v>
      </c>
      <c r="BF466" t="s">
        <v>111</v>
      </c>
    </row>
    <row r="467" spans="1:58" x14ac:dyDescent="0.25">
      <c r="A467" t="s">
        <v>743</v>
      </c>
      <c r="B467" t="s">
        <v>248</v>
      </c>
      <c r="C467">
        <v>1</v>
      </c>
      <c r="D467">
        <v>476</v>
      </c>
      <c r="E467">
        <v>1</v>
      </c>
      <c r="F467" t="s">
        <v>63</v>
      </c>
      <c r="G467" t="s">
        <v>64</v>
      </c>
      <c r="H467" t="s">
        <v>65</v>
      </c>
      <c r="I467" t="s">
        <v>66</v>
      </c>
      <c r="J467" t="s">
        <v>66</v>
      </c>
      <c r="K467" t="s">
        <v>1</v>
      </c>
      <c r="L467">
        <v>50</v>
      </c>
      <c r="M467">
        <v>1621127</v>
      </c>
      <c r="N467">
        <v>6</v>
      </c>
      <c r="O467">
        <v>2</v>
      </c>
      <c r="P467" t="s">
        <v>156</v>
      </c>
      <c r="Q467" t="s">
        <v>484</v>
      </c>
      <c r="R467">
        <v>43</v>
      </c>
      <c r="U467">
        <v>23</v>
      </c>
      <c r="V467">
        <v>28</v>
      </c>
      <c r="W467">
        <v>5</v>
      </c>
      <c r="X467">
        <v>0</v>
      </c>
      <c r="Y467">
        <v>5</v>
      </c>
      <c r="Z467">
        <v>1</v>
      </c>
      <c r="AA467">
        <v>29</v>
      </c>
      <c r="AB467">
        <v>34</v>
      </c>
      <c r="AC467">
        <v>50</v>
      </c>
      <c r="AD467">
        <v>35</v>
      </c>
      <c r="AE467">
        <v>8</v>
      </c>
      <c r="AF467">
        <v>1</v>
      </c>
      <c r="AG467">
        <v>44</v>
      </c>
      <c r="AH467">
        <v>0</v>
      </c>
      <c r="AI467">
        <v>15</v>
      </c>
      <c r="AJ467">
        <v>6</v>
      </c>
      <c r="AK467">
        <v>14</v>
      </c>
      <c r="AL467">
        <v>15</v>
      </c>
      <c r="AM467">
        <v>0</v>
      </c>
      <c r="AN467">
        <v>0.12</v>
      </c>
      <c r="AO467">
        <v>1.2727272727272727</v>
      </c>
      <c r="AP467">
        <v>0</v>
      </c>
      <c r="AQ467" t="s">
        <v>115</v>
      </c>
      <c r="AR467" t="s">
        <v>108</v>
      </c>
      <c r="AS467" t="s">
        <v>252</v>
      </c>
      <c r="AT467">
        <v>3027</v>
      </c>
      <c r="AU467">
        <v>3058</v>
      </c>
      <c r="AV467">
        <v>0</v>
      </c>
      <c r="AW467">
        <v>0</v>
      </c>
      <c r="AX467">
        <v>6.085</v>
      </c>
      <c r="AY467">
        <v>0.17385714285714285</v>
      </c>
      <c r="AZ467">
        <v>7.6497142857142855</v>
      </c>
      <c r="BA467" t="s">
        <v>109</v>
      </c>
      <c r="BB467">
        <v>-1.6497142857142855</v>
      </c>
      <c r="BC467">
        <v>-9.4889071487263745</v>
      </c>
      <c r="BD467" t="s">
        <v>111</v>
      </c>
      <c r="BE467">
        <v>0</v>
      </c>
      <c r="BF467" t="s">
        <v>111</v>
      </c>
    </row>
    <row r="468" spans="1:58" x14ac:dyDescent="0.25">
      <c r="A468" t="s">
        <v>744</v>
      </c>
      <c r="B468" t="s">
        <v>248</v>
      </c>
      <c r="C468">
        <v>1</v>
      </c>
      <c r="D468">
        <v>477</v>
      </c>
      <c r="E468">
        <v>1</v>
      </c>
      <c r="F468" t="s">
        <v>63</v>
      </c>
      <c r="G468" t="s">
        <v>64</v>
      </c>
      <c r="H468" t="s">
        <v>65</v>
      </c>
      <c r="I468" t="s">
        <v>66</v>
      </c>
      <c r="J468" t="s">
        <v>66</v>
      </c>
      <c r="K468" t="s">
        <v>1</v>
      </c>
      <c r="L468">
        <v>50</v>
      </c>
      <c r="M468">
        <v>1621129</v>
      </c>
      <c r="N468">
        <v>6</v>
      </c>
      <c r="O468">
        <v>2</v>
      </c>
      <c r="P468" t="s">
        <v>156</v>
      </c>
      <c r="Q468" t="s">
        <v>484</v>
      </c>
      <c r="R468">
        <v>43</v>
      </c>
      <c r="U468">
        <v>25</v>
      </c>
      <c r="V468">
        <v>30</v>
      </c>
      <c r="W468">
        <v>3</v>
      </c>
      <c r="X468">
        <v>0</v>
      </c>
      <c r="Y468">
        <v>3</v>
      </c>
      <c r="Z468">
        <v>2</v>
      </c>
      <c r="AA468">
        <v>30</v>
      </c>
      <c r="AB468">
        <v>35</v>
      </c>
      <c r="AC468">
        <v>50</v>
      </c>
      <c r="AD468">
        <v>32</v>
      </c>
      <c r="AE468">
        <v>3</v>
      </c>
      <c r="AF468">
        <v>4</v>
      </c>
      <c r="AG468">
        <v>39</v>
      </c>
      <c r="AH468">
        <v>0</v>
      </c>
      <c r="AI468">
        <v>18</v>
      </c>
      <c r="AJ468">
        <v>11</v>
      </c>
      <c r="AK468">
        <v>14</v>
      </c>
      <c r="AL468">
        <v>18</v>
      </c>
      <c r="AM468">
        <v>0</v>
      </c>
      <c r="AN468">
        <v>0.12</v>
      </c>
      <c r="AO468">
        <v>1.2727272727272727</v>
      </c>
      <c r="AP468">
        <v>0</v>
      </c>
      <c r="AQ468" t="s">
        <v>115</v>
      </c>
      <c r="AR468" t="s">
        <v>108</v>
      </c>
      <c r="AS468" t="s">
        <v>252</v>
      </c>
      <c r="AT468">
        <v>3523</v>
      </c>
      <c r="AU468">
        <v>3557</v>
      </c>
      <c r="AV468">
        <v>0</v>
      </c>
      <c r="AW468">
        <v>0</v>
      </c>
      <c r="AX468">
        <v>7.08</v>
      </c>
      <c r="AY468">
        <v>0.22125</v>
      </c>
      <c r="AZ468">
        <v>8.6287500000000001</v>
      </c>
      <c r="BA468" t="s">
        <v>109</v>
      </c>
      <c r="BB468">
        <v>-2.6287500000000001</v>
      </c>
      <c r="BC468">
        <v>-11.881355932203391</v>
      </c>
      <c r="BD468" t="s">
        <v>114</v>
      </c>
      <c r="BE468">
        <v>0</v>
      </c>
      <c r="BF468" t="s">
        <v>111</v>
      </c>
    </row>
    <row r="469" spans="1:58" x14ac:dyDescent="0.25">
      <c r="A469" t="s">
        <v>745</v>
      </c>
      <c r="B469" t="s">
        <v>248</v>
      </c>
      <c r="C469">
        <v>1</v>
      </c>
      <c r="D469">
        <v>478</v>
      </c>
      <c r="E469">
        <v>1</v>
      </c>
      <c r="F469" t="s">
        <v>63</v>
      </c>
      <c r="G469" t="s">
        <v>64</v>
      </c>
      <c r="H469" t="s">
        <v>65</v>
      </c>
      <c r="I469" t="s">
        <v>66</v>
      </c>
      <c r="J469" t="s">
        <v>66</v>
      </c>
      <c r="K469" t="s">
        <v>1</v>
      </c>
      <c r="L469">
        <v>50</v>
      </c>
      <c r="M469">
        <v>1621131</v>
      </c>
      <c r="N469">
        <v>6</v>
      </c>
      <c r="O469">
        <v>2</v>
      </c>
      <c r="P469" t="s">
        <v>156</v>
      </c>
      <c r="Q469" t="s">
        <v>484</v>
      </c>
      <c r="R469">
        <v>44</v>
      </c>
      <c r="U469">
        <v>22</v>
      </c>
      <c r="V469">
        <v>27</v>
      </c>
      <c r="W469">
        <v>3</v>
      </c>
      <c r="X469">
        <v>0</v>
      </c>
      <c r="Y469">
        <v>3</v>
      </c>
      <c r="Z469">
        <v>1</v>
      </c>
      <c r="AA469">
        <v>26</v>
      </c>
      <c r="AB469">
        <v>31</v>
      </c>
      <c r="AC469">
        <v>50</v>
      </c>
      <c r="AD469">
        <v>38</v>
      </c>
      <c r="AE469">
        <v>5</v>
      </c>
      <c r="AF469">
        <v>1</v>
      </c>
      <c r="AG469">
        <v>44</v>
      </c>
      <c r="AH469">
        <v>0</v>
      </c>
      <c r="AI469">
        <v>12</v>
      </c>
      <c r="AJ469">
        <v>6</v>
      </c>
      <c r="AK469">
        <v>11</v>
      </c>
      <c r="AL469">
        <v>12</v>
      </c>
      <c r="AM469">
        <v>0</v>
      </c>
      <c r="AN469">
        <v>0.12</v>
      </c>
      <c r="AO469">
        <v>1</v>
      </c>
      <c r="AP469">
        <v>0</v>
      </c>
      <c r="AQ469" t="s">
        <v>115</v>
      </c>
      <c r="AR469" t="s">
        <v>108</v>
      </c>
      <c r="AS469" t="s">
        <v>252</v>
      </c>
      <c r="AT469">
        <v>3473</v>
      </c>
      <c r="AU469">
        <v>3089</v>
      </c>
      <c r="AV469">
        <v>0</v>
      </c>
      <c r="AW469">
        <v>0</v>
      </c>
      <c r="AX469">
        <v>6.5620000000000003</v>
      </c>
      <c r="AY469">
        <v>0.1726842105263158</v>
      </c>
      <c r="AZ469">
        <v>7.5981052631578949</v>
      </c>
      <c r="BA469" t="s">
        <v>109</v>
      </c>
      <c r="BB469">
        <v>-1.5981052631578949</v>
      </c>
      <c r="BC469">
        <v>-9.2544955806156661</v>
      </c>
      <c r="BD469" t="s">
        <v>110</v>
      </c>
      <c r="BE469">
        <v>0</v>
      </c>
      <c r="BF469" t="s">
        <v>111</v>
      </c>
    </row>
    <row r="470" spans="1:58" x14ac:dyDescent="0.25">
      <c r="A470" t="s">
        <v>746</v>
      </c>
      <c r="B470" t="s">
        <v>248</v>
      </c>
      <c r="C470">
        <v>1</v>
      </c>
      <c r="D470">
        <v>479</v>
      </c>
      <c r="E470">
        <v>1</v>
      </c>
      <c r="F470" t="s">
        <v>63</v>
      </c>
      <c r="G470" t="s">
        <v>64</v>
      </c>
      <c r="H470" t="s">
        <v>65</v>
      </c>
      <c r="I470" t="s">
        <v>66</v>
      </c>
      <c r="J470" t="s">
        <v>66</v>
      </c>
      <c r="K470" t="s">
        <v>1</v>
      </c>
      <c r="L470">
        <v>50</v>
      </c>
      <c r="M470">
        <v>1621133</v>
      </c>
      <c r="N470">
        <v>6</v>
      </c>
      <c r="O470">
        <v>2</v>
      </c>
      <c r="P470" t="s">
        <v>156</v>
      </c>
      <c r="Q470" t="s">
        <v>484</v>
      </c>
      <c r="R470">
        <v>44</v>
      </c>
      <c r="U470">
        <v>15</v>
      </c>
      <c r="V470">
        <v>20</v>
      </c>
      <c r="W470">
        <v>5</v>
      </c>
      <c r="X470">
        <v>0</v>
      </c>
      <c r="Y470">
        <v>5</v>
      </c>
      <c r="Z470">
        <v>0</v>
      </c>
      <c r="AA470">
        <v>20</v>
      </c>
      <c r="AB470">
        <v>25</v>
      </c>
      <c r="AC470">
        <v>50</v>
      </c>
      <c r="AD470">
        <v>30</v>
      </c>
      <c r="AE470">
        <v>15</v>
      </c>
      <c r="AF470">
        <v>0</v>
      </c>
      <c r="AG470">
        <v>45</v>
      </c>
      <c r="AH470">
        <v>0</v>
      </c>
      <c r="AI470">
        <v>20</v>
      </c>
      <c r="AJ470">
        <v>5</v>
      </c>
      <c r="AK470">
        <v>20</v>
      </c>
      <c r="AL470">
        <v>20</v>
      </c>
      <c r="AM470">
        <v>0</v>
      </c>
      <c r="AN470">
        <v>0.12</v>
      </c>
      <c r="AO470">
        <v>1.8181818181818183</v>
      </c>
      <c r="AP470">
        <v>0</v>
      </c>
      <c r="AQ470" t="s">
        <v>115</v>
      </c>
      <c r="AR470" t="s">
        <v>108</v>
      </c>
      <c r="AS470" t="s">
        <v>252</v>
      </c>
      <c r="AT470">
        <v>2887</v>
      </c>
      <c r="AU470">
        <v>2851</v>
      </c>
      <c r="AV470">
        <v>0</v>
      </c>
      <c r="AW470">
        <v>0</v>
      </c>
      <c r="AX470">
        <v>5.7380000000000004</v>
      </c>
      <c r="AY470">
        <v>0.19126666666666667</v>
      </c>
      <c r="AZ470">
        <v>8.6069999999999993</v>
      </c>
      <c r="BA470" t="s">
        <v>109</v>
      </c>
      <c r="BB470">
        <v>-2.6069999999999993</v>
      </c>
      <c r="BC470">
        <v>-13.630184733356566</v>
      </c>
      <c r="BD470" t="s">
        <v>111</v>
      </c>
      <c r="BE470">
        <v>0</v>
      </c>
      <c r="BF470" t="s">
        <v>111</v>
      </c>
    </row>
    <row r="471" spans="1:58" x14ac:dyDescent="0.25">
      <c r="A471" t="s">
        <v>747</v>
      </c>
      <c r="B471" t="s">
        <v>248</v>
      </c>
      <c r="C471">
        <v>1</v>
      </c>
      <c r="D471">
        <v>480</v>
      </c>
      <c r="E471">
        <v>1</v>
      </c>
      <c r="F471" t="s">
        <v>63</v>
      </c>
      <c r="G471" t="s">
        <v>64</v>
      </c>
      <c r="H471" t="s">
        <v>65</v>
      </c>
      <c r="I471" t="s">
        <v>66</v>
      </c>
      <c r="J471" t="s">
        <v>66</v>
      </c>
      <c r="K471" t="s">
        <v>1</v>
      </c>
      <c r="L471">
        <v>50</v>
      </c>
      <c r="M471">
        <v>1621135</v>
      </c>
      <c r="N471">
        <v>6</v>
      </c>
      <c r="O471">
        <v>2</v>
      </c>
      <c r="P471" t="s">
        <v>156</v>
      </c>
      <c r="Q471" t="s">
        <v>484</v>
      </c>
      <c r="R471">
        <v>44</v>
      </c>
      <c r="U471">
        <v>24</v>
      </c>
      <c r="V471">
        <v>29</v>
      </c>
      <c r="W471">
        <v>2</v>
      </c>
      <c r="X471">
        <v>0</v>
      </c>
      <c r="Y471">
        <v>2</v>
      </c>
      <c r="Z471">
        <v>1</v>
      </c>
      <c r="AA471">
        <v>27</v>
      </c>
      <c r="AB471">
        <v>32</v>
      </c>
      <c r="AC471">
        <v>50</v>
      </c>
      <c r="AD471">
        <v>38</v>
      </c>
      <c r="AE471">
        <v>2</v>
      </c>
      <c r="AF471">
        <v>8</v>
      </c>
      <c r="AG471">
        <v>48</v>
      </c>
      <c r="AH471">
        <v>0</v>
      </c>
      <c r="AI471">
        <v>12</v>
      </c>
      <c r="AJ471">
        <v>2</v>
      </c>
      <c r="AK471">
        <v>4</v>
      </c>
      <c r="AL471">
        <v>12</v>
      </c>
      <c r="AM471">
        <v>0</v>
      </c>
      <c r="AN471">
        <v>0.12</v>
      </c>
      <c r="AO471">
        <v>0.36363636363636365</v>
      </c>
      <c r="AP471">
        <v>0</v>
      </c>
      <c r="AQ471" t="s">
        <v>115</v>
      </c>
      <c r="AR471" t="s">
        <v>108</v>
      </c>
      <c r="AS471" t="s">
        <v>252</v>
      </c>
      <c r="AT471">
        <v>3462</v>
      </c>
      <c r="AU471">
        <v>3376</v>
      </c>
      <c r="AV471">
        <v>0</v>
      </c>
      <c r="AW471">
        <v>0</v>
      </c>
      <c r="AX471">
        <v>6.8380000000000001</v>
      </c>
      <c r="AY471">
        <v>0.17994736842105263</v>
      </c>
      <c r="AZ471">
        <v>8.6374736842105264</v>
      </c>
      <c r="BA471" t="s">
        <v>109</v>
      </c>
      <c r="BB471">
        <v>-2.6374736842105264</v>
      </c>
      <c r="BC471">
        <v>-14.656917227259433</v>
      </c>
      <c r="BD471" t="s">
        <v>111</v>
      </c>
      <c r="BE471">
        <v>0</v>
      </c>
      <c r="BF471" t="s">
        <v>111</v>
      </c>
    </row>
    <row r="472" spans="1:58" x14ac:dyDescent="0.25">
      <c r="A472" t="s">
        <v>748</v>
      </c>
      <c r="B472" t="s">
        <v>248</v>
      </c>
      <c r="C472">
        <v>1</v>
      </c>
      <c r="D472">
        <v>481</v>
      </c>
      <c r="E472">
        <v>1</v>
      </c>
      <c r="F472" t="s">
        <v>63</v>
      </c>
      <c r="G472" t="s">
        <v>64</v>
      </c>
      <c r="H472" t="s">
        <v>65</v>
      </c>
      <c r="I472" t="s">
        <v>66</v>
      </c>
      <c r="J472" t="s">
        <v>66</v>
      </c>
      <c r="K472" t="s">
        <v>1</v>
      </c>
      <c r="L472">
        <v>50</v>
      </c>
      <c r="M472">
        <v>1621137</v>
      </c>
      <c r="N472">
        <v>6</v>
      </c>
      <c r="O472">
        <v>2</v>
      </c>
      <c r="P472" t="s">
        <v>156</v>
      </c>
      <c r="Q472" t="s">
        <v>484</v>
      </c>
      <c r="R472">
        <v>44</v>
      </c>
      <c r="U472">
        <v>18</v>
      </c>
      <c r="V472">
        <v>23</v>
      </c>
      <c r="W472">
        <v>7</v>
      </c>
      <c r="X472">
        <v>0</v>
      </c>
      <c r="Y472">
        <v>7</v>
      </c>
      <c r="Z472">
        <v>1</v>
      </c>
      <c r="AA472">
        <v>26</v>
      </c>
      <c r="AB472">
        <v>31</v>
      </c>
      <c r="AC472">
        <v>50</v>
      </c>
      <c r="AD472">
        <v>25</v>
      </c>
      <c r="AE472">
        <v>12</v>
      </c>
      <c r="AF472">
        <v>8</v>
      </c>
      <c r="AG472">
        <v>45</v>
      </c>
      <c r="AH472">
        <v>0</v>
      </c>
      <c r="AI472">
        <v>25</v>
      </c>
      <c r="AJ472">
        <v>5</v>
      </c>
      <c r="AK472">
        <v>17</v>
      </c>
      <c r="AL472">
        <v>25</v>
      </c>
      <c r="AM472">
        <v>0</v>
      </c>
      <c r="AN472">
        <v>0.12</v>
      </c>
      <c r="AO472">
        <v>1.5454545454545454</v>
      </c>
      <c r="AP472">
        <v>0</v>
      </c>
      <c r="AQ472" t="s">
        <v>115</v>
      </c>
      <c r="AR472" t="s">
        <v>108</v>
      </c>
      <c r="AS472" t="s">
        <v>252</v>
      </c>
      <c r="AT472">
        <v>2258</v>
      </c>
      <c r="AU472">
        <v>2465</v>
      </c>
      <c r="AV472">
        <v>0</v>
      </c>
      <c r="AW472">
        <v>0</v>
      </c>
      <c r="AX472">
        <v>4.7229999999999999</v>
      </c>
      <c r="AY472">
        <v>0.18892</v>
      </c>
      <c r="AZ472">
        <v>8.5014000000000003</v>
      </c>
      <c r="BA472" t="s">
        <v>109</v>
      </c>
      <c r="BB472">
        <v>-2.5014000000000003</v>
      </c>
      <c r="BC472">
        <v>-13.24052508998518</v>
      </c>
      <c r="BD472" t="s">
        <v>111</v>
      </c>
      <c r="BE472">
        <v>0</v>
      </c>
      <c r="BF472" t="s">
        <v>111</v>
      </c>
    </row>
    <row r="473" spans="1:58" x14ac:dyDescent="0.25">
      <c r="A473" t="s">
        <v>749</v>
      </c>
      <c r="B473" t="s">
        <v>248</v>
      </c>
      <c r="C473">
        <v>1</v>
      </c>
      <c r="D473">
        <v>482</v>
      </c>
      <c r="E473">
        <v>1</v>
      </c>
      <c r="F473" t="s">
        <v>63</v>
      </c>
      <c r="G473" t="s">
        <v>64</v>
      </c>
      <c r="H473" t="s">
        <v>65</v>
      </c>
      <c r="I473" t="s">
        <v>66</v>
      </c>
      <c r="J473" t="s">
        <v>66</v>
      </c>
      <c r="K473" t="s">
        <v>1</v>
      </c>
      <c r="L473">
        <v>50</v>
      </c>
      <c r="M473">
        <v>1621139</v>
      </c>
      <c r="N473">
        <v>6</v>
      </c>
      <c r="O473">
        <v>2</v>
      </c>
      <c r="P473" t="s">
        <v>156</v>
      </c>
      <c r="Q473" t="s">
        <v>484</v>
      </c>
      <c r="R473">
        <v>44</v>
      </c>
      <c r="U473">
        <v>23</v>
      </c>
      <c r="V473">
        <v>28</v>
      </c>
      <c r="W473">
        <v>2</v>
      </c>
      <c r="X473">
        <v>0</v>
      </c>
      <c r="Y473">
        <v>2</v>
      </c>
      <c r="Z473">
        <v>2</v>
      </c>
      <c r="AA473">
        <v>27</v>
      </c>
      <c r="AB473">
        <v>32</v>
      </c>
      <c r="AC473">
        <v>50</v>
      </c>
      <c r="AD473">
        <v>32</v>
      </c>
      <c r="AE473">
        <v>4</v>
      </c>
      <c r="AF473">
        <v>9</v>
      </c>
      <c r="AG473">
        <v>45</v>
      </c>
      <c r="AH473">
        <v>0</v>
      </c>
      <c r="AI473">
        <v>18</v>
      </c>
      <c r="AJ473">
        <v>5</v>
      </c>
      <c r="AK473">
        <v>9</v>
      </c>
      <c r="AL473">
        <v>18</v>
      </c>
      <c r="AM473">
        <v>0</v>
      </c>
      <c r="AN473">
        <v>0.12</v>
      </c>
      <c r="AO473">
        <v>0.81818181818181823</v>
      </c>
      <c r="AP473">
        <v>0</v>
      </c>
      <c r="AQ473" t="s">
        <v>115</v>
      </c>
      <c r="AR473" t="s">
        <v>108</v>
      </c>
      <c r="AS473" t="s">
        <v>252</v>
      </c>
      <c r="AT473">
        <v>2837</v>
      </c>
      <c r="AU473">
        <v>3046</v>
      </c>
      <c r="AV473">
        <v>0</v>
      </c>
      <c r="AW473">
        <v>0</v>
      </c>
      <c r="AX473">
        <v>5.883</v>
      </c>
      <c r="AY473">
        <v>0.18384375</v>
      </c>
      <c r="AZ473">
        <v>8.2729687500000004</v>
      </c>
      <c r="BA473" t="s">
        <v>109</v>
      </c>
      <c r="BB473">
        <v>-2.2729687500000004</v>
      </c>
      <c r="BC473">
        <v>-12.363590005099441</v>
      </c>
      <c r="BD473" t="s">
        <v>111</v>
      </c>
      <c r="BE473">
        <v>0</v>
      </c>
      <c r="BF473" t="s">
        <v>111</v>
      </c>
    </row>
    <row r="474" spans="1:58" x14ac:dyDescent="0.25">
      <c r="A474" t="s">
        <v>750</v>
      </c>
      <c r="B474" t="s">
        <v>248</v>
      </c>
      <c r="C474">
        <v>1</v>
      </c>
      <c r="D474">
        <v>483</v>
      </c>
      <c r="E474">
        <v>1</v>
      </c>
      <c r="F474" t="s">
        <v>63</v>
      </c>
      <c r="G474" t="s">
        <v>64</v>
      </c>
      <c r="H474" t="s">
        <v>67</v>
      </c>
      <c r="I474" t="s">
        <v>68</v>
      </c>
      <c r="J474" t="s">
        <v>69</v>
      </c>
      <c r="K474" t="s">
        <v>1</v>
      </c>
      <c r="L474">
        <v>50</v>
      </c>
      <c r="M474">
        <v>1621141</v>
      </c>
      <c r="N474">
        <v>5</v>
      </c>
      <c r="O474">
        <v>2</v>
      </c>
      <c r="P474" t="s">
        <v>156</v>
      </c>
      <c r="Q474" t="s">
        <v>484</v>
      </c>
      <c r="R474">
        <v>44</v>
      </c>
      <c r="U474">
        <v>0</v>
      </c>
      <c r="V474">
        <v>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</v>
      </c>
      <c r="AC474">
        <v>50</v>
      </c>
      <c r="AD474">
        <v>4</v>
      </c>
      <c r="AE474">
        <v>0</v>
      </c>
      <c r="AF474">
        <v>0</v>
      </c>
      <c r="AG474">
        <v>4</v>
      </c>
      <c r="AH474">
        <v>0</v>
      </c>
      <c r="AI474">
        <v>46</v>
      </c>
      <c r="AJ474">
        <v>46</v>
      </c>
      <c r="AK474">
        <v>46</v>
      </c>
      <c r="AL474">
        <v>46</v>
      </c>
      <c r="AM474">
        <v>0</v>
      </c>
      <c r="AN474">
        <v>0.1</v>
      </c>
      <c r="AO474">
        <v>4.1818181818181817</v>
      </c>
      <c r="AP474">
        <v>0</v>
      </c>
      <c r="AQ474" t="s">
        <v>112</v>
      </c>
      <c r="AR474" t="s">
        <v>108</v>
      </c>
      <c r="AS474" t="s">
        <v>252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 t="s">
        <v>113</v>
      </c>
      <c r="BB474">
        <v>5</v>
      </c>
      <c r="BC474">
        <v>0</v>
      </c>
      <c r="BD474" t="s">
        <v>111</v>
      </c>
      <c r="BE474">
        <v>0</v>
      </c>
      <c r="BF474" t="s">
        <v>111</v>
      </c>
    </row>
    <row r="475" spans="1:58" x14ac:dyDescent="0.25">
      <c r="A475" t="s">
        <v>751</v>
      </c>
      <c r="B475" t="s">
        <v>248</v>
      </c>
      <c r="C475">
        <v>1</v>
      </c>
      <c r="D475">
        <v>484</v>
      </c>
      <c r="E475">
        <v>1</v>
      </c>
      <c r="F475" t="s">
        <v>63</v>
      </c>
      <c r="G475" t="s">
        <v>64</v>
      </c>
      <c r="H475" t="s">
        <v>65</v>
      </c>
      <c r="I475" t="s">
        <v>66</v>
      </c>
      <c r="J475" t="s">
        <v>66</v>
      </c>
      <c r="K475" t="s">
        <v>1</v>
      </c>
      <c r="L475">
        <v>50</v>
      </c>
      <c r="M475">
        <v>1621143</v>
      </c>
      <c r="N475">
        <v>6</v>
      </c>
      <c r="O475">
        <v>2</v>
      </c>
      <c r="P475" t="s">
        <v>156</v>
      </c>
      <c r="Q475" t="s">
        <v>484</v>
      </c>
      <c r="R475">
        <v>44</v>
      </c>
      <c r="U475">
        <v>24</v>
      </c>
      <c r="V475">
        <v>29</v>
      </c>
      <c r="W475">
        <v>6</v>
      </c>
      <c r="X475">
        <v>0</v>
      </c>
      <c r="Y475">
        <v>6</v>
      </c>
      <c r="Z475">
        <v>0</v>
      </c>
      <c r="AA475">
        <v>30</v>
      </c>
      <c r="AB475">
        <v>35</v>
      </c>
      <c r="AC475">
        <v>50</v>
      </c>
      <c r="AD475">
        <v>35</v>
      </c>
      <c r="AE475">
        <v>7</v>
      </c>
      <c r="AF475">
        <v>0</v>
      </c>
      <c r="AG475">
        <v>42</v>
      </c>
      <c r="AH475">
        <v>0</v>
      </c>
      <c r="AI475">
        <v>15</v>
      </c>
      <c r="AJ475">
        <v>8</v>
      </c>
      <c r="AK475">
        <v>15</v>
      </c>
      <c r="AL475">
        <v>15</v>
      </c>
      <c r="AM475">
        <v>0</v>
      </c>
      <c r="AN475">
        <v>0.12</v>
      </c>
      <c r="AO475">
        <v>1.3636363636363638</v>
      </c>
      <c r="AP475">
        <v>0</v>
      </c>
      <c r="AQ475" t="s">
        <v>115</v>
      </c>
      <c r="AR475" t="s">
        <v>108</v>
      </c>
      <c r="AS475" t="s">
        <v>252</v>
      </c>
      <c r="AT475">
        <v>2901</v>
      </c>
      <c r="AU475">
        <v>2848</v>
      </c>
      <c r="AV475">
        <v>0</v>
      </c>
      <c r="AW475">
        <v>0</v>
      </c>
      <c r="AX475">
        <v>5.7489999999999997</v>
      </c>
      <c r="AY475">
        <v>0.16425714285714285</v>
      </c>
      <c r="AZ475">
        <v>6.8987999999999996</v>
      </c>
      <c r="BA475" t="s">
        <v>109</v>
      </c>
      <c r="BB475">
        <v>-0.8987999999999996</v>
      </c>
      <c r="BC475">
        <v>-5.4719081579405096</v>
      </c>
      <c r="BD475" t="s">
        <v>111</v>
      </c>
      <c r="BE475">
        <v>0</v>
      </c>
      <c r="BF475" t="s">
        <v>111</v>
      </c>
    </row>
    <row r="476" spans="1:58" x14ac:dyDescent="0.25">
      <c r="A476" t="s">
        <v>752</v>
      </c>
      <c r="B476" t="s">
        <v>248</v>
      </c>
      <c r="C476">
        <v>1</v>
      </c>
      <c r="D476">
        <v>485</v>
      </c>
      <c r="E476">
        <v>1</v>
      </c>
      <c r="F476" t="s">
        <v>63</v>
      </c>
      <c r="G476" t="s">
        <v>64</v>
      </c>
      <c r="H476" t="s">
        <v>65</v>
      </c>
      <c r="I476" t="s">
        <v>66</v>
      </c>
      <c r="J476" t="s">
        <v>66</v>
      </c>
      <c r="K476" t="s">
        <v>1</v>
      </c>
      <c r="L476">
        <v>50</v>
      </c>
      <c r="M476">
        <v>1621145</v>
      </c>
      <c r="N476">
        <v>6</v>
      </c>
      <c r="O476">
        <v>2</v>
      </c>
      <c r="P476" t="s">
        <v>156</v>
      </c>
      <c r="Q476" t="s">
        <v>484</v>
      </c>
      <c r="R476">
        <v>44</v>
      </c>
      <c r="U476">
        <v>21</v>
      </c>
      <c r="V476">
        <v>26</v>
      </c>
      <c r="W476">
        <v>2</v>
      </c>
      <c r="X476">
        <v>0</v>
      </c>
      <c r="Y476">
        <v>2</v>
      </c>
      <c r="Z476">
        <v>1</v>
      </c>
      <c r="AA476">
        <v>24</v>
      </c>
      <c r="AB476">
        <v>29</v>
      </c>
      <c r="AC476">
        <v>50</v>
      </c>
      <c r="AD476">
        <v>35</v>
      </c>
      <c r="AE476">
        <v>3</v>
      </c>
      <c r="AF476">
        <v>8</v>
      </c>
      <c r="AG476">
        <v>46</v>
      </c>
      <c r="AH476">
        <v>0</v>
      </c>
      <c r="AI476">
        <v>15</v>
      </c>
      <c r="AJ476">
        <v>4</v>
      </c>
      <c r="AK476">
        <v>7</v>
      </c>
      <c r="AL476">
        <v>15</v>
      </c>
      <c r="AM476">
        <v>0</v>
      </c>
      <c r="AN476">
        <v>0.12</v>
      </c>
      <c r="AO476">
        <v>0.63636363636363635</v>
      </c>
      <c r="AP476">
        <v>0</v>
      </c>
      <c r="AQ476" t="s">
        <v>115</v>
      </c>
      <c r="AR476" t="s">
        <v>108</v>
      </c>
      <c r="AS476" t="s">
        <v>252</v>
      </c>
      <c r="AT476">
        <v>2849</v>
      </c>
      <c r="AU476">
        <v>3236</v>
      </c>
      <c r="AV476">
        <v>0</v>
      </c>
      <c r="AW476">
        <v>0</v>
      </c>
      <c r="AX476">
        <v>6.085</v>
      </c>
      <c r="AY476">
        <v>0.17385714285714285</v>
      </c>
      <c r="AZ476">
        <v>7.9974285714285713</v>
      </c>
      <c r="BA476" t="s">
        <v>109</v>
      </c>
      <c r="BB476">
        <v>-1.9974285714285713</v>
      </c>
      <c r="BC476">
        <v>-11.488907148726376</v>
      </c>
      <c r="BD476" t="s">
        <v>111</v>
      </c>
      <c r="BE476">
        <v>0</v>
      </c>
      <c r="BF476" t="s">
        <v>111</v>
      </c>
    </row>
    <row r="477" spans="1:58" x14ac:dyDescent="0.25">
      <c r="A477" t="s">
        <v>753</v>
      </c>
      <c r="B477" t="s">
        <v>248</v>
      </c>
      <c r="C477">
        <v>1</v>
      </c>
      <c r="D477">
        <v>486</v>
      </c>
      <c r="E477">
        <v>1</v>
      </c>
      <c r="F477" t="s">
        <v>63</v>
      </c>
      <c r="G477" t="s">
        <v>64</v>
      </c>
      <c r="H477" t="s">
        <v>65</v>
      </c>
      <c r="I477" t="s">
        <v>66</v>
      </c>
      <c r="J477" t="s">
        <v>66</v>
      </c>
      <c r="K477" t="s">
        <v>1</v>
      </c>
      <c r="L477">
        <v>50</v>
      </c>
      <c r="M477">
        <v>1621147</v>
      </c>
      <c r="N477">
        <v>6</v>
      </c>
      <c r="O477">
        <v>2</v>
      </c>
      <c r="P477" t="s">
        <v>156</v>
      </c>
      <c r="Q477" t="s">
        <v>484</v>
      </c>
      <c r="R477">
        <v>44</v>
      </c>
      <c r="U477">
        <v>25</v>
      </c>
      <c r="V477">
        <v>30</v>
      </c>
      <c r="W477">
        <v>3</v>
      </c>
      <c r="X477">
        <v>0</v>
      </c>
      <c r="Y477">
        <v>3</v>
      </c>
      <c r="Z477">
        <v>1</v>
      </c>
      <c r="AA477">
        <v>29</v>
      </c>
      <c r="AB477">
        <v>34</v>
      </c>
      <c r="AC477">
        <v>50</v>
      </c>
      <c r="AD477">
        <v>33</v>
      </c>
      <c r="AE477">
        <v>4</v>
      </c>
      <c r="AF477">
        <v>2</v>
      </c>
      <c r="AG477">
        <v>39</v>
      </c>
      <c r="AH477">
        <v>0</v>
      </c>
      <c r="AI477">
        <v>17</v>
      </c>
      <c r="AJ477">
        <v>11</v>
      </c>
      <c r="AK477">
        <v>15</v>
      </c>
      <c r="AL477">
        <v>17</v>
      </c>
      <c r="AM477">
        <v>0</v>
      </c>
      <c r="AN477">
        <v>0.12</v>
      </c>
      <c r="AO477">
        <v>1.3636363636363638</v>
      </c>
      <c r="AP477">
        <v>0</v>
      </c>
      <c r="AQ477" t="s">
        <v>115</v>
      </c>
      <c r="AR477" t="s">
        <v>108</v>
      </c>
      <c r="AS477" t="s">
        <v>252</v>
      </c>
      <c r="AT477">
        <v>3117</v>
      </c>
      <c r="AU477">
        <v>3091</v>
      </c>
      <c r="AV477">
        <v>0</v>
      </c>
      <c r="AW477">
        <v>0</v>
      </c>
      <c r="AX477">
        <v>6.2080000000000002</v>
      </c>
      <c r="AY477">
        <v>0.18812121212121213</v>
      </c>
      <c r="AZ477">
        <v>7.3367272727272734</v>
      </c>
      <c r="BA477" t="s">
        <v>109</v>
      </c>
      <c r="BB477">
        <v>-1.3367272727272734</v>
      </c>
      <c r="BC477">
        <v>-7.1056701030927867</v>
      </c>
      <c r="BD477" t="s">
        <v>111</v>
      </c>
      <c r="BE477">
        <v>0</v>
      </c>
      <c r="BF477" t="s">
        <v>111</v>
      </c>
    </row>
    <row r="478" spans="1:58" x14ac:dyDescent="0.25">
      <c r="A478" t="s">
        <v>754</v>
      </c>
      <c r="B478" t="s">
        <v>248</v>
      </c>
      <c r="C478">
        <v>1</v>
      </c>
      <c r="D478">
        <v>487</v>
      </c>
      <c r="E478">
        <v>1</v>
      </c>
      <c r="F478" t="s">
        <v>63</v>
      </c>
      <c r="G478" t="s">
        <v>64</v>
      </c>
      <c r="H478" t="s">
        <v>65</v>
      </c>
      <c r="I478" t="s">
        <v>66</v>
      </c>
      <c r="J478" t="s">
        <v>66</v>
      </c>
      <c r="K478" t="s">
        <v>1</v>
      </c>
      <c r="L478">
        <v>50</v>
      </c>
      <c r="M478">
        <v>1621149</v>
      </c>
      <c r="N478">
        <v>6</v>
      </c>
      <c r="O478">
        <v>2</v>
      </c>
      <c r="P478" t="s">
        <v>156</v>
      </c>
      <c r="Q478" t="s">
        <v>484</v>
      </c>
      <c r="R478">
        <v>44</v>
      </c>
      <c r="U478">
        <v>19</v>
      </c>
      <c r="V478">
        <v>24</v>
      </c>
      <c r="W478">
        <v>5</v>
      </c>
      <c r="X478">
        <v>0</v>
      </c>
      <c r="Y478">
        <v>5</v>
      </c>
      <c r="Z478">
        <v>2</v>
      </c>
      <c r="AA478">
        <v>26</v>
      </c>
      <c r="AB478">
        <v>31</v>
      </c>
      <c r="AC478">
        <v>50</v>
      </c>
      <c r="AD478">
        <v>32</v>
      </c>
      <c r="AE478">
        <v>7</v>
      </c>
      <c r="AF478">
        <v>9</v>
      </c>
      <c r="AG478">
        <v>48</v>
      </c>
      <c r="AH478">
        <v>0</v>
      </c>
      <c r="AI478">
        <v>18</v>
      </c>
      <c r="AJ478">
        <v>2</v>
      </c>
      <c r="AK478">
        <v>9</v>
      </c>
      <c r="AL478">
        <v>18</v>
      </c>
      <c r="AM478">
        <v>0</v>
      </c>
      <c r="AN478">
        <v>0.12</v>
      </c>
      <c r="AO478">
        <v>0.81818181818181823</v>
      </c>
      <c r="AP478">
        <v>0</v>
      </c>
      <c r="AQ478" t="s">
        <v>115</v>
      </c>
      <c r="AR478" t="s">
        <v>108</v>
      </c>
      <c r="AS478" t="s">
        <v>252</v>
      </c>
      <c r="AT478">
        <v>3043</v>
      </c>
      <c r="AU478">
        <v>3170</v>
      </c>
      <c r="AV478">
        <v>0</v>
      </c>
      <c r="AW478">
        <v>0</v>
      </c>
      <c r="AX478">
        <v>6.2130000000000001</v>
      </c>
      <c r="AY478">
        <v>0.19415625</v>
      </c>
      <c r="AZ478">
        <v>9.3194999999999997</v>
      </c>
      <c r="BA478" t="s">
        <v>109</v>
      </c>
      <c r="BB478">
        <v>-3.3194999999999997</v>
      </c>
      <c r="BC478">
        <v>-17.097054563013035</v>
      </c>
      <c r="BD478" t="s">
        <v>111</v>
      </c>
      <c r="BE478">
        <v>0</v>
      </c>
      <c r="BF478" t="s">
        <v>111</v>
      </c>
    </row>
    <row r="479" spans="1:58" x14ac:dyDescent="0.25">
      <c r="A479" t="s">
        <v>755</v>
      </c>
      <c r="B479" t="s">
        <v>248</v>
      </c>
      <c r="C479">
        <v>1</v>
      </c>
      <c r="D479">
        <v>488</v>
      </c>
      <c r="E479">
        <v>1</v>
      </c>
      <c r="F479" t="s">
        <v>63</v>
      </c>
      <c r="G479" t="s">
        <v>64</v>
      </c>
      <c r="H479" t="s">
        <v>65</v>
      </c>
      <c r="I479" t="s">
        <v>66</v>
      </c>
      <c r="J479" t="s">
        <v>66</v>
      </c>
      <c r="K479" t="s">
        <v>1</v>
      </c>
      <c r="L479">
        <v>50</v>
      </c>
      <c r="M479">
        <v>1621151</v>
      </c>
      <c r="N479">
        <v>6</v>
      </c>
      <c r="O479">
        <v>2</v>
      </c>
      <c r="P479" t="s">
        <v>156</v>
      </c>
      <c r="Q479" t="s">
        <v>484</v>
      </c>
      <c r="R479">
        <v>44</v>
      </c>
      <c r="U479">
        <v>17</v>
      </c>
      <c r="V479">
        <v>22</v>
      </c>
      <c r="W479">
        <v>9</v>
      </c>
      <c r="X479">
        <v>0</v>
      </c>
      <c r="Y479">
        <v>9</v>
      </c>
      <c r="Z479">
        <v>0</v>
      </c>
      <c r="AA479">
        <v>26</v>
      </c>
      <c r="AB479">
        <v>31</v>
      </c>
      <c r="AC479">
        <v>50</v>
      </c>
      <c r="AD479">
        <v>33</v>
      </c>
      <c r="AE479">
        <v>14</v>
      </c>
      <c r="AF479">
        <v>0</v>
      </c>
      <c r="AG479">
        <v>47</v>
      </c>
      <c r="AH479">
        <v>0</v>
      </c>
      <c r="AI479">
        <v>17</v>
      </c>
      <c r="AJ479">
        <v>3</v>
      </c>
      <c r="AK479">
        <v>17</v>
      </c>
      <c r="AL479">
        <v>17</v>
      </c>
      <c r="AM479">
        <v>0</v>
      </c>
      <c r="AN479">
        <v>0.12</v>
      </c>
      <c r="AO479">
        <v>1.5454545454545454</v>
      </c>
      <c r="AP479">
        <v>0</v>
      </c>
      <c r="AQ479" t="s">
        <v>115</v>
      </c>
      <c r="AR479" t="s">
        <v>108</v>
      </c>
      <c r="AS479" t="s">
        <v>252</v>
      </c>
      <c r="AT479">
        <v>2838</v>
      </c>
      <c r="AU479">
        <v>2613</v>
      </c>
      <c r="AV479">
        <v>0</v>
      </c>
      <c r="AW479">
        <v>0</v>
      </c>
      <c r="AX479">
        <v>5.4509999999999996</v>
      </c>
      <c r="AY479">
        <v>0.16518181818181818</v>
      </c>
      <c r="AZ479">
        <v>7.7635454545454543</v>
      </c>
      <c r="BA479" t="s">
        <v>109</v>
      </c>
      <c r="BB479">
        <v>-1.7635454545454543</v>
      </c>
      <c r="BC479">
        <v>-10.676389653274628</v>
      </c>
      <c r="BD479" t="s">
        <v>114</v>
      </c>
      <c r="BE479">
        <v>0</v>
      </c>
      <c r="BF479" t="s">
        <v>111</v>
      </c>
    </row>
    <row r="480" spans="1:58" x14ac:dyDescent="0.25">
      <c r="A480" t="s">
        <v>756</v>
      </c>
      <c r="B480" t="s">
        <v>248</v>
      </c>
      <c r="C480">
        <v>1</v>
      </c>
      <c r="D480">
        <v>489</v>
      </c>
      <c r="E480">
        <v>1</v>
      </c>
      <c r="F480" t="s">
        <v>63</v>
      </c>
      <c r="G480" t="s">
        <v>64</v>
      </c>
      <c r="H480" t="s">
        <v>65</v>
      </c>
      <c r="I480" t="s">
        <v>66</v>
      </c>
      <c r="J480" t="s">
        <v>66</v>
      </c>
      <c r="K480" t="s">
        <v>1</v>
      </c>
      <c r="L480">
        <v>50</v>
      </c>
      <c r="M480">
        <v>1621153</v>
      </c>
      <c r="N480">
        <v>6</v>
      </c>
      <c r="O480">
        <v>2</v>
      </c>
      <c r="P480" t="s">
        <v>156</v>
      </c>
      <c r="Q480" t="s">
        <v>461</v>
      </c>
      <c r="R480">
        <v>45</v>
      </c>
      <c r="U480">
        <v>38</v>
      </c>
      <c r="V480">
        <v>43</v>
      </c>
      <c r="W480">
        <v>1</v>
      </c>
      <c r="X480">
        <v>0</v>
      </c>
      <c r="Y480">
        <v>1</v>
      </c>
      <c r="Z480">
        <v>1</v>
      </c>
      <c r="AA480">
        <v>40</v>
      </c>
      <c r="AB480">
        <v>45</v>
      </c>
      <c r="AC480">
        <v>50</v>
      </c>
      <c r="AD480">
        <v>45</v>
      </c>
      <c r="AE480">
        <v>1</v>
      </c>
      <c r="AF480">
        <v>1</v>
      </c>
      <c r="AG480">
        <v>47</v>
      </c>
      <c r="AH480">
        <v>0</v>
      </c>
      <c r="AI480">
        <v>5</v>
      </c>
      <c r="AJ480">
        <v>3</v>
      </c>
      <c r="AK480">
        <v>4</v>
      </c>
      <c r="AL480">
        <v>5</v>
      </c>
      <c r="AM480">
        <v>0</v>
      </c>
      <c r="AN480">
        <v>0.12</v>
      </c>
      <c r="AO480">
        <v>0.36363636363636365</v>
      </c>
      <c r="AP480">
        <v>0</v>
      </c>
      <c r="AQ480" t="s">
        <v>115</v>
      </c>
      <c r="AR480" t="s">
        <v>108</v>
      </c>
      <c r="AS480" t="s">
        <v>252</v>
      </c>
      <c r="AT480">
        <v>4554</v>
      </c>
      <c r="AU480">
        <v>4480</v>
      </c>
      <c r="AV480">
        <v>0</v>
      </c>
      <c r="AW480">
        <v>0</v>
      </c>
      <c r="AX480">
        <v>9.0340000000000007</v>
      </c>
      <c r="AY480">
        <v>0.20075555555555558</v>
      </c>
      <c r="AZ480">
        <v>9.4355111111111114</v>
      </c>
      <c r="BA480" t="s">
        <v>109</v>
      </c>
      <c r="BB480">
        <v>-3.4355111111111114</v>
      </c>
      <c r="BC480">
        <v>-17.11290679654638</v>
      </c>
      <c r="BD480" t="s">
        <v>110</v>
      </c>
      <c r="BE480">
        <v>0</v>
      </c>
      <c r="BF480" t="s">
        <v>111</v>
      </c>
    </row>
    <row r="481" spans="1:58" x14ac:dyDescent="0.25">
      <c r="A481" t="s">
        <v>757</v>
      </c>
      <c r="B481" t="s">
        <v>248</v>
      </c>
      <c r="C481">
        <v>1</v>
      </c>
      <c r="D481">
        <v>490</v>
      </c>
      <c r="E481">
        <v>1</v>
      </c>
      <c r="F481" t="s">
        <v>63</v>
      </c>
      <c r="G481" t="s">
        <v>64</v>
      </c>
      <c r="H481" t="s">
        <v>65</v>
      </c>
      <c r="I481" t="s">
        <v>66</v>
      </c>
      <c r="J481" t="s">
        <v>66</v>
      </c>
      <c r="K481" t="s">
        <v>1</v>
      </c>
      <c r="L481">
        <v>50</v>
      </c>
      <c r="M481">
        <v>1621155</v>
      </c>
      <c r="N481">
        <v>6</v>
      </c>
      <c r="O481">
        <v>2</v>
      </c>
      <c r="P481" t="s">
        <v>156</v>
      </c>
      <c r="Q481" t="s">
        <v>461</v>
      </c>
      <c r="R481">
        <v>45</v>
      </c>
      <c r="U481">
        <v>39</v>
      </c>
      <c r="V481">
        <v>44</v>
      </c>
      <c r="W481">
        <v>0</v>
      </c>
      <c r="X481">
        <v>0</v>
      </c>
      <c r="Y481">
        <v>0</v>
      </c>
      <c r="Z481">
        <v>0</v>
      </c>
      <c r="AA481">
        <v>39</v>
      </c>
      <c r="AB481">
        <v>44</v>
      </c>
      <c r="AC481">
        <v>50</v>
      </c>
      <c r="AD481">
        <v>44</v>
      </c>
      <c r="AE481">
        <v>0</v>
      </c>
      <c r="AF481">
        <v>0</v>
      </c>
      <c r="AG481">
        <v>44</v>
      </c>
      <c r="AH481">
        <v>0</v>
      </c>
      <c r="AI481">
        <v>6</v>
      </c>
      <c r="AJ481">
        <v>6</v>
      </c>
      <c r="AK481">
        <v>6</v>
      </c>
      <c r="AL481">
        <v>6</v>
      </c>
      <c r="AM481">
        <v>0</v>
      </c>
      <c r="AN481">
        <v>0.12</v>
      </c>
      <c r="AO481">
        <v>0.54545454545454541</v>
      </c>
      <c r="AP481">
        <v>0</v>
      </c>
      <c r="AQ481" t="s">
        <v>115</v>
      </c>
      <c r="AR481" t="s">
        <v>108</v>
      </c>
      <c r="AS481" t="s">
        <v>252</v>
      </c>
      <c r="AT481">
        <v>6084</v>
      </c>
      <c r="AU481">
        <v>5828</v>
      </c>
      <c r="AV481">
        <v>0</v>
      </c>
      <c r="AW481">
        <v>0</v>
      </c>
      <c r="AX481">
        <v>11.912000000000001</v>
      </c>
      <c r="AY481">
        <v>0.27072727272727276</v>
      </c>
      <c r="AZ481">
        <v>11.912000000000001</v>
      </c>
      <c r="BA481" t="s">
        <v>109</v>
      </c>
      <c r="BB481">
        <v>-5.9120000000000008</v>
      </c>
      <c r="BC481">
        <v>-21.837474815312291</v>
      </c>
      <c r="BD481" t="s">
        <v>111</v>
      </c>
      <c r="BE481">
        <v>0</v>
      </c>
      <c r="BF481" t="s">
        <v>111</v>
      </c>
    </row>
    <row r="482" spans="1:58" x14ac:dyDescent="0.25">
      <c r="A482" t="s">
        <v>758</v>
      </c>
      <c r="B482" t="s">
        <v>248</v>
      </c>
      <c r="C482">
        <v>1</v>
      </c>
      <c r="D482">
        <v>491</v>
      </c>
      <c r="E482">
        <v>1</v>
      </c>
      <c r="F482" t="s">
        <v>63</v>
      </c>
      <c r="G482" t="s">
        <v>64</v>
      </c>
      <c r="H482" t="s">
        <v>65</v>
      </c>
      <c r="I482" t="s">
        <v>66</v>
      </c>
      <c r="J482" t="s">
        <v>66</v>
      </c>
      <c r="K482" t="s">
        <v>1</v>
      </c>
      <c r="L482">
        <v>50</v>
      </c>
      <c r="M482">
        <v>1621157</v>
      </c>
      <c r="N482">
        <v>6</v>
      </c>
      <c r="O482">
        <v>2</v>
      </c>
      <c r="P482" t="s">
        <v>156</v>
      </c>
      <c r="Q482" t="s">
        <v>461</v>
      </c>
      <c r="R482">
        <v>45</v>
      </c>
      <c r="U482">
        <v>19</v>
      </c>
      <c r="V482">
        <v>24</v>
      </c>
      <c r="W482">
        <v>1</v>
      </c>
      <c r="X482">
        <v>0</v>
      </c>
      <c r="Y482">
        <v>1</v>
      </c>
      <c r="Z482">
        <v>4</v>
      </c>
      <c r="AA482">
        <v>24</v>
      </c>
      <c r="AB482">
        <v>29</v>
      </c>
      <c r="AC482">
        <v>50</v>
      </c>
      <c r="AD482">
        <v>29</v>
      </c>
      <c r="AE482">
        <v>1</v>
      </c>
      <c r="AF482">
        <v>14</v>
      </c>
      <c r="AG482">
        <v>44</v>
      </c>
      <c r="AH482">
        <v>0</v>
      </c>
      <c r="AI482">
        <v>21</v>
      </c>
      <c r="AJ482">
        <v>6</v>
      </c>
      <c r="AK482">
        <v>7</v>
      </c>
      <c r="AL482">
        <v>21</v>
      </c>
      <c r="AM482">
        <v>0</v>
      </c>
      <c r="AN482">
        <v>0.12</v>
      </c>
      <c r="AO482">
        <v>0.63636363636363635</v>
      </c>
      <c r="AP482">
        <v>0</v>
      </c>
      <c r="AQ482" t="s">
        <v>115</v>
      </c>
      <c r="AR482" t="s">
        <v>108</v>
      </c>
      <c r="AS482" t="s">
        <v>252</v>
      </c>
      <c r="AT482">
        <v>3153</v>
      </c>
      <c r="AU482">
        <v>2962</v>
      </c>
      <c r="AV482">
        <v>0</v>
      </c>
      <c r="AW482">
        <v>0</v>
      </c>
      <c r="AX482">
        <v>6.1150000000000002</v>
      </c>
      <c r="AY482">
        <v>0.21086206896551724</v>
      </c>
      <c r="AZ482">
        <v>9.2779310344827586</v>
      </c>
      <c r="BA482" t="s">
        <v>109</v>
      </c>
      <c r="BB482">
        <v>-3.2779310344827586</v>
      </c>
      <c r="BC482">
        <v>-15.545380212591986</v>
      </c>
      <c r="BD482" t="s">
        <v>111</v>
      </c>
      <c r="BE482">
        <v>0</v>
      </c>
      <c r="BF482" t="s">
        <v>111</v>
      </c>
    </row>
    <row r="483" spans="1:58" x14ac:dyDescent="0.25">
      <c r="A483" t="s">
        <v>759</v>
      </c>
      <c r="B483" t="s">
        <v>248</v>
      </c>
      <c r="C483">
        <v>1</v>
      </c>
      <c r="D483">
        <v>492</v>
      </c>
      <c r="E483">
        <v>1</v>
      </c>
      <c r="F483" t="s">
        <v>63</v>
      </c>
      <c r="G483" t="s">
        <v>64</v>
      </c>
      <c r="H483" t="s">
        <v>65</v>
      </c>
      <c r="I483" t="s">
        <v>66</v>
      </c>
      <c r="J483" t="s">
        <v>66</v>
      </c>
      <c r="K483" t="s">
        <v>1</v>
      </c>
      <c r="L483">
        <v>50</v>
      </c>
      <c r="M483">
        <v>1621159</v>
      </c>
      <c r="N483">
        <v>6</v>
      </c>
      <c r="O483">
        <v>2</v>
      </c>
      <c r="P483" t="s">
        <v>156</v>
      </c>
      <c r="Q483" t="s">
        <v>461</v>
      </c>
      <c r="R483">
        <v>45</v>
      </c>
      <c r="U483">
        <v>28</v>
      </c>
      <c r="V483">
        <v>33</v>
      </c>
      <c r="W483">
        <v>5</v>
      </c>
      <c r="X483">
        <v>0</v>
      </c>
      <c r="Y483">
        <v>5</v>
      </c>
      <c r="Z483">
        <v>0</v>
      </c>
      <c r="AA483">
        <v>33</v>
      </c>
      <c r="AB483">
        <v>38</v>
      </c>
      <c r="AC483">
        <v>50</v>
      </c>
      <c r="AD483">
        <v>38</v>
      </c>
      <c r="AE483">
        <v>6</v>
      </c>
      <c r="AF483">
        <v>0</v>
      </c>
      <c r="AG483">
        <v>44</v>
      </c>
      <c r="AH483">
        <v>0</v>
      </c>
      <c r="AI483">
        <v>12</v>
      </c>
      <c r="AJ483">
        <v>6</v>
      </c>
      <c r="AK483">
        <v>12</v>
      </c>
      <c r="AL483">
        <v>12</v>
      </c>
      <c r="AM483">
        <v>0</v>
      </c>
      <c r="AN483">
        <v>0.12</v>
      </c>
      <c r="AO483">
        <v>1.0909090909090908</v>
      </c>
      <c r="AP483">
        <v>0</v>
      </c>
      <c r="AQ483" t="s">
        <v>115</v>
      </c>
      <c r="AR483" t="s">
        <v>108</v>
      </c>
      <c r="AS483" t="s">
        <v>252</v>
      </c>
      <c r="AT483">
        <v>3455</v>
      </c>
      <c r="AU483">
        <v>3357</v>
      </c>
      <c r="AV483">
        <v>0</v>
      </c>
      <c r="AW483">
        <v>0</v>
      </c>
      <c r="AX483">
        <v>6.8120000000000003</v>
      </c>
      <c r="AY483">
        <v>0.17926315789473685</v>
      </c>
      <c r="AZ483">
        <v>7.8875789473684215</v>
      </c>
      <c r="BA483" t="s">
        <v>109</v>
      </c>
      <c r="BB483">
        <v>-1.8875789473684215</v>
      </c>
      <c r="BC483">
        <v>-10.529653552554318</v>
      </c>
      <c r="BD483" t="s">
        <v>111</v>
      </c>
      <c r="BE483">
        <v>0</v>
      </c>
      <c r="BF483" t="s">
        <v>111</v>
      </c>
    </row>
    <row r="484" spans="1:58" x14ac:dyDescent="0.25">
      <c r="A484" t="s">
        <v>760</v>
      </c>
      <c r="B484" t="s">
        <v>248</v>
      </c>
      <c r="C484">
        <v>1</v>
      </c>
      <c r="D484">
        <v>493</v>
      </c>
      <c r="E484">
        <v>1</v>
      </c>
      <c r="F484" t="s">
        <v>63</v>
      </c>
      <c r="G484" t="s">
        <v>64</v>
      </c>
      <c r="H484" t="s">
        <v>65</v>
      </c>
      <c r="I484" t="s">
        <v>66</v>
      </c>
      <c r="J484" t="s">
        <v>66</v>
      </c>
      <c r="K484" t="s">
        <v>1</v>
      </c>
      <c r="L484">
        <v>50</v>
      </c>
      <c r="M484">
        <v>1621161</v>
      </c>
      <c r="N484">
        <v>6</v>
      </c>
      <c r="O484">
        <v>2</v>
      </c>
      <c r="P484" t="s">
        <v>156</v>
      </c>
      <c r="Q484" t="s">
        <v>461</v>
      </c>
      <c r="R484">
        <v>45</v>
      </c>
      <c r="U484">
        <v>18</v>
      </c>
      <c r="V484">
        <v>23</v>
      </c>
      <c r="W484">
        <v>3</v>
      </c>
      <c r="X484">
        <v>0</v>
      </c>
      <c r="Y484">
        <v>3</v>
      </c>
      <c r="Z484">
        <v>1</v>
      </c>
      <c r="AA484">
        <v>22</v>
      </c>
      <c r="AB484">
        <v>27</v>
      </c>
      <c r="AC484">
        <v>50</v>
      </c>
      <c r="AD484">
        <v>33</v>
      </c>
      <c r="AE484">
        <v>4</v>
      </c>
      <c r="AF484">
        <v>4</v>
      </c>
      <c r="AG484">
        <v>41</v>
      </c>
      <c r="AH484">
        <v>0</v>
      </c>
      <c r="AI484">
        <v>17</v>
      </c>
      <c r="AJ484">
        <v>9</v>
      </c>
      <c r="AK484">
        <v>13</v>
      </c>
      <c r="AL484">
        <v>17</v>
      </c>
      <c r="AM484">
        <v>0</v>
      </c>
      <c r="AN484">
        <v>0.12</v>
      </c>
      <c r="AO484">
        <v>1.1818181818181819</v>
      </c>
      <c r="AP484">
        <v>0</v>
      </c>
      <c r="AQ484" t="s">
        <v>115</v>
      </c>
      <c r="AR484" t="s">
        <v>108</v>
      </c>
      <c r="AS484" t="s">
        <v>252</v>
      </c>
      <c r="AT484">
        <v>2557</v>
      </c>
      <c r="AU484">
        <v>2454</v>
      </c>
      <c r="AV484">
        <v>0</v>
      </c>
      <c r="AW484">
        <v>0</v>
      </c>
      <c r="AX484">
        <v>5.0110000000000001</v>
      </c>
      <c r="AY484">
        <v>0.15184848484848484</v>
      </c>
      <c r="AZ484">
        <v>6.2257878787878784</v>
      </c>
      <c r="BA484" t="s">
        <v>109</v>
      </c>
      <c r="BB484">
        <v>-0.22578787878787843</v>
      </c>
      <c r="BC484">
        <v>-1.4869287567351803</v>
      </c>
      <c r="BD484" t="s">
        <v>111</v>
      </c>
      <c r="BE484">
        <v>0</v>
      </c>
      <c r="BF484" t="s">
        <v>111</v>
      </c>
    </row>
    <row r="485" spans="1:58" x14ac:dyDescent="0.25">
      <c r="A485" t="s">
        <v>761</v>
      </c>
      <c r="B485" t="s">
        <v>248</v>
      </c>
      <c r="C485">
        <v>1</v>
      </c>
      <c r="D485">
        <v>494</v>
      </c>
      <c r="E485">
        <v>1</v>
      </c>
      <c r="F485" t="s">
        <v>63</v>
      </c>
      <c r="G485" t="s">
        <v>64</v>
      </c>
      <c r="H485" t="s">
        <v>67</v>
      </c>
      <c r="I485" t="s">
        <v>68</v>
      </c>
      <c r="J485" t="s">
        <v>69</v>
      </c>
      <c r="K485" t="s">
        <v>1</v>
      </c>
      <c r="L485">
        <v>50</v>
      </c>
      <c r="M485">
        <v>1621163</v>
      </c>
      <c r="N485">
        <v>5</v>
      </c>
      <c r="O485">
        <v>2</v>
      </c>
      <c r="P485" t="s">
        <v>156</v>
      </c>
      <c r="Q485" t="s">
        <v>461</v>
      </c>
      <c r="R485">
        <v>45</v>
      </c>
      <c r="U485">
        <v>0</v>
      </c>
      <c r="V485">
        <v>4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</v>
      </c>
      <c r="AC485">
        <v>50</v>
      </c>
      <c r="AD485">
        <v>4</v>
      </c>
      <c r="AE485">
        <v>0</v>
      </c>
      <c r="AF485">
        <v>0</v>
      </c>
      <c r="AG485">
        <v>4</v>
      </c>
      <c r="AH485">
        <v>0</v>
      </c>
      <c r="AI485">
        <v>46</v>
      </c>
      <c r="AJ485">
        <v>46</v>
      </c>
      <c r="AK485">
        <v>46</v>
      </c>
      <c r="AL485">
        <v>46</v>
      </c>
      <c r="AM485">
        <v>0</v>
      </c>
      <c r="AN485">
        <v>0.1</v>
      </c>
      <c r="AO485">
        <v>4.1818181818181817</v>
      </c>
      <c r="AP485">
        <v>0</v>
      </c>
      <c r="AQ485" t="s">
        <v>112</v>
      </c>
      <c r="AR485" t="s">
        <v>108</v>
      </c>
      <c r="AS485" t="s">
        <v>252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 t="s">
        <v>113</v>
      </c>
      <c r="BB485">
        <v>5</v>
      </c>
      <c r="BC485">
        <v>0</v>
      </c>
      <c r="BD485" t="s">
        <v>111</v>
      </c>
      <c r="BE485">
        <v>0</v>
      </c>
      <c r="BF485" t="s">
        <v>111</v>
      </c>
    </row>
    <row r="486" spans="1:58" x14ac:dyDescent="0.25">
      <c r="A486" t="s">
        <v>762</v>
      </c>
      <c r="B486" t="s">
        <v>248</v>
      </c>
      <c r="C486">
        <v>1</v>
      </c>
      <c r="D486">
        <v>495</v>
      </c>
      <c r="E486">
        <v>1</v>
      </c>
      <c r="F486" t="s">
        <v>63</v>
      </c>
      <c r="G486" t="s">
        <v>64</v>
      </c>
      <c r="H486" t="s">
        <v>65</v>
      </c>
      <c r="I486" t="s">
        <v>66</v>
      </c>
      <c r="J486" t="s">
        <v>66</v>
      </c>
      <c r="K486" t="s">
        <v>1</v>
      </c>
      <c r="L486">
        <v>50</v>
      </c>
      <c r="M486">
        <v>1621165</v>
      </c>
      <c r="N486">
        <v>6</v>
      </c>
      <c r="O486">
        <v>2</v>
      </c>
      <c r="P486" t="s">
        <v>156</v>
      </c>
      <c r="Q486" t="s">
        <v>461</v>
      </c>
      <c r="R486">
        <v>45</v>
      </c>
      <c r="U486">
        <v>22</v>
      </c>
      <c r="V486">
        <v>27</v>
      </c>
      <c r="W486">
        <v>1</v>
      </c>
      <c r="X486">
        <v>0</v>
      </c>
      <c r="Y486">
        <v>1</v>
      </c>
      <c r="Z486">
        <v>2</v>
      </c>
      <c r="AA486">
        <v>25</v>
      </c>
      <c r="AB486">
        <v>30</v>
      </c>
      <c r="AC486">
        <v>50</v>
      </c>
      <c r="AD486">
        <v>34</v>
      </c>
      <c r="AE486">
        <v>2</v>
      </c>
      <c r="AF486">
        <v>10</v>
      </c>
      <c r="AG486">
        <v>46</v>
      </c>
      <c r="AH486">
        <v>0</v>
      </c>
      <c r="AI486">
        <v>16</v>
      </c>
      <c r="AJ486">
        <v>4</v>
      </c>
      <c r="AK486">
        <v>6</v>
      </c>
      <c r="AL486">
        <v>16</v>
      </c>
      <c r="AM486">
        <v>0</v>
      </c>
      <c r="AN486">
        <v>0.12</v>
      </c>
      <c r="AO486">
        <v>0.54545454545454541</v>
      </c>
      <c r="AP486">
        <v>0</v>
      </c>
      <c r="AQ486" t="s">
        <v>115</v>
      </c>
      <c r="AR486" t="s">
        <v>108</v>
      </c>
      <c r="AS486" t="s">
        <v>252</v>
      </c>
      <c r="AT486">
        <v>3511</v>
      </c>
      <c r="AU486">
        <v>3500</v>
      </c>
      <c r="AV486">
        <v>0</v>
      </c>
      <c r="AW486">
        <v>0</v>
      </c>
      <c r="AX486">
        <v>7.0110000000000001</v>
      </c>
      <c r="AY486">
        <v>0.20620588235294118</v>
      </c>
      <c r="AZ486">
        <v>9.4854705882352945</v>
      </c>
      <c r="BA486" t="s">
        <v>109</v>
      </c>
      <c r="BB486">
        <v>-3.4854705882352945</v>
      </c>
      <c r="BC486">
        <v>-16.902866923406076</v>
      </c>
      <c r="BD486" t="s">
        <v>111</v>
      </c>
      <c r="BE486">
        <v>0</v>
      </c>
      <c r="BF486" t="s">
        <v>111</v>
      </c>
    </row>
    <row r="487" spans="1:58" x14ac:dyDescent="0.25">
      <c r="A487" t="s">
        <v>763</v>
      </c>
      <c r="B487" t="s">
        <v>248</v>
      </c>
      <c r="C487">
        <v>1</v>
      </c>
      <c r="D487">
        <v>496</v>
      </c>
      <c r="E487">
        <v>1</v>
      </c>
      <c r="F487" t="s">
        <v>63</v>
      </c>
      <c r="G487" t="s">
        <v>64</v>
      </c>
      <c r="H487" t="s">
        <v>65</v>
      </c>
      <c r="I487" t="s">
        <v>66</v>
      </c>
      <c r="J487" t="s">
        <v>66</v>
      </c>
      <c r="K487" t="s">
        <v>1</v>
      </c>
      <c r="L487">
        <v>50</v>
      </c>
      <c r="M487">
        <v>1621167</v>
      </c>
      <c r="N487">
        <v>6</v>
      </c>
      <c r="O487">
        <v>2</v>
      </c>
      <c r="P487" t="s">
        <v>156</v>
      </c>
      <c r="Q487" t="s">
        <v>461</v>
      </c>
      <c r="R487">
        <v>45</v>
      </c>
      <c r="U487">
        <v>19</v>
      </c>
      <c r="V487">
        <v>24</v>
      </c>
      <c r="W487">
        <v>1</v>
      </c>
      <c r="X487">
        <v>0</v>
      </c>
      <c r="Y487">
        <v>1</v>
      </c>
      <c r="Z487">
        <v>0</v>
      </c>
      <c r="AA487">
        <v>20</v>
      </c>
      <c r="AB487">
        <v>25</v>
      </c>
      <c r="AC487">
        <v>50</v>
      </c>
      <c r="AD487">
        <v>38</v>
      </c>
      <c r="AE487">
        <v>4</v>
      </c>
      <c r="AF487">
        <v>0</v>
      </c>
      <c r="AG487">
        <v>42</v>
      </c>
      <c r="AH487">
        <v>0</v>
      </c>
      <c r="AI487">
        <v>12</v>
      </c>
      <c r="AJ487">
        <v>8</v>
      </c>
      <c r="AK487">
        <v>12</v>
      </c>
      <c r="AL487">
        <v>12</v>
      </c>
      <c r="AM487">
        <v>0</v>
      </c>
      <c r="AN487">
        <v>0.12</v>
      </c>
      <c r="AO487">
        <v>1.0909090909090908</v>
      </c>
      <c r="AP487">
        <v>0</v>
      </c>
      <c r="AQ487" t="s">
        <v>115</v>
      </c>
      <c r="AR487" t="s">
        <v>108</v>
      </c>
      <c r="AS487" t="s">
        <v>252</v>
      </c>
      <c r="AT487">
        <v>2874</v>
      </c>
      <c r="AU487">
        <v>2819</v>
      </c>
      <c r="AV487">
        <v>0</v>
      </c>
      <c r="AW487">
        <v>0</v>
      </c>
      <c r="AX487">
        <v>5.6929999999999996</v>
      </c>
      <c r="AY487">
        <v>0.14981578947368421</v>
      </c>
      <c r="AZ487">
        <v>6.2922631578947366</v>
      </c>
      <c r="BA487" t="s">
        <v>109</v>
      </c>
      <c r="BB487">
        <v>-0.29226315789473656</v>
      </c>
      <c r="BC487">
        <v>-1.9508167925522553</v>
      </c>
      <c r="BD487" t="s">
        <v>111</v>
      </c>
      <c r="BE487">
        <v>0</v>
      </c>
      <c r="BF487" t="s">
        <v>111</v>
      </c>
    </row>
    <row r="488" spans="1:58" x14ac:dyDescent="0.25">
      <c r="A488" t="s">
        <v>764</v>
      </c>
      <c r="B488" t="s">
        <v>248</v>
      </c>
      <c r="C488">
        <v>1</v>
      </c>
      <c r="D488">
        <v>497</v>
      </c>
      <c r="E488">
        <v>1</v>
      </c>
      <c r="F488" t="s">
        <v>63</v>
      </c>
      <c r="G488" t="s">
        <v>64</v>
      </c>
      <c r="H488" t="s">
        <v>65</v>
      </c>
      <c r="I488" t="s">
        <v>66</v>
      </c>
      <c r="J488" t="s">
        <v>66</v>
      </c>
      <c r="K488" t="s">
        <v>1</v>
      </c>
      <c r="L488">
        <v>50</v>
      </c>
      <c r="M488">
        <v>1621169</v>
      </c>
      <c r="N488">
        <v>6</v>
      </c>
      <c r="O488">
        <v>2</v>
      </c>
      <c r="P488" t="s">
        <v>156</v>
      </c>
      <c r="Q488" t="s">
        <v>461</v>
      </c>
      <c r="R488">
        <v>45</v>
      </c>
      <c r="U488">
        <v>17</v>
      </c>
      <c r="V488">
        <v>22</v>
      </c>
      <c r="W488">
        <v>3</v>
      </c>
      <c r="X488">
        <v>0</v>
      </c>
      <c r="Y488">
        <v>3</v>
      </c>
      <c r="Z488">
        <v>1</v>
      </c>
      <c r="AA488">
        <v>21</v>
      </c>
      <c r="AB488">
        <v>26</v>
      </c>
      <c r="AC488">
        <v>50</v>
      </c>
      <c r="AD488">
        <v>30</v>
      </c>
      <c r="AE488">
        <v>12</v>
      </c>
      <c r="AF488">
        <v>2</v>
      </c>
      <c r="AG488">
        <v>44</v>
      </c>
      <c r="AH488">
        <v>0</v>
      </c>
      <c r="AI488">
        <v>20</v>
      </c>
      <c r="AJ488">
        <v>6</v>
      </c>
      <c r="AK488">
        <v>18</v>
      </c>
      <c r="AL488">
        <v>20</v>
      </c>
      <c r="AM488">
        <v>0</v>
      </c>
      <c r="AN488">
        <v>0.12</v>
      </c>
      <c r="AO488">
        <v>1.6363636363636365</v>
      </c>
      <c r="AP488">
        <v>0</v>
      </c>
      <c r="AQ488" t="s">
        <v>115</v>
      </c>
      <c r="AR488" t="s">
        <v>108</v>
      </c>
      <c r="AS488" t="s">
        <v>252</v>
      </c>
      <c r="AT488">
        <v>2870</v>
      </c>
      <c r="AU488">
        <v>2741</v>
      </c>
      <c r="AV488">
        <v>0</v>
      </c>
      <c r="AW488">
        <v>0</v>
      </c>
      <c r="AX488">
        <v>5.6109999999999998</v>
      </c>
      <c r="AY488">
        <v>0.18703333333333333</v>
      </c>
      <c r="AZ488">
        <v>8.2294666666666672</v>
      </c>
      <c r="BA488" t="s">
        <v>109</v>
      </c>
      <c r="BB488">
        <v>-2.2294666666666672</v>
      </c>
      <c r="BC488">
        <v>-11.920156834788811</v>
      </c>
      <c r="BD488" t="s">
        <v>111</v>
      </c>
      <c r="BE488">
        <v>0</v>
      </c>
      <c r="BF488" t="s">
        <v>111</v>
      </c>
    </row>
    <row r="489" spans="1:58" x14ac:dyDescent="0.25">
      <c r="A489" t="s">
        <v>765</v>
      </c>
      <c r="B489" t="s">
        <v>248</v>
      </c>
      <c r="C489">
        <v>1</v>
      </c>
      <c r="D489">
        <v>498</v>
      </c>
      <c r="E489">
        <v>1</v>
      </c>
      <c r="F489" t="s">
        <v>63</v>
      </c>
      <c r="G489" t="s">
        <v>64</v>
      </c>
      <c r="H489" t="s">
        <v>65</v>
      </c>
      <c r="I489" t="s">
        <v>66</v>
      </c>
      <c r="J489" t="s">
        <v>66</v>
      </c>
      <c r="K489" t="s">
        <v>1</v>
      </c>
      <c r="L489">
        <v>50</v>
      </c>
      <c r="M489">
        <v>1621171</v>
      </c>
      <c r="N489">
        <v>6</v>
      </c>
      <c r="O489">
        <v>2</v>
      </c>
      <c r="P489" t="s">
        <v>156</v>
      </c>
      <c r="Q489" t="s">
        <v>461</v>
      </c>
      <c r="R489">
        <v>45</v>
      </c>
      <c r="U489">
        <v>20</v>
      </c>
      <c r="V489">
        <v>25</v>
      </c>
      <c r="W489">
        <v>2</v>
      </c>
      <c r="X489">
        <v>0</v>
      </c>
      <c r="Y489">
        <v>2</v>
      </c>
      <c r="Z489">
        <v>1</v>
      </c>
      <c r="AA489">
        <v>23</v>
      </c>
      <c r="AB489">
        <v>28</v>
      </c>
      <c r="AC489">
        <v>50</v>
      </c>
      <c r="AD489">
        <v>33</v>
      </c>
      <c r="AE489">
        <v>2</v>
      </c>
      <c r="AF489">
        <v>2</v>
      </c>
      <c r="AG489">
        <v>37</v>
      </c>
      <c r="AH489">
        <v>0</v>
      </c>
      <c r="AI489">
        <v>17</v>
      </c>
      <c r="AJ489">
        <v>13</v>
      </c>
      <c r="AK489">
        <v>15</v>
      </c>
      <c r="AL489">
        <v>17</v>
      </c>
      <c r="AM489">
        <v>0</v>
      </c>
      <c r="AN489">
        <v>0.12</v>
      </c>
      <c r="AO489">
        <v>1.3636363636363638</v>
      </c>
      <c r="AP489">
        <v>0</v>
      </c>
      <c r="AQ489" t="s">
        <v>115</v>
      </c>
      <c r="AR489" t="s">
        <v>108</v>
      </c>
      <c r="AS489" t="s">
        <v>252</v>
      </c>
      <c r="AT489">
        <v>2622</v>
      </c>
      <c r="AU489">
        <v>2743</v>
      </c>
      <c r="AV489">
        <v>0</v>
      </c>
      <c r="AW489">
        <v>0</v>
      </c>
      <c r="AX489">
        <v>5.3650000000000002</v>
      </c>
      <c r="AY489">
        <v>0.1625757575757576</v>
      </c>
      <c r="AZ489">
        <v>6.0153030303030306</v>
      </c>
      <c r="BA489" t="s">
        <v>109</v>
      </c>
      <c r="BB489">
        <v>-1.5303030303030596E-2</v>
      </c>
      <c r="BC489">
        <v>-9.4128611369992468E-2</v>
      </c>
      <c r="BD489" t="s">
        <v>111</v>
      </c>
      <c r="BE489">
        <v>0</v>
      </c>
      <c r="BF489" t="s">
        <v>111</v>
      </c>
    </row>
    <row r="490" spans="1:58" x14ac:dyDescent="0.25">
      <c r="A490" t="s">
        <v>766</v>
      </c>
      <c r="B490" t="s">
        <v>248</v>
      </c>
      <c r="C490">
        <v>1</v>
      </c>
      <c r="D490">
        <v>499</v>
      </c>
      <c r="E490">
        <v>1</v>
      </c>
      <c r="F490" t="s">
        <v>63</v>
      </c>
      <c r="G490" t="s">
        <v>64</v>
      </c>
      <c r="H490" t="s">
        <v>65</v>
      </c>
      <c r="I490" t="s">
        <v>66</v>
      </c>
      <c r="J490" t="s">
        <v>66</v>
      </c>
      <c r="K490" t="s">
        <v>1</v>
      </c>
      <c r="L490">
        <v>50</v>
      </c>
      <c r="M490">
        <v>1621173</v>
      </c>
      <c r="N490">
        <v>6</v>
      </c>
      <c r="O490">
        <v>2</v>
      </c>
      <c r="P490" t="s">
        <v>156</v>
      </c>
      <c r="Q490" t="s">
        <v>461</v>
      </c>
      <c r="R490">
        <v>45</v>
      </c>
      <c r="U490">
        <v>18</v>
      </c>
      <c r="V490">
        <v>23</v>
      </c>
      <c r="W490">
        <v>3</v>
      </c>
      <c r="X490">
        <v>0</v>
      </c>
      <c r="Y490">
        <v>3</v>
      </c>
      <c r="Z490">
        <v>0</v>
      </c>
      <c r="AA490">
        <v>21</v>
      </c>
      <c r="AB490">
        <v>26</v>
      </c>
      <c r="AC490">
        <v>50</v>
      </c>
      <c r="AD490">
        <v>37</v>
      </c>
      <c r="AE490">
        <v>5</v>
      </c>
      <c r="AF490">
        <v>0</v>
      </c>
      <c r="AG490">
        <v>42</v>
      </c>
      <c r="AH490">
        <v>0</v>
      </c>
      <c r="AI490">
        <v>13</v>
      </c>
      <c r="AJ490">
        <v>8</v>
      </c>
      <c r="AK490">
        <v>13</v>
      </c>
      <c r="AL490">
        <v>13</v>
      </c>
      <c r="AM490">
        <v>0</v>
      </c>
      <c r="AN490">
        <v>0.12</v>
      </c>
      <c r="AO490">
        <v>1.1818181818181819</v>
      </c>
      <c r="AP490">
        <v>0</v>
      </c>
      <c r="AQ490" t="s">
        <v>115</v>
      </c>
      <c r="AR490" t="s">
        <v>108</v>
      </c>
      <c r="AS490" t="s">
        <v>252</v>
      </c>
      <c r="AT490">
        <v>2704</v>
      </c>
      <c r="AU490">
        <v>2645</v>
      </c>
      <c r="AV490">
        <v>0</v>
      </c>
      <c r="AW490">
        <v>0</v>
      </c>
      <c r="AX490">
        <v>5.3490000000000002</v>
      </c>
      <c r="AY490">
        <v>0.14456756756756758</v>
      </c>
      <c r="AZ490">
        <v>6.0718378378378386</v>
      </c>
      <c r="BA490" t="s">
        <v>109</v>
      </c>
      <c r="BB490">
        <v>-7.1837837837838592E-2</v>
      </c>
      <c r="BC490">
        <v>-0.49691531127314031</v>
      </c>
      <c r="BD490" t="s">
        <v>114</v>
      </c>
      <c r="BE490">
        <v>0</v>
      </c>
      <c r="BF490" t="s">
        <v>111</v>
      </c>
    </row>
    <row r="491" spans="1:58" x14ac:dyDescent="0.25">
      <c r="A491" t="s">
        <v>767</v>
      </c>
      <c r="B491" t="s">
        <v>248</v>
      </c>
      <c r="C491">
        <v>1</v>
      </c>
      <c r="D491">
        <v>500</v>
      </c>
      <c r="E491">
        <v>2</v>
      </c>
      <c r="F491" t="s">
        <v>63</v>
      </c>
      <c r="G491" t="s">
        <v>64</v>
      </c>
      <c r="H491" t="s">
        <v>65</v>
      </c>
      <c r="I491" t="s">
        <v>66</v>
      </c>
      <c r="J491" t="s">
        <v>66</v>
      </c>
      <c r="K491" t="s">
        <v>1</v>
      </c>
      <c r="L491">
        <v>50</v>
      </c>
      <c r="M491">
        <v>1621175</v>
      </c>
      <c r="N491">
        <v>6</v>
      </c>
      <c r="O491">
        <v>2</v>
      </c>
      <c r="P491" t="s">
        <v>156</v>
      </c>
      <c r="Q491" t="s">
        <v>484</v>
      </c>
      <c r="R491">
        <v>46</v>
      </c>
      <c r="U491">
        <v>35</v>
      </c>
      <c r="V491">
        <v>40</v>
      </c>
      <c r="W491">
        <v>0</v>
      </c>
      <c r="X491">
        <v>0</v>
      </c>
      <c r="Y491">
        <v>0</v>
      </c>
      <c r="Z491">
        <v>1</v>
      </c>
      <c r="AA491">
        <v>36</v>
      </c>
      <c r="AB491">
        <v>41</v>
      </c>
      <c r="AC491">
        <v>50</v>
      </c>
      <c r="AD491">
        <v>42</v>
      </c>
      <c r="AE491">
        <v>0</v>
      </c>
      <c r="AF491">
        <v>1</v>
      </c>
      <c r="AG491">
        <v>43</v>
      </c>
      <c r="AH491">
        <v>0</v>
      </c>
      <c r="AI491">
        <v>8</v>
      </c>
      <c r="AJ491">
        <v>7</v>
      </c>
      <c r="AK491">
        <v>7</v>
      </c>
      <c r="AL491">
        <v>8</v>
      </c>
      <c r="AM491">
        <v>0</v>
      </c>
      <c r="AN491">
        <v>0.12</v>
      </c>
      <c r="AO491">
        <v>0.63636363636363635</v>
      </c>
      <c r="AP491">
        <v>0</v>
      </c>
      <c r="AQ491" t="s">
        <v>115</v>
      </c>
      <c r="AR491" t="s">
        <v>108</v>
      </c>
      <c r="AS491" t="s">
        <v>275</v>
      </c>
      <c r="AT491">
        <v>4464</v>
      </c>
      <c r="AU491">
        <v>4491</v>
      </c>
      <c r="AV491">
        <v>0</v>
      </c>
      <c r="AW491">
        <v>0</v>
      </c>
      <c r="AX491">
        <v>8.9550000000000001</v>
      </c>
      <c r="AY491">
        <v>0.21321428571428572</v>
      </c>
      <c r="AZ491">
        <v>9.168214285714285</v>
      </c>
      <c r="BA491" t="s">
        <v>109</v>
      </c>
      <c r="BB491">
        <v>-3.168214285714285</v>
      </c>
      <c r="BC491">
        <v>-14.859296482412057</v>
      </c>
      <c r="BD491" t="s">
        <v>110</v>
      </c>
      <c r="BE491">
        <v>0</v>
      </c>
      <c r="BF491" t="s">
        <v>111</v>
      </c>
    </row>
    <row r="492" spans="1:58" x14ac:dyDescent="0.25">
      <c r="A492" t="s">
        <v>768</v>
      </c>
      <c r="B492" t="s">
        <v>248</v>
      </c>
      <c r="C492">
        <v>1</v>
      </c>
      <c r="D492">
        <v>501</v>
      </c>
      <c r="E492">
        <v>2</v>
      </c>
      <c r="F492" t="s">
        <v>63</v>
      </c>
      <c r="G492" t="s">
        <v>64</v>
      </c>
      <c r="H492" t="s">
        <v>65</v>
      </c>
      <c r="I492" t="s">
        <v>66</v>
      </c>
      <c r="J492" t="s">
        <v>66</v>
      </c>
      <c r="K492" t="s">
        <v>1</v>
      </c>
      <c r="L492">
        <v>50</v>
      </c>
      <c r="M492">
        <v>1621177</v>
      </c>
      <c r="N492">
        <v>6</v>
      </c>
      <c r="O492">
        <v>2</v>
      </c>
      <c r="P492" t="s">
        <v>156</v>
      </c>
      <c r="Q492" t="s">
        <v>484</v>
      </c>
      <c r="R492">
        <v>46</v>
      </c>
      <c r="U492">
        <v>31</v>
      </c>
      <c r="V492">
        <v>36</v>
      </c>
      <c r="W492">
        <v>2</v>
      </c>
      <c r="X492">
        <v>0</v>
      </c>
      <c r="Y492">
        <v>2</v>
      </c>
      <c r="Z492">
        <v>1</v>
      </c>
      <c r="AA492">
        <v>34</v>
      </c>
      <c r="AB492">
        <v>39</v>
      </c>
      <c r="AC492">
        <v>50</v>
      </c>
      <c r="AD492">
        <v>38</v>
      </c>
      <c r="AE492">
        <v>2</v>
      </c>
      <c r="AF492">
        <v>2</v>
      </c>
      <c r="AG492">
        <v>42</v>
      </c>
      <c r="AH492">
        <v>0</v>
      </c>
      <c r="AI492">
        <v>12</v>
      </c>
      <c r="AJ492">
        <v>8</v>
      </c>
      <c r="AK492">
        <v>10</v>
      </c>
      <c r="AL492">
        <v>12</v>
      </c>
      <c r="AM492">
        <v>0</v>
      </c>
      <c r="AN492">
        <v>0.12</v>
      </c>
      <c r="AO492">
        <v>0.90909090909090917</v>
      </c>
      <c r="AP492">
        <v>0</v>
      </c>
      <c r="AQ492" t="s">
        <v>115</v>
      </c>
      <c r="AR492" t="s">
        <v>108</v>
      </c>
      <c r="AS492" t="s">
        <v>275</v>
      </c>
      <c r="AT492">
        <v>4122</v>
      </c>
      <c r="AU492">
        <v>4029</v>
      </c>
      <c r="AV492">
        <v>0</v>
      </c>
      <c r="AW492">
        <v>0</v>
      </c>
      <c r="AX492">
        <v>8.1509999999999998</v>
      </c>
      <c r="AY492">
        <v>0.2145</v>
      </c>
      <c r="AZ492">
        <v>9.0090000000000003</v>
      </c>
      <c r="BA492" t="s">
        <v>109</v>
      </c>
      <c r="BB492">
        <v>-3.0090000000000003</v>
      </c>
      <c r="BC492">
        <v>-14.02797202797203</v>
      </c>
      <c r="BD492" t="s">
        <v>111</v>
      </c>
      <c r="BE492">
        <v>0</v>
      </c>
      <c r="BF492" t="s">
        <v>111</v>
      </c>
    </row>
    <row r="493" spans="1:58" x14ac:dyDescent="0.25">
      <c r="A493" t="s">
        <v>769</v>
      </c>
      <c r="B493" t="s">
        <v>248</v>
      </c>
      <c r="C493">
        <v>1</v>
      </c>
      <c r="D493">
        <v>502</v>
      </c>
      <c r="E493">
        <v>2</v>
      </c>
      <c r="F493" t="s">
        <v>63</v>
      </c>
      <c r="G493" t="s">
        <v>64</v>
      </c>
      <c r="H493" t="s">
        <v>65</v>
      </c>
      <c r="I493" t="s">
        <v>66</v>
      </c>
      <c r="J493" t="s">
        <v>66</v>
      </c>
      <c r="K493" t="s">
        <v>1</v>
      </c>
      <c r="L493">
        <v>50</v>
      </c>
      <c r="M493">
        <v>1621179</v>
      </c>
      <c r="N493">
        <v>6</v>
      </c>
      <c r="O493">
        <v>2</v>
      </c>
      <c r="P493" t="s">
        <v>156</v>
      </c>
      <c r="Q493" t="s">
        <v>484</v>
      </c>
      <c r="R493">
        <v>46</v>
      </c>
      <c r="U493">
        <v>30</v>
      </c>
      <c r="V493">
        <v>35</v>
      </c>
      <c r="W493">
        <v>2</v>
      </c>
      <c r="X493">
        <v>0</v>
      </c>
      <c r="Y493">
        <v>2</v>
      </c>
      <c r="Z493">
        <v>0</v>
      </c>
      <c r="AA493">
        <v>32</v>
      </c>
      <c r="AB493">
        <v>37</v>
      </c>
      <c r="AC493">
        <v>50</v>
      </c>
      <c r="AD493">
        <v>41</v>
      </c>
      <c r="AE493">
        <v>3</v>
      </c>
      <c r="AF493">
        <v>0</v>
      </c>
      <c r="AG493">
        <v>44</v>
      </c>
      <c r="AH493">
        <v>0</v>
      </c>
      <c r="AI493">
        <v>9</v>
      </c>
      <c r="AJ493">
        <v>6</v>
      </c>
      <c r="AK493">
        <v>9</v>
      </c>
      <c r="AL493">
        <v>9</v>
      </c>
      <c r="AM493">
        <v>0</v>
      </c>
      <c r="AN493">
        <v>0.12</v>
      </c>
      <c r="AO493">
        <v>0.81818181818181823</v>
      </c>
      <c r="AP493">
        <v>0</v>
      </c>
      <c r="AQ493" t="s">
        <v>115</v>
      </c>
      <c r="AR493" t="s">
        <v>108</v>
      </c>
      <c r="AS493" t="s">
        <v>275</v>
      </c>
      <c r="AT493">
        <v>3581</v>
      </c>
      <c r="AU493">
        <v>3526</v>
      </c>
      <c r="AV493">
        <v>0</v>
      </c>
      <c r="AW493">
        <v>0</v>
      </c>
      <c r="AX493">
        <v>7.1070000000000002</v>
      </c>
      <c r="AY493">
        <v>0.17334146341463416</v>
      </c>
      <c r="AZ493">
        <v>7.6270243902439034</v>
      </c>
      <c r="BA493" t="s">
        <v>109</v>
      </c>
      <c r="BB493">
        <v>-1.6270243902439034</v>
      </c>
      <c r="BC493">
        <v>-9.386238919375268</v>
      </c>
      <c r="BD493" t="s">
        <v>111</v>
      </c>
      <c r="BE493">
        <v>0</v>
      </c>
      <c r="BF493" t="s">
        <v>111</v>
      </c>
    </row>
    <row r="494" spans="1:58" x14ac:dyDescent="0.25">
      <c r="A494" t="s">
        <v>770</v>
      </c>
      <c r="B494" t="s">
        <v>248</v>
      </c>
      <c r="C494">
        <v>1</v>
      </c>
      <c r="D494">
        <v>503</v>
      </c>
      <c r="E494">
        <v>2</v>
      </c>
      <c r="F494" t="s">
        <v>63</v>
      </c>
      <c r="G494" t="s">
        <v>64</v>
      </c>
      <c r="H494" t="s">
        <v>65</v>
      </c>
      <c r="I494" t="s">
        <v>66</v>
      </c>
      <c r="J494" t="s">
        <v>66</v>
      </c>
      <c r="K494" t="s">
        <v>1</v>
      </c>
      <c r="L494">
        <v>50</v>
      </c>
      <c r="M494">
        <v>1621181</v>
      </c>
      <c r="N494">
        <v>6</v>
      </c>
      <c r="O494">
        <v>2</v>
      </c>
      <c r="P494" t="s">
        <v>156</v>
      </c>
      <c r="Q494" t="s">
        <v>484</v>
      </c>
      <c r="R494">
        <v>46</v>
      </c>
      <c r="U494">
        <v>24</v>
      </c>
      <c r="V494">
        <v>29</v>
      </c>
      <c r="W494">
        <v>2</v>
      </c>
      <c r="X494">
        <v>0</v>
      </c>
      <c r="Y494">
        <v>2</v>
      </c>
      <c r="Z494">
        <v>2</v>
      </c>
      <c r="AA494">
        <v>28</v>
      </c>
      <c r="AB494">
        <v>33</v>
      </c>
      <c r="AC494">
        <v>50</v>
      </c>
      <c r="AD494">
        <v>33</v>
      </c>
      <c r="AE494">
        <v>4</v>
      </c>
      <c r="AF494">
        <v>2</v>
      </c>
      <c r="AG494">
        <v>39</v>
      </c>
      <c r="AH494">
        <v>0</v>
      </c>
      <c r="AI494">
        <v>17</v>
      </c>
      <c r="AJ494">
        <v>11</v>
      </c>
      <c r="AK494">
        <v>15</v>
      </c>
      <c r="AL494">
        <v>17</v>
      </c>
      <c r="AM494">
        <v>0</v>
      </c>
      <c r="AN494">
        <v>0.12</v>
      </c>
      <c r="AO494">
        <v>1.3636363636363638</v>
      </c>
      <c r="AP494">
        <v>0</v>
      </c>
      <c r="AQ494" t="s">
        <v>115</v>
      </c>
      <c r="AR494" t="s">
        <v>108</v>
      </c>
      <c r="AS494" t="s">
        <v>275</v>
      </c>
      <c r="AT494">
        <v>3329</v>
      </c>
      <c r="AU494">
        <v>3279</v>
      </c>
      <c r="AV494">
        <v>0</v>
      </c>
      <c r="AW494">
        <v>0</v>
      </c>
      <c r="AX494">
        <v>6.6079999999999997</v>
      </c>
      <c r="AY494">
        <v>0.20024242424242422</v>
      </c>
      <c r="AZ494">
        <v>7.8094545454545443</v>
      </c>
      <c r="BA494" t="s">
        <v>109</v>
      </c>
      <c r="BB494">
        <v>-1.8094545454545443</v>
      </c>
      <c r="BC494">
        <v>-9.0363196125907947</v>
      </c>
      <c r="BD494" t="s">
        <v>111</v>
      </c>
      <c r="BE494">
        <v>0</v>
      </c>
      <c r="BF494" t="s">
        <v>111</v>
      </c>
    </row>
    <row r="495" spans="1:58" x14ac:dyDescent="0.25">
      <c r="A495" t="s">
        <v>771</v>
      </c>
      <c r="B495" t="s">
        <v>248</v>
      </c>
      <c r="C495">
        <v>1</v>
      </c>
      <c r="D495">
        <v>504</v>
      </c>
      <c r="E495">
        <v>2</v>
      </c>
      <c r="F495" t="s">
        <v>63</v>
      </c>
      <c r="G495" t="s">
        <v>64</v>
      </c>
      <c r="H495" t="s">
        <v>65</v>
      </c>
      <c r="I495" t="s">
        <v>66</v>
      </c>
      <c r="J495" t="s">
        <v>66</v>
      </c>
      <c r="K495" t="s">
        <v>1</v>
      </c>
      <c r="L495">
        <v>50</v>
      </c>
      <c r="M495">
        <v>1621183</v>
      </c>
      <c r="N495">
        <v>6</v>
      </c>
      <c r="O495">
        <v>2</v>
      </c>
      <c r="P495" t="s">
        <v>156</v>
      </c>
      <c r="Q495" t="s">
        <v>484</v>
      </c>
      <c r="R495">
        <v>46</v>
      </c>
      <c r="U495">
        <v>35</v>
      </c>
      <c r="V495">
        <v>40</v>
      </c>
      <c r="W495">
        <v>2</v>
      </c>
      <c r="X495">
        <v>0</v>
      </c>
      <c r="Y495">
        <v>2</v>
      </c>
      <c r="Z495">
        <v>2</v>
      </c>
      <c r="AA495">
        <v>39</v>
      </c>
      <c r="AB495">
        <v>44</v>
      </c>
      <c r="AC495">
        <v>50</v>
      </c>
      <c r="AD495">
        <v>41</v>
      </c>
      <c r="AE495">
        <v>3</v>
      </c>
      <c r="AF495">
        <v>2</v>
      </c>
      <c r="AG495">
        <v>46</v>
      </c>
      <c r="AH495">
        <v>0</v>
      </c>
      <c r="AI495">
        <v>9</v>
      </c>
      <c r="AJ495">
        <v>4</v>
      </c>
      <c r="AK495">
        <v>7</v>
      </c>
      <c r="AL495">
        <v>9</v>
      </c>
      <c r="AM495">
        <v>0</v>
      </c>
      <c r="AN495">
        <v>0.12</v>
      </c>
      <c r="AO495">
        <v>0.63636363636363635</v>
      </c>
      <c r="AP495">
        <v>0</v>
      </c>
      <c r="AQ495" t="s">
        <v>115</v>
      </c>
      <c r="AR495" t="s">
        <v>108</v>
      </c>
      <c r="AS495" t="s">
        <v>275</v>
      </c>
      <c r="AT495">
        <v>4051</v>
      </c>
      <c r="AU495">
        <v>4088</v>
      </c>
      <c r="AV495">
        <v>0</v>
      </c>
      <c r="AW495">
        <v>0</v>
      </c>
      <c r="AX495">
        <v>8.1389999999999993</v>
      </c>
      <c r="AY495">
        <v>0.1985121951219512</v>
      </c>
      <c r="AZ495">
        <v>9.1315609756097551</v>
      </c>
      <c r="BA495" t="s">
        <v>109</v>
      </c>
      <c r="BB495">
        <v>-3.1315609756097551</v>
      </c>
      <c r="BC495">
        <v>-15.775156653151489</v>
      </c>
      <c r="BD495" t="s">
        <v>111</v>
      </c>
      <c r="BE495">
        <v>0</v>
      </c>
      <c r="BF495" t="s">
        <v>111</v>
      </c>
    </row>
    <row r="496" spans="1:58" x14ac:dyDescent="0.25">
      <c r="A496" t="s">
        <v>772</v>
      </c>
      <c r="B496" t="s">
        <v>248</v>
      </c>
      <c r="C496">
        <v>1</v>
      </c>
      <c r="D496">
        <v>505</v>
      </c>
      <c r="E496">
        <v>2</v>
      </c>
      <c r="F496" t="s">
        <v>63</v>
      </c>
      <c r="G496" t="s">
        <v>64</v>
      </c>
      <c r="H496" t="s">
        <v>67</v>
      </c>
      <c r="I496" t="s">
        <v>68</v>
      </c>
      <c r="J496" t="s">
        <v>69</v>
      </c>
      <c r="K496" t="s">
        <v>1</v>
      </c>
      <c r="L496">
        <v>50</v>
      </c>
      <c r="M496">
        <v>1621185</v>
      </c>
      <c r="N496">
        <v>5</v>
      </c>
      <c r="O496">
        <v>2</v>
      </c>
      <c r="P496" t="s">
        <v>156</v>
      </c>
      <c r="Q496" t="s">
        <v>484</v>
      </c>
      <c r="R496">
        <v>46</v>
      </c>
      <c r="U496">
        <v>0</v>
      </c>
      <c r="V496">
        <v>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</v>
      </c>
      <c r="AC496">
        <v>50</v>
      </c>
      <c r="AD496">
        <v>4</v>
      </c>
      <c r="AE496">
        <v>0</v>
      </c>
      <c r="AF496">
        <v>0</v>
      </c>
      <c r="AG496">
        <v>4</v>
      </c>
      <c r="AH496">
        <v>0</v>
      </c>
      <c r="AI496">
        <v>46</v>
      </c>
      <c r="AJ496">
        <v>46</v>
      </c>
      <c r="AK496">
        <v>46</v>
      </c>
      <c r="AL496">
        <v>46</v>
      </c>
      <c r="AM496">
        <v>0</v>
      </c>
      <c r="AN496">
        <v>0.1</v>
      </c>
      <c r="AO496">
        <v>4.1818181818181817</v>
      </c>
      <c r="AP496">
        <v>0</v>
      </c>
      <c r="AQ496" t="s">
        <v>112</v>
      </c>
      <c r="AR496" t="s">
        <v>108</v>
      </c>
      <c r="AS496" t="s">
        <v>275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 t="s">
        <v>113</v>
      </c>
      <c r="BB496">
        <v>5</v>
      </c>
      <c r="BC496">
        <v>0</v>
      </c>
      <c r="BD496" t="s">
        <v>111</v>
      </c>
      <c r="BE496">
        <v>0</v>
      </c>
      <c r="BF496" t="s">
        <v>111</v>
      </c>
    </row>
    <row r="497" spans="1:58" x14ac:dyDescent="0.25">
      <c r="A497" t="s">
        <v>773</v>
      </c>
      <c r="B497" t="s">
        <v>248</v>
      </c>
      <c r="C497">
        <v>1</v>
      </c>
      <c r="D497">
        <v>506</v>
      </c>
      <c r="E497">
        <v>2</v>
      </c>
      <c r="F497" t="s">
        <v>63</v>
      </c>
      <c r="G497" t="s">
        <v>64</v>
      </c>
      <c r="H497" t="s">
        <v>65</v>
      </c>
      <c r="I497" t="s">
        <v>66</v>
      </c>
      <c r="J497" t="s">
        <v>66</v>
      </c>
      <c r="K497" t="s">
        <v>1</v>
      </c>
      <c r="L497">
        <v>50</v>
      </c>
      <c r="M497">
        <v>1621187</v>
      </c>
      <c r="N497">
        <v>6</v>
      </c>
      <c r="O497">
        <v>2</v>
      </c>
      <c r="P497" t="s">
        <v>156</v>
      </c>
      <c r="Q497" t="s">
        <v>484</v>
      </c>
      <c r="R497">
        <v>46</v>
      </c>
      <c r="U497">
        <v>27</v>
      </c>
      <c r="V497">
        <v>32</v>
      </c>
      <c r="W497">
        <v>4</v>
      </c>
      <c r="X497">
        <v>0</v>
      </c>
      <c r="Y497">
        <v>4</v>
      </c>
      <c r="Z497">
        <v>0</v>
      </c>
      <c r="AA497">
        <v>31</v>
      </c>
      <c r="AB497">
        <v>36</v>
      </c>
      <c r="AC497">
        <v>50</v>
      </c>
      <c r="AD497">
        <v>37</v>
      </c>
      <c r="AE497">
        <v>4</v>
      </c>
      <c r="AF497">
        <v>0</v>
      </c>
      <c r="AG497">
        <v>41</v>
      </c>
      <c r="AH497">
        <v>0</v>
      </c>
      <c r="AI497">
        <v>13</v>
      </c>
      <c r="AJ497">
        <v>9</v>
      </c>
      <c r="AK497">
        <v>13</v>
      </c>
      <c r="AL497">
        <v>13</v>
      </c>
      <c r="AM497">
        <v>0</v>
      </c>
      <c r="AN497">
        <v>0.12</v>
      </c>
      <c r="AO497">
        <v>1.1818181818181819</v>
      </c>
      <c r="AP497">
        <v>0</v>
      </c>
      <c r="AQ497" t="s">
        <v>115</v>
      </c>
      <c r="AR497" t="s">
        <v>108</v>
      </c>
      <c r="AS497" t="s">
        <v>275</v>
      </c>
      <c r="AT497">
        <v>3186</v>
      </c>
      <c r="AU497">
        <v>3150</v>
      </c>
      <c r="AV497">
        <v>0</v>
      </c>
      <c r="AW497">
        <v>0</v>
      </c>
      <c r="AX497">
        <v>6.3360000000000003</v>
      </c>
      <c r="AY497">
        <v>0.17124324324324325</v>
      </c>
      <c r="AZ497">
        <v>7.0209729729729728</v>
      </c>
      <c r="BA497" t="s">
        <v>109</v>
      </c>
      <c r="BB497">
        <v>-1.0209729729729728</v>
      </c>
      <c r="BC497">
        <v>-5.962121212121211</v>
      </c>
      <c r="BD497" t="s">
        <v>111</v>
      </c>
      <c r="BE497">
        <v>0</v>
      </c>
      <c r="BF497" t="s">
        <v>111</v>
      </c>
    </row>
    <row r="498" spans="1:58" x14ac:dyDescent="0.25">
      <c r="A498" t="s">
        <v>774</v>
      </c>
      <c r="B498" t="s">
        <v>248</v>
      </c>
      <c r="C498">
        <v>1</v>
      </c>
      <c r="D498">
        <v>507</v>
      </c>
      <c r="E498">
        <v>2</v>
      </c>
      <c r="F498" t="s">
        <v>63</v>
      </c>
      <c r="G498" t="s">
        <v>64</v>
      </c>
      <c r="H498" t="s">
        <v>65</v>
      </c>
      <c r="I498" t="s">
        <v>66</v>
      </c>
      <c r="J498" t="s">
        <v>66</v>
      </c>
      <c r="K498" t="s">
        <v>1</v>
      </c>
      <c r="L498">
        <v>50</v>
      </c>
      <c r="M498">
        <v>1621189</v>
      </c>
      <c r="N498">
        <v>6</v>
      </c>
      <c r="O498">
        <v>2</v>
      </c>
      <c r="P498" t="s">
        <v>156</v>
      </c>
      <c r="Q498" t="s">
        <v>484</v>
      </c>
      <c r="R498">
        <v>46</v>
      </c>
      <c r="U498">
        <v>28</v>
      </c>
      <c r="V498">
        <v>33</v>
      </c>
      <c r="W498">
        <v>4</v>
      </c>
      <c r="X498">
        <v>0</v>
      </c>
      <c r="Y498">
        <v>4</v>
      </c>
      <c r="Z498">
        <v>0</v>
      </c>
      <c r="AA498">
        <v>32</v>
      </c>
      <c r="AB498">
        <v>37</v>
      </c>
      <c r="AC498">
        <v>50</v>
      </c>
      <c r="AD498">
        <v>38</v>
      </c>
      <c r="AE498">
        <v>4</v>
      </c>
      <c r="AF498">
        <v>0</v>
      </c>
      <c r="AG498">
        <v>42</v>
      </c>
      <c r="AH498">
        <v>0</v>
      </c>
      <c r="AI498">
        <v>12</v>
      </c>
      <c r="AJ498">
        <v>8</v>
      </c>
      <c r="AK498">
        <v>12</v>
      </c>
      <c r="AL498">
        <v>12</v>
      </c>
      <c r="AM498">
        <v>0</v>
      </c>
      <c r="AN498">
        <v>0.12</v>
      </c>
      <c r="AO498">
        <v>1.0909090909090908</v>
      </c>
      <c r="AP498">
        <v>0</v>
      </c>
      <c r="AQ498" t="s">
        <v>115</v>
      </c>
      <c r="AR498" t="s">
        <v>108</v>
      </c>
      <c r="AS498" t="s">
        <v>275</v>
      </c>
      <c r="AT498">
        <v>3240</v>
      </c>
      <c r="AU498">
        <v>3042</v>
      </c>
      <c r="AV498">
        <v>0</v>
      </c>
      <c r="AW498">
        <v>0</v>
      </c>
      <c r="AX498">
        <v>6.282</v>
      </c>
      <c r="AY498">
        <v>0.16531578947368422</v>
      </c>
      <c r="AZ498">
        <v>6.9432631578947372</v>
      </c>
      <c r="BA498" t="s">
        <v>109</v>
      </c>
      <c r="BB498">
        <v>-0.94326315789473725</v>
      </c>
      <c r="BC498">
        <v>-5.7058261700095532</v>
      </c>
      <c r="BD498" t="s">
        <v>111</v>
      </c>
      <c r="BE498">
        <v>0</v>
      </c>
      <c r="BF498" t="s">
        <v>111</v>
      </c>
    </row>
    <row r="499" spans="1:58" x14ac:dyDescent="0.25">
      <c r="A499" t="s">
        <v>775</v>
      </c>
      <c r="B499" t="s">
        <v>248</v>
      </c>
      <c r="C499">
        <v>1</v>
      </c>
      <c r="D499">
        <v>508</v>
      </c>
      <c r="E499">
        <v>2</v>
      </c>
      <c r="F499" t="s">
        <v>63</v>
      </c>
      <c r="G499" t="s">
        <v>64</v>
      </c>
      <c r="H499" t="s">
        <v>65</v>
      </c>
      <c r="I499" t="s">
        <v>66</v>
      </c>
      <c r="J499" t="s">
        <v>66</v>
      </c>
      <c r="K499" t="s">
        <v>1</v>
      </c>
      <c r="L499">
        <v>50</v>
      </c>
      <c r="M499">
        <v>1621191</v>
      </c>
      <c r="N499">
        <v>6</v>
      </c>
      <c r="O499">
        <v>2</v>
      </c>
      <c r="P499" t="s">
        <v>156</v>
      </c>
      <c r="Q499" t="s">
        <v>484</v>
      </c>
      <c r="R499">
        <v>46</v>
      </c>
      <c r="U499">
        <v>28</v>
      </c>
      <c r="V499">
        <v>33</v>
      </c>
      <c r="W499">
        <v>2</v>
      </c>
      <c r="X499">
        <v>0</v>
      </c>
      <c r="Y499">
        <v>2</v>
      </c>
      <c r="Z499">
        <v>0</v>
      </c>
      <c r="AA499">
        <v>30</v>
      </c>
      <c r="AB499">
        <v>35</v>
      </c>
      <c r="AC499">
        <v>50</v>
      </c>
      <c r="AD499">
        <v>35</v>
      </c>
      <c r="AE499">
        <v>3</v>
      </c>
      <c r="AF499">
        <v>0</v>
      </c>
      <c r="AG499">
        <v>38</v>
      </c>
      <c r="AH499">
        <v>0</v>
      </c>
      <c r="AI499">
        <v>15</v>
      </c>
      <c r="AJ499">
        <v>12</v>
      </c>
      <c r="AK499">
        <v>15</v>
      </c>
      <c r="AL499">
        <v>15</v>
      </c>
      <c r="AM499">
        <v>0</v>
      </c>
      <c r="AN499">
        <v>0.12</v>
      </c>
      <c r="AO499">
        <v>1.3636363636363638</v>
      </c>
      <c r="AP499">
        <v>0</v>
      </c>
      <c r="AQ499" t="s">
        <v>115</v>
      </c>
      <c r="AR499" t="s">
        <v>108</v>
      </c>
      <c r="AS499" t="s">
        <v>275</v>
      </c>
      <c r="AT499">
        <v>2924</v>
      </c>
      <c r="AU499">
        <v>3882</v>
      </c>
      <c r="AV499">
        <v>0</v>
      </c>
      <c r="AW499">
        <v>0</v>
      </c>
      <c r="AX499">
        <v>6.806</v>
      </c>
      <c r="AY499">
        <v>0.19445714285714286</v>
      </c>
      <c r="AZ499">
        <v>7.3893714285714287</v>
      </c>
      <c r="BA499" t="s">
        <v>109</v>
      </c>
      <c r="BB499">
        <v>-1.3893714285714287</v>
      </c>
      <c r="BC499">
        <v>-7.144872171613283</v>
      </c>
      <c r="BD499" t="s">
        <v>111</v>
      </c>
      <c r="BE499">
        <v>0</v>
      </c>
      <c r="BF499" t="s">
        <v>111</v>
      </c>
    </row>
    <row r="500" spans="1:58" x14ac:dyDescent="0.25">
      <c r="A500" t="s">
        <v>776</v>
      </c>
      <c r="B500" t="s">
        <v>248</v>
      </c>
      <c r="C500">
        <v>1</v>
      </c>
      <c r="D500">
        <v>509</v>
      </c>
      <c r="E500">
        <v>2</v>
      </c>
      <c r="F500" t="s">
        <v>63</v>
      </c>
      <c r="G500" t="s">
        <v>64</v>
      </c>
      <c r="H500" t="s">
        <v>65</v>
      </c>
      <c r="I500" t="s">
        <v>66</v>
      </c>
      <c r="J500" t="s">
        <v>66</v>
      </c>
      <c r="K500" t="s">
        <v>1</v>
      </c>
      <c r="L500">
        <v>50</v>
      </c>
      <c r="M500">
        <v>1621193</v>
      </c>
      <c r="N500">
        <v>6</v>
      </c>
      <c r="O500">
        <v>2</v>
      </c>
      <c r="P500" t="s">
        <v>156</v>
      </c>
      <c r="Q500" t="s">
        <v>484</v>
      </c>
      <c r="R500">
        <v>46</v>
      </c>
      <c r="U500">
        <v>33</v>
      </c>
      <c r="V500">
        <v>38</v>
      </c>
      <c r="W500">
        <v>0</v>
      </c>
      <c r="X500">
        <v>0</v>
      </c>
      <c r="Y500">
        <v>0</v>
      </c>
      <c r="Z500">
        <v>1</v>
      </c>
      <c r="AA500">
        <v>34</v>
      </c>
      <c r="AB500">
        <v>39</v>
      </c>
      <c r="AC500">
        <v>50</v>
      </c>
      <c r="AD500">
        <v>38</v>
      </c>
      <c r="AE500">
        <v>0</v>
      </c>
      <c r="AF500">
        <v>1</v>
      </c>
      <c r="AG500">
        <v>39</v>
      </c>
      <c r="AH500">
        <v>0</v>
      </c>
      <c r="AI500">
        <v>12</v>
      </c>
      <c r="AJ500">
        <v>11</v>
      </c>
      <c r="AK500">
        <v>11</v>
      </c>
      <c r="AL500">
        <v>12</v>
      </c>
      <c r="AM500">
        <v>0</v>
      </c>
      <c r="AN500">
        <v>0.12</v>
      </c>
      <c r="AO500">
        <v>1</v>
      </c>
      <c r="AP500">
        <v>0</v>
      </c>
      <c r="AQ500" t="s">
        <v>115</v>
      </c>
      <c r="AR500" t="s">
        <v>108</v>
      </c>
      <c r="AS500" t="s">
        <v>275</v>
      </c>
      <c r="AT500">
        <v>4595</v>
      </c>
      <c r="AU500">
        <v>3485</v>
      </c>
      <c r="AV500">
        <v>0</v>
      </c>
      <c r="AW500">
        <v>0</v>
      </c>
      <c r="AX500">
        <v>8.08</v>
      </c>
      <c r="AY500">
        <v>0.21263157894736842</v>
      </c>
      <c r="AZ500">
        <v>8.2926315789473684</v>
      </c>
      <c r="BA500" t="s">
        <v>109</v>
      </c>
      <c r="BB500">
        <v>-2.2926315789473684</v>
      </c>
      <c r="BC500">
        <v>-10.782178217821782</v>
      </c>
      <c r="BD500" t="s">
        <v>111</v>
      </c>
      <c r="BE500">
        <v>0</v>
      </c>
      <c r="BF500" t="s">
        <v>111</v>
      </c>
    </row>
    <row r="501" spans="1:58" x14ac:dyDescent="0.25">
      <c r="A501" t="s">
        <v>777</v>
      </c>
      <c r="B501" t="s">
        <v>248</v>
      </c>
      <c r="C501">
        <v>1</v>
      </c>
      <c r="D501">
        <v>510</v>
      </c>
      <c r="E501">
        <v>2</v>
      </c>
      <c r="F501" t="s">
        <v>63</v>
      </c>
      <c r="G501" t="s">
        <v>64</v>
      </c>
      <c r="H501" t="s">
        <v>65</v>
      </c>
      <c r="I501" t="s">
        <v>66</v>
      </c>
      <c r="J501" t="s">
        <v>66</v>
      </c>
      <c r="K501" t="s">
        <v>1</v>
      </c>
      <c r="L501">
        <v>50</v>
      </c>
      <c r="M501">
        <v>1621195</v>
      </c>
      <c r="N501">
        <v>6</v>
      </c>
      <c r="O501">
        <v>2</v>
      </c>
      <c r="P501" t="s">
        <v>156</v>
      </c>
      <c r="Q501" t="s">
        <v>484</v>
      </c>
      <c r="R501">
        <v>46</v>
      </c>
      <c r="U501">
        <v>39</v>
      </c>
      <c r="V501">
        <v>44</v>
      </c>
      <c r="W501">
        <v>0</v>
      </c>
      <c r="X501">
        <v>0</v>
      </c>
      <c r="Y501">
        <v>0</v>
      </c>
      <c r="Z501">
        <v>1</v>
      </c>
      <c r="AA501">
        <v>40</v>
      </c>
      <c r="AB501">
        <v>45</v>
      </c>
      <c r="AC501">
        <v>50</v>
      </c>
      <c r="AD501">
        <v>44</v>
      </c>
      <c r="AE501">
        <v>0</v>
      </c>
      <c r="AF501">
        <v>1</v>
      </c>
      <c r="AG501">
        <v>45</v>
      </c>
      <c r="AH501">
        <v>0</v>
      </c>
      <c r="AI501">
        <v>6</v>
      </c>
      <c r="AJ501">
        <v>5</v>
      </c>
      <c r="AK501">
        <v>5</v>
      </c>
      <c r="AL501">
        <v>6</v>
      </c>
      <c r="AM501">
        <v>0</v>
      </c>
      <c r="AN501">
        <v>0.12</v>
      </c>
      <c r="AO501">
        <v>0.45454545454545459</v>
      </c>
      <c r="AP501">
        <v>0</v>
      </c>
      <c r="AQ501" t="s">
        <v>115</v>
      </c>
      <c r="AR501" t="s">
        <v>108</v>
      </c>
      <c r="AS501" t="s">
        <v>275</v>
      </c>
      <c r="AT501">
        <v>4444</v>
      </c>
      <c r="AU501">
        <v>5825</v>
      </c>
      <c r="AV501">
        <v>0</v>
      </c>
      <c r="AW501">
        <v>0</v>
      </c>
      <c r="AX501">
        <v>10.269</v>
      </c>
      <c r="AY501">
        <v>0.23338636363636364</v>
      </c>
      <c r="AZ501">
        <v>10.502386363636363</v>
      </c>
      <c r="BA501" t="s">
        <v>109</v>
      </c>
      <c r="BB501">
        <v>-4.5023863636363632</v>
      </c>
      <c r="BC501">
        <v>-19.291557113643002</v>
      </c>
      <c r="BD501" t="s">
        <v>114</v>
      </c>
      <c r="BE501">
        <v>0</v>
      </c>
      <c r="BF501" t="s">
        <v>111</v>
      </c>
    </row>
    <row r="502" spans="1:58" x14ac:dyDescent="0.25">
      <c r="A502" t="s">
        <v>778</v>
      </c>
      <c r="B502" t="s">
        <v>248</v>
      </c>
      <c r="C502">
        <v>1</v>
      </c>
      <c r="D502">
        <v>511</v>
      </c>
      <c r="E502">
        <v>1</v>
      </c>
      <c r="F502" t="s">
        <v>63</v>
      </c>
      <c r="G502" t="s">
        <v>64</v>
      </c>
      <c r="H502" t="s">
        <v>65</v>
      </c>
      <c r="I502" t="s">
        <v>66</v>
      </c>
      <c r="J502" t="s">
        <v>66</v>
      </c>
      <c r="K502" t="s">
        <v>1</v>
      </c>
      <c r="L502">
        <v>50</v>
      </c>
      <c r="M502">
        <v>1621197</v>
      </c>
      <c r="N502">
        <v>6</v>
      </c>
      <c r="O502">
        <v>2</v>
      </c>
      <c r="P502" t="s">
        <v>156</v>
      </c>
      <c r="Q502" t="s">
        <v>461</v>
      </c>
      <c r="R502">
        <v>47</v>
      </c>
      <c r="U502">
        <v>33</v>
      </c>
      <c r="V502">
        <v>38</v>
      </c>
      <c r="W502">
        <v>0</v>
      </c>
      <c r="X502">
        <v>0</v>
      </c>
      <c r="Y502">
        <v>0</v>
      </c>
      <c r="Z502">
        <v>0</v>
      </c>
      <c r="AA502">
        <v>33</v>
      </c>
      <c r="AB502">
        <v>38</v>
      </c>
      <c r="AC502">
        <v>50</v>
      </c>
      <c r="AD502">
        <v>38</v>
      </c>
      <c r="AE502">
        <v>0</v>
      </c>
      <c r="AF502">
        <v>0</v>
      </c>
      <c r="AG502">
        <v>38</v>
      </c>
      <c r="AH502">
        <v>0</v>
      </c>
      <c r="AI502">
        <v>12</v>
      </c>
      <c r="AJ502">
        <v>12</v>
      </c>
      <c r="AK502">
        <v>12</v>
      </c>
      <c r="AL502">
        <v>12</v>
      </c>
      <c r="AM502">
        <v>0</v>
      </c>
      <c r="AN502">
        <v>0.12</v>
      </c>
      <c r="AO502">
        <v>1.0909090909090908</v>
      </c>
      <c r="AP502">
        <v>0</v>
      </c>
      <c r="AQ502" t="s">
        <v>115</v>
      </c>
      <c r="AR502" t="s">
        <v>108</v>
      </c>
      <c r="AS502" t="s">
        <v>252</v>
      </c>
      <c r="AT502">
        <v>4063</v>
      </c>
      <c r="AU502">
        <v>4269</v>
      </c>
      <c r="AV502">
        <v>0</v>
      </c>
      <c r="AW502">
        <v>0</v>
      </c>
      <c r="AX502">
        <v>8.3320000000000007</v>
      </c>
      <c r="AY502">
        <v>0.21926315789473685</v>
      </c>
      <c r="AZ502">
        <v>8.3320000000000007</v>
      </c>
      <c r="BA502" t="s">
        <v>109</v>
      </c>
      <c r="BB502">
        <v>-2.3320000000000007</v>
      </c>
      <c r="BC502">
        <v>-10.635621699471919</v>
      </c>
      <c r="BD502" t="s">
        <v>110</v>
      </c>
      <c r="BE502">
        <v>0</v>
      </c>
      <c r="BF502" t="s">
        <v>111</v>
      </c>
    </row>
    <row r="503" spans="1:58" x14ac:dyDescent="0.25">
      <c r="A503" t="s">
        <v>779</v>
      </c>
      <c r="B503" t="s">
        <v>248</v>
      </c>
      <c r="C503">
        <v>1</v>
      </c>
      <c r="D503">
        <v>512</v>
      </c>
      <c r="E503">
        <v>1</v>
      </c>
      <c r="F503" t="s">
        <v>63</v>
      </c>
      <c r="G503" t="s">
        <v>64</v>
      </c>
      <c r="H503" t="s">
        <v>65</v>
      </c>
      <c r="I503" t="s">
        <v>66</v>
      </c>
      <c r="J503" t="s">
        <v>66</v>
      </c>
      <c r="K503" t="s">
        <v>1</v>
      </c>
      <c r="L503">
        <v>50</v>
      </c>
      <c r="M503">
        <v>1621199</v>
      </c>
      <c r="N503">
        <v>6</v>
      </c>
      <c r="O503">
        <v>2</v>
      </c>
      <c r="P503" t="s">
        <v>156</v>
      </c>
      <c r="Q503" t="s">
        <v>461</v>
      </c>
      <c r="R503">
        <v>47</v>
      </c>
      <c r="U503">
        <v>37</v>
      </c>
      <c r="V503">
        <v>42</v>
      </c>
      <c r="W503">
        <v>0</v>
      </c>
      <c r="X503">
        <v>0</v>
      </c>
      <c r="Y503">
        <v>0</v>
      </c>
      <c r="Z503">
        <v>1</v>
      </c>
      <c r="AA503">
        <v>38</v>
      </c>
      <c r="AB503">
        <v>43</v>
      </c>
      <c r="AC503">
        <v>50</v>
      </c>
      <c r="AD503">
        <v>42</v>
      </c>
      <c r="AE503">
        <v>0</v>
      </c>
      <c r="AF503">
        <v>1</v>
      </c>
      <c r="AG503">
        <v>43</v>
      </c>
      <c r="AH503">
        <v>0</v>
      </c>
      <c r="AI503">
        <v>8</v>
      </c>
      <c r="AJ503">
        <v>7</v>
      </c>
      <c r="AK503">
        <v>7</v>
      </c>
      <c r="AL503">
        <v>8</v>
      </c>
      <c r="AM503">
        <v>0</v>
      </c>
      <c r="AN503">
        <v>0.12</v>
      </c>
      <c r="AO503">
        <v>0.63636363636363635</v>
      </c>
      <c r="AP503">
        <v>0</v>
      </c>
      <c r="AQ503" t="s">
        <v>115</v>
      </c>
      <c r="AR503" t="s">
        <v>108</v>
      </c>
      <c r="AS503" t="s">
        <v>252</v>
      </c>
      <c r="AT503">
        <v>5659</v>
      </c>
      <c r="AU503">
        <v>5628</v>
      </c>
      <c r="AV503">
        <v>0</v>
      </c>
      <c r="AW503">
        <v>0</v>
      </c>
      <c r="AX503">
        <v>11.287000000000001</v>
      </c>
      <c r="AY503">
        <v>0.26873809523809528</v>
      </c>
      <c r="AZ503">
        <v>11.555738095238096</v>
      </c>
      <c r="BA503" t="s">
        <v>109</v>
      </c>
      <c r="BB503">
        <v>-5.5557380952380964</v>
      </c>
      <c r="BC503">
        <v>-20.673429609285019</v>
      </c>
      <c r="BD503" t="s">
        <v>111</v>
      </c>
      <c r="BE503">
        <v>0</v>
      </c>
      <c r="BF503" t="s">
        <v>111</v>
      </c>
    </row>
    <row r="504" spans="1:58" x14ac:dyDescent="0.25">
      <c r="A504" t="s">
        <v>780</v>
      </c>
      <c r="B504" t="s">
        <v>248</v>
      </c>
      <c r="C504">
        <v>1</v>
      </c>
      <c r="D504">
        <v>513</v>
      </c>
      <c r="E504">
        <v>1</v>
      </c>
      <c r="F504" t="s">
        <v>63</v>
      </c>
      <c r="G504" t="s">
        <v>64</v>
      </c>
      <c r="H504" t="s">
        <v>65</v>
      </c>
      <c r="I504" t="s">
        <v>66</v>
      </c>
      <c r="J504" t="s">
        <v>66</v>
      </c>
      <c r="K504" t="s">
        <v>1</v>
      </c>
      <c r="L504">
        <v>50</v>
      </c>
      <c r="M504">
        <v>1621201</v>
      </c>
      <c r="N504">
        <v>6</v>
      </c>
      <c r="O504">
        <v>2</v>
      </c>
      <c r="P504" t="s">
        <v>156</v>
      </c>
      <c r="Q504" t="s">
        <v>461</v>
      </c>
      <c r="R504">
        <v>47</v>
      </c>
      <c r="U504">
        <v>35</v>
      </c>
      <c r="V504">
        <v>40</v>
      </c>
      <c r="W504">
        <v>0</v>
      </c>
      <c r="X504">
        <v>0</v>
      </c>
      <c r="Y504">
        <v>0</v>
      </c>
      <c r="Z504">
        <v>0</v>
      </c>
      <c r="AA504">
        <v>35</v>
      </c>
      <c r="AB504">
        <v>40</v>
      </c>
      <c r="AC504">
        <v>50</v>
      </c>
      <c r="AD504">
        <v>47</v>
      </c>
      <c r="AE504">
        <v>0</v>
      </c>
      <c r="AF504">
        <v>0</v>
      </c>
      <c r="AG504">
        <v>47</v>
      </c>
      <c r="AH504">
        <v>0</v>
      </c>
      <c r="AI504">
        <v>3</v>
      </c>
      <c r="AJ504">
        <v>3</v>
      </c>
      <c r="AK504">
        <v>3</v>
      </c>
      <c r="AL504">
        <v>3</v>
      </c>
      <c r="AM504">
        <v>0</v>
      </c>
      <c r="AN504">
        <v>0.12</v>
      </c>
      <c r="AO504">
        <v>0.27272727272727271</v>
      </c>
      <c r="AP504">
        <v>0</v>
      </c>
      <c r="AQ504" t="s">
        <v>115</v>
      </c>
      <c r="AR504" t="s">
        <v>108</v>
      </c>
      <c r="AS504" t="s">
        <v>252</v>
      </c>
      <c r="AT504">
        <v>5117</v>
      </c>
      <c r="AU504">
        <v>3383</v>
      </c>
      <c r="AV504">
        <v>0</v>
      </c>
      <c r="AW504">
        <v>0</v>
      </c>
      <c r="AX504">
        <v>8.5</v>
      </c>
      <c r="AY504">
        <v>0.18085106382978725</v>
      </c>
      <c r="AZ504">
        <v>8.5</v>
      </c>
      <c r="BA504" t="s">
        <v>109</v>
      </c>
      <c r="BB504">
        <v>-2.5</v>
      </c>
      <c r="BC504">
        <v>-13.823529411764705</v>
      </c>
      <c r="BD504" t="s">
        <v>111</v>
      </c>
      <c r="BE504">
        <v>0</v>
      </c>
      <c r="BF504" t="s">
        <v>111</v>
      </c>
    </row>
    <row r="505" spans="1:58" x14ac:dyDescent="0.25">
      <c r="A505" t="s">
        <v>781</v>
      </c>
      <c r="B505" t="s">
        <v>248</v>
      </c>
      <c r="C505">
        <v>1</v>
      </c>
      <c r="D505">
        <v>514</v>
      </c>
      <c r="E505">
        <v>1</v>
      </c>
      <c r="F505" t="s">
        <v>63</v>
      </c>
      <c r="G505" t="s">
        <v>64</v>
      </c>
      <c r="H505" t="s">
        <v>65</v>
      </c>
      <c r="I505" t="s">
        <v>66</v>
      </c>
      <c r="J505" t="s">
        <v>66</v>
      </c>
      <c r="K505" t="s">
        <v>1</v>
      </c>
      <c r="L505">
        <v>50</v>
      </c>
      <c r="M505">
        <v>1621203</v>
      </c>
      <c r="N505">
        <v>6</v>
      </c>
      <c r="O505">
        <v>2</v>
      </c>
      <c r="P505" t="s">
        <v>156</v>
      </c>
      <c r="Q505" t="s">
        <v>461</v>
      </c>
      <c r="R505">
        <v>47</v>
      </c>
      <c r="U505">
        <v>29</v>
      </c>
      <c r="V505">
        <v>34</v>
      </c>
      <c r="W505">
        <v>7</v>
      </c>
      <c r="X505">
        <v>0</v>
      </c>
      <c r="Y505">
        <v>7</v>
      </c>
      <c r="Z505">
        <v>0</v>
      </c>
      <c r="AA505">
        <v>36</v>
      </c>
      <c r="AB505">
        <v>41</v>
      </c>
      <c r="AC505">
        <v>50</v>
      </c>
      <c r="AD505">
        <v>39</v>
      </c>
      <c r="AE505">
        <v>8</v>
      </c>
      <c r="AF505">
        <v>0</v>
      </c>
      <c r="AG505">
        <v>47</v>
      </c>
      <c r="AH505">
        <v>0</v>
      </c>
      <c r="AI505">
        <v>11</v>
      </c>
      <c r="AJ505">
        <v>3</v>
      </c>
      <c r="AK505">
        <v>11</v>
      </c>
      <c r="AL505">
        <v>11</v>
      </c>
      <c r="AM505">
        <v>0</v>
      </c>
      <c r="AN505">
        <v>0.12</v>
      </c>
      <c r="AO505">
        <v>1</v>
      </c>
      <c r="AP505">
        <v>0</v>
      </c>
      <c r="AQ505" t="s">
        <v>115</v>
      </c>
      <c r="AR505" t="s">
        <v>108</v>
      </c>
      <c r="AS505" t="s">
        <v>252</v>
      </c>
      <c r="AT505">
        <v>3456</v>
      </c>
      <c r="AU505">
        <v>3289</v>
      </c>
      <c r="AV505">
        <v>0</v>
      </c>
      <c r="AW505">
        <v>0</v>
      </c>
      <c r="AX505">
        <v>6.7450000000000001</v>
      </c>
      <c r="AY505">
        <v>0.17294871794871794</v>
      </c>
      <c r="AZ505">
        <v>8.1285897435897425</v>
      </c>
      <c r="BA505" t="s">
        <v>109</v>
      </c>
      <c r="BB505">
        <v>-2.1285897435897425</v>
      </c>
      <c r="BC505">
        <v>-12.307635285396584</v>
      </c>
      <c r="BD505" t="s">
        <v>111</v>
      </c>
      <c r="BE505">
        <v>0</v>
      </c>
      <c r="BF505" t="s">
        <v>111</v>
      </c>
    </row>
    <row r="506" spans="1:58" x14ac:dyDescent="0.25">
      <c r="A506" t="s">
        <v>782</v>
      </c>
      <c r="B506" t="s">
        <v>248</v>
      </c>
      <c r="C506">
        <v>1</v>
      </c>
      <c r="D506">
        <v>515</v>
      </c>
      <c r="E506">
        <v>1</v>
      </c>
      <c r="F506" t="s">
        <v>63</v>
      </c>
      <c r="G506" t="s">
        <v>64</v>
      </c>
      <c r="H506" t="s">
        <v>65</v>
      </c>
      <c r="I506" t="s">
        <v>66</v>
      </c>
      <c r="J506" t="s">
        <v>66</v>
      </c>
      <c r="K506" t="s">
        <v>1</v>
      </c>
      <c r="L506">
        <v>50</v>
      </c>
      <c r="M506">
        <v>1621205</v>
      </c>
      <c r="N506">
        <v>6</v>
      </c>
      <c r="O506">
        <v>2</v>
      </c>
      <c r="P506" t="s">
        <v>156</v>
      </c>
      <c r="Q506" t="s">
        <v>461</v>
      </c>
      <c r="R506">
        <v>47</v>
      </c>
      <c r="U506">
        <v>28</v>
      </c>
      <c r="V506">
        <v>33</v>
      </c>
      <c r="W506">
        <v>1</v>
      </c>
      <c r="X506">
        <v>0</v>
      </c>
      <c r="Y506">
        <v>1</v>
      </c>
      <c r="Z506">
        <v>1</v>
      </c>
      <c r="AA506">
        <v>30</v>
      </c>
      <c r="AB506">
        <v>35</v>
      </c>
      <c r="AC506">
        <v>50</v>
      </c>
      <c r="AD506">
        <v>36</v>
      </c>
      <c r="AE506">
        <v>2</v>
      </c>
      <c r="AF506">
        <v>1</v>
      </c>
      <c r="AG506">
        <v>39</v>
      </c>
      <c r="AH506">
        <v>0</v>
      </c>
      <c r="AI506">
        <v>14</v>
      </c>
      <c r="AJ506">
        <v>11</v>
      </c>
      <c r="AK506">
        <v>13</v>
      </c>
      <c r="AL506">
        <v>14</v>
      </c>
      <c r="AM506">
        <v>0</v>
      </c>
      <c r="AN506">
        <v>0.12</v>
      </c>
      <c r="AO506">
        <v>1.1818181818181819</v>
      </c>
      <c r="AP506">
        <v>0</v>
      </c>
      <c r="AQ506" t="s">
        <v>115</v>
      </c>
      <c r="AR506" t="s">
        <v>108</v>
      </c>
      <c r="AS506" t="s">
        <v>252</v>
      </c>
      <c r="AT506">
        <v>4081</v>
      </c>
      <c r="AU506">
        <v>4098</v>
      </c>
      <c r="AV506">
        <v>0</v>
      </c>
      <c r="AW506">
        <v>0</v>
      </c>
      <c r="AX506">
        <v>8.1790000000000003</v>
      </c>
      <c r="AY506">
        <v>0.22719444444444445</v>
      </c>
      <c r="AZ506">
        <v>8.8605833333333344</v>
      </c>
      <c r="BA506" t="s">
        <v>109</v>
      </c>
      <c r="BB506">
        <v>-2.8605833333333344</v>
      </c>
      <c r="BC506">
        <v>-12.590903533439301</v>
      </c>
      <c r="BD506" t="s">
        <v>111</v>
      </c>
      <c r="BE506">
        <v>0</v>
      </c>
      <c r="BF506" t="s">
        <v>111</v>
      </c>
    </row>
    <row r="507" spans="1:58" x14ac:dyDescent="0.25">
      <c r="A507" t="s">
        <v>783</v>
      </c>
      <c r="B507" t="s">
        <v>248</v>
      </c>
      <c r="C507">
        <v>1</v>
      </c>
      <c r="D507">
        <v>516</v>
      </c>
      <c r="E507">
        <v>1</v>
      </c>
      <c r="F507" t="s">
        <v>63</v>
      </c>
      <c r="G507" t="s">
        <v>64</v>
      </c>
      <c r="H507" t="s">
        <v>67</v>
      </c>
      <c r="I507" t="s">
        <v>68</v>
      </c>
      <c r="J507" t="s">
        <v>69</v>
      </c>
      <c r="K507" t="s">
        <v>1</v>
      </c>
      <c r="L507">
        <v>50</v>
      </c>
      <c r="M507">
        <v>1621207</v>
      </c>
      <c r="N507">
        <v>5</v>
      </c>
      <c r="O507">
        <v>2</v>
      </c>
      <c r="P507" t="s">
        <v>156</v>
      </c>
      <c r="Q507" t="s">
        <v>461</v>
      </c>
      <c r="R507">
        <v>47</v>
      </c>
      <c r="U507">
        <v>0</v>
      </c>
      <c r="V507">
        <v>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</v>
      </c>
      <c r="AC507">
        <v>50</v>
      </c>
      <c r="AD507">
        <v>4</v>
      </c>
      <c r="AE507">
        <v>0</v>
      </c>
      <c r="AF507">
        <v>0</v>
      </c>
      <c r="AG507">
        <v>4</v>
      </c>
      <c r="AH507">
        <v>0</v>
      </c>
      <c r="AI507">
        <v>46</v>
      </c>
      <c r="AJ507">
        <v>46</v>
      </c>
      <c r="AK507">
        <v>46</v>
      </c>
      <c r="AL507">
        <v>46</v>
      </c>
      <c r="AM507">
        <v>0</v>
      </c>
      <c r="AN507">
        <v>0.1</v>
      </c>
      <c r="AO507">
        <v>4.1818181818181817</v>
      </c>
      <c r="AP507">
        <v>0</v>
      </c>
      <c r="AQ507" t="s">
        <v>112</v>
      </c>
      <c r="AR507" t="s">
        <v>108</v>
      </c>
      <c r="AS507" t="s">
        <v>252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 t="s">
        <v>113</v>
      </c>
      <c r="BB507">
        <v>5</v>
      </c>
      <c r="BC507">
        <v>0</v>
      </c>
      <c r="BD507" t="s">
        <v>111</v>
      </c>
      <c r="BE507">
        <v>0</v>
      </c>
      <c r="BF507" t="s">
        <v>111</v>
      </c>
    </row>
    <row r="508" spans="1:58" x14ac:dyDescent="0.25">
      <c r="A508" t="s">
        <v>784</v>
      </c>
      <c r="B508" t="s">
        <v>248</v>
      </c>
      <c r="C508">
        <v>1</v>
      </c>
      <c r="D508">
        <v>517</v>
      </c>
      <c r="E508">
        <v>1</v>
      </c>
      <c r="F508" t="s">
        <v>63</v>
      </c>
      <c r="G508" t="s">
        <v>64</v>
      </c>
      <c r="H508" t="s">
        <v>65</v>
      </c>
      <c r="I508" t="s">
        <v>66</v>
      </c>
      <c r="J508" t="s">
        <v>66</v>
      </c>
      <c r="K508" t="s">
        <v>1</v>
      </c>
      <c r="L508">
        <v>50</v>
      </c>
      <c r="M508">
        <v>1621209</v>
      </c>
      <c r="N508">
        <v>6</v>
      </c>
      <c r="O508">
        <v>2</v>
      </c>
      <c r="P508" t="s">
        <v>156</v>
      </c>
      <c r="Q508" t="s">
        <v>461</v>
      </c>
      <c r="R508">
        <v>47</v>
      </c>
      <c r="U508">
        <v>31</v>
      </c>
      <c r="V508">
        <v>36</v>
      </c>
      <c r="W508">
        <v>3</v>
      </c>
      <c r="X508">
        <v>0</v>
      </c>
      <c r="Y508">
        <v>3</v>
      </c>
      <c r="Z508">
        <v>0</v>
      </c>
      <c r="AA508">
        <v>34</v>
      </c>
      <c r="AB508">
        <v>39</v>
      </c>
      <c r="AC508">
        <v>50</v>
      </c>
      <c r="AD508">
        <v>42</v>
      </c>
      <c r="AE508">
        <v>3</v>
      </c>
      <c r="AF508">
        <v>0</v>
      </c>
      <c r="AG508">
        <v>45</v>
      </c>
      <c r="AH508">
        <v>0</v>
      </c>
      <c r="AI508">
        <v>8</v>
      </c>
      <c r="AJ508">
        <v>5</v>
      </c>
      <c r="AK508">
        <v>8</v>
      </c>
      <c r="AL508">
        <v>8</v>
      </c>
      <c r="AM508">
        <v>0</v>
      </c>
      <c r="AN508">
        <v>0.12</v>
      </c>
      <c r="AO508">
        <v>0.72727272727272729</v>
      </c>
      <c r="AP508">
        <v>0</v>
      </c>
      <c r="AQ508" t="s">
        <v>115</v>
      </c>
      <c r="AR508" t="s">
        <v>108</v>
      </c>
      <c r="AS508" t="s">
        <v>252</v>
      </c>
      <c r="AT508">
        <v>3394</v>
      </c>
      <c r="AU508">
        <v>3343</v>
      </c>
      <c r="AV508">
        <v>0</v>
      </c>
      <c r="AW508">
        <v>0</v>
      </c>
      <c r="AX508">
        <v>6.7370000000000001</v>
      </c>
      <c r="AY508">
        <v>0.16040476190476191</v>
      </c>
      <c r="AZ508">
        <v>7.2182142857142857</v>
      </c>
      <c r="BA508" t="s">
        <v>109</v>
      </c>
      <c r="BB508">
        <v>-1.2182142857142857</v>
      </c>
      <c r="BC508">
        <v>-7.5946266884369891</v>
      </c>
      <c r="BD508" t="s">
        <v>111</v>
      </c>
      <c r="BE508">
        <v>0</v>
      </c>
      <c r="BF508" t="s">
        <v>111</v>
      </c>
    </row>
    <row r="509" spans="1:58" x14ac:dyDescent="0.25">
      <c r="A509" t="s">
        <v>785</v>
      </c>
      <c r="B509" t="s">
        <v>248</v>
      </c>
      <c r="C509">
        <v>1</v>
      </c>
      <c r="D509">
        <v>518</v>
      </c>
      <c r="E509">
        <v>1</v>
      </c>
      <c r="F509" t="s">
        <v>63</v>
      </c>
      <c r="G509" t="s">
        <v>64</v>
      </c>
      <c r="H509" t="s">
        <v>65</v>
      </c>
      <c r="I509" t="s">
        <v>66</v>
      </c>
      <c r="J509" t="s">
        <v>66</v>
      </c>
      <c r="K509" t="s">
        <v>1</v>
      </c>
      <c r="L509">
        <v>50</v>
      </c>
      <c r="M509">
        <v>1621211</v>
      </c>
      <c r="N509">
        <v>6</v>
      </c>
      <c r="O509">
        <v>2</v>
      </c>
      <c r="P509" t="s">
        <v>156</v>
      </c>
      <c r="Q509" t="s">
        <v>461</v>
      </c>
      <c r="R509">
        <v>47</v>
      </c>
      <c r="U509">
        <v>23</v>
      </c>
      <c r="V509">
        <v>28</v>
      </c>
      <c r="W509">
        <v>15</v>
      </c>
      <c r="X509">
        <v>0</v>
      </c>
      <c r="Y509">
        <v>15</v>
      </c>
      <c r="Z509">
        <v>0</v>
      </c>
      <c r="AA509">
        <v>38</v>
      </c>
      <c r="AB509">
        <v>43</v>
      </c>
      <c r="AC509">
        <v>50</v>
      </c>
      <c r="AD509">
        <v>28</v>
      </c>
      <c r="AE509">
        <v>15</v>
      </c>
      <c r="AF509">
        <v>0</v>
      </c>
      <c r="AG509">
        <v>43</v>
      </c>
      <c r="AH509">
        <v>0</v>
      </c>
      <c r="AI509">
        <v>22</v>
      </c>
      <c r="AJ509">
        <v>7</v>
      </c>
      <c r="AK509">
        <v>22</v>
      </c>
      <c r="AL509">
        <v>22</v>
      </c>
      <c r="AM509">
        <v>0</v>
      </c>
      <c r="AN509">
        <v>0.12</v>
      </c>
      <c r="AO509">
        <v>2</v>
      </c>
      <c r="AP509">
        <v>0</v>
      </c>
      <c r="AQ509" t="s">
        <v>115</v>
      </c>
      <c r="AR509" t="s">
        <v>108</v>
      </c>
      <c r="AS509" t="s">
        <v>252</v>
      </c>
      <c r="AT509">
        <v>2802</v>
      </c>
      <c r="AU509">
        <v>3052</v>
      </c>
      <c r="AV509">
        <v>0</v>
      </c>
      <c r="AW509">
        <v>0</v>
      </c>
      <c r="AX509">
        <v>5.8540000000000001</v>
      </c>
      <c r="AY509">
        <v>0.20907142857142857</v>
      </c>
      <c r="AZ509">
        <v>8.9900714285714294</v>
      </c>
      <c r="BA509" t="s">
        <v>109</v>
      </c>
      <c r="BB509">
        <v>-2.9900714285714294</v>
      </c>
      <c r="BC509">
        <v>-14.301674069012645</v>
      </c>
      <c r="BD509" t="s">
        <v>111</v>
      </c>
      <c r="BE509">
        <v>0</v>
      </c>
      <c r="BF509" t="s">
        <v>111</v>
      </c>
    </row>
    <row r="510" spans="1:58" x14ac:dyDescent="0.25">
      <c r="A510" t="s">
        <v>786</v>
      </c>
      <c r="B510" t="s">
        <v>248</v>
      </c>
      <c r="C510">
        <v>1</v>
      </c>
      <c r="D510">
        <v>519</v>
      </c>
      <c r="E510">
        <v>1</v>
      </c>
      <c r="F510" t="s">
        <v>63</v>
      </c>
      <c r="G510" t="s">
        <v>64</v>
      </c>
      <c r="H510" t="s">
        <v>65</v>
      </c>
      <c r="I510" t="s">
        <v>66</v>
      </c>
      <c r="J510" t="s">
        <v>66</v>
      </c>
      <c r="K510" t="s">
        <v>1</v>
      </c>
      <c r="L510">
        <v>50</v>
      </c>
      <c r="M510">
        <v>1621213</v>
      </c>
      <c r="N510">
        <v>6</v>
      </c>
      <c r="O510">
        <v>2</v>
      </c>
      <c r="P510" t="s">
        <v>156</v>
      </c>
      <c r="Q510" t="s">
        <v>461</v>
      </c>
      <c r="R510">
        <v>47</v>
      </c>
      <c r="U510">
        <v>21</v>
      </c>
      <c r="V510">
        <v>26</v>
      </c>
      <c r="W510">
        <v>8</v>
      </c>
      <c r="X510">
        <v>0</v>
      </c>
      <c r="Y510">
        <v>8</v>
      </c>
      <c r="Z510">
        <v>1</v>
      </c>
      <c r="AA510">
        <v>30</v>
      </c>
      <c r="AB510">
        <v>35</v>
      </c>
      <c r="AC510">
        <v>50</v>
      </c>
      <c r="AD510">
        <v>33</v>
      </c>
      <c r="AE510">
        <v>8</v>
      </c>
      <c r="AF510">
        <v>2</v>
      </c>
      <c r="AG510">
        <v>43</v>
      </c>
      <c r="AH510">
        <v>0</v>
      </c>
      <c r="AI510">
        <v>17</v>
      </c>
      <c r="AJ510">
        <v>7</v>
      </c>
      <c r="AK510">
        <v>15</v>
      </c>
      <c r="AL510">
        <v>17</v>
      </c>
      <c r="AM510">
        <v>0</v>
      </c>
      <c r="AN510">
        <v>0.12</v>
      </c>
      <c r="AO510">
        <v>1.3636363636363638</v>
      </c>
      <c r="AP510">
        <v>0</v>
      </c>
      <c r="AQ510" t="s">
        <v>115</v>
      </c>
      <c r="AR510" t="s">
        <v>108</v>
      </c>
      <c r="AS510" t="s">
        <v>252</v>
      </c>
      <c r="AT510">
        <v>2292</v>
      </c>
      <c r="AU510">
        <v>3052</v>
      </c>
      <c r="AV510">
        <v>0</v>
      </c>
      <c r="AW510">
        <v>0</v>
      </c>
      <c r="AX510">
        <v>5.3440000000000003</v>
      </c>
      <c r="AY510">
        <v>0.16193939393939394</v>
      </c>
      <c r="AZ510">
        <v>6.9633939393939395</v>
      </c>
      <c r="BA510" t="s">
        <v>109</v>
      </c>
      <c r="BB510">
        <v>-0.96339393939393947</v>
      </c>
      <c r="BC510">
        <v>-5.9491017964071862</v>
      </c>
      <c r="BD510" t="s">
        <v>111</v>
      </c>
      <c r="BE510">
        <v>0</v>
      </c>
      <c r="BF510" t="s">
        <v>111</v>
      </c>
    </row>
    <row r="511" spans="1:58" x14ac:dyDescent="0.25">
      <c r="A511" t="s">
        <v>787</v>
      </c>
      <c r="B511" t="s">
        <v>248</v>
      </c>
      <c r="C511">
        <v>1</v>
      </c>
      <c r="D511">
        <v>520</v>
      </c>
      <c r="E511">
        <v>1</v>
      </c>
      <c r="F511" t="s">
        <v>63</v>
      </c>
      <c r="G511" t="s">
        <v>64</v>
      </c>
      <c r="H511" t="s">
        <v>65</v>
      </c>
      <c r="I511" t="s">
        <v>66</v>
      </c>
      <c r="J511" t="s">
        <v>66</v>
      </c>
      <c r="K511" t="s">
        <v>1</v>
      </c>
      <c r="L511">
        <v>50</v>
      </c>
      <c r="M511">
        <v>1621215</v>
      </c>
      <c r="N511">
        <v>6</v>
      </c>
      <c r="O511">
        <v>2</v>
      </c>
      <c r="P511" t="s">
        <v>156</v>
      </c>
      <c r="Q511" t="s">
        <v>461</v>
      </c>
      <c r="R511">
        <v>47</v>
      </c>
      <c r="U511">
        <v>25</v>
      </c>
      <c r="V511">
        <v>30</v>
      </c>
      <c r="W511">
        <v>4</v>
      </c>
      <c r="X511">
        <v>0</v>
      </c>
      <c r="Y511">
        <v>4</v>
      </c>
      <c r="Z511">
        <v>1</v>
      </c>
      <c r="AA511">
        <v>30</v>
      </c>
      <c r="AB511">
        <v>35</v>
      </c>
      <c r="AC511">
        <v>50</v>
      </c>
      <c r="AD511">
        <v>38</v>
      </c>
      <c r="AE511">
        <v>6</v>
      </c>
      <c r="AF511">
        <v>1</v>
      </c>
      <c r="AG511">
        <v>45</v>
      </c>
      <c r="AH511">
        <v>0</v>
      </c>
      <c r="AI511">
        <v>12</v>
      </c>
      <c r="AJ511">
        <v>5</v>
      </c>
      <c r="AK511">
        <v>11</v>
      </c>
      <c r="AL511">
        <v>12</v>
      </c>
      <c r="AM511">
        <v>0</v>
      </c>
      <c r="AN511">
        <v>0.12</v>
      </c>
      <c r="AO511">
        <v>1</v>
      </c>
      <c r="AP511">
        <v>0</v>
      </c>
      <c r="AQ511" t="s">
        <v>115</v>
      </c>
      <c r="AR511" t="s">
        <v>108</v>
      </c>
      <c r="AS511" t="s">
        <v>252</v>
      </c>
      <c r="AT511">
        <v>3388</v>
      </c>
      <c r="AU511">
        <v>3359</v>
      </c>
      <c r="AV511">
        <v>0</v>
      </c>
      <c r="AW511">
        <v>0</v>
      </c>
      <c r="AX511">
        <v>6.7469999999999999</v>
      </c>
      <c r="AY511">
        <v>0.17755263157894738</v>
      </c>
      <c r="AZ511">
        <v>7.9898684210526323</v>
      </c>
      <c r="BA511" t="s">
        <v>109</v>
      </c>
      <c r="BB511">
        <v>-1.9898684210526323</v>
      </c>
      <c r="BC511">
        <v>-11.207203201422859</v>
      </c>
      <c r="BD511" t="s">
        <v>111</v>
      </c>
      <c r="BE511">
        <v>0</v>
      </c>
      <c r="BF511" t="s">
        <v>111</v>
      </c>
    </row>
    <row r="512" spans="1:58" x14ac:dyDescent="0.25">
      <c r="A512" t="s">
        <v>788</v>
      </c>
      <c r="B512" t="s">
        <v>248</v>
      </c>
      <c r="C512">
        <v>1</v>
      </c>
      <c r="D512">
        <v>521</v>
      </c>
      <c r="E512">
        <v>1</v>
      </c>
      <c r="F512" t="s">
        <v>63</v>
      </c>
      <c r="G512" t="s">
        <v>64</v>
      </c>
      <c r="H512" t="s">
        <v>65</v>
      </c>
      <c r="I512" t="s">
        <v>66</v>
      </c>
      <c r="J512" t="s">
        <v>66</v>
      </c>
      <c r="K512" t="s">
        <v>1</v>
      </c>
      <c r="L512">
        <v>50</v>
      </c>
      <c r="M512">
        <v>1621217</v>
      </c>
      <c r="N512">
        <v>6</v>
      </c>
      <c r="O512">
        <v>2</v>
      </c>
      <c r="P512" t="s">
        <v>156</v>
      </c>
      <c r="Q512" t="s">
        <v>461</v>
      </c>
      <c r="R512">
        <v>47</v>
      </c>
      <c r="U512">
        <v>27</v>
      </c>
      <c r="V512">
        <v>32</v>
      </c>
      <c r="W512">
        <v>3</v>
      </c>
      <c r="X512">
        <v>0</v>
      </c>
      <c r="Y512">
        <v>3</v>
      </c>
      <c r="Z512">
        <v>1</v>
      </c>
      <c r="AA512">
        <v>31</v>
      </c>
      <c r="AB512">
        <v>36</v>
      </c>
      <c r="AC512">
        <v>50</v>
      </c>
      <c r="AD512">
        <v>36</v>
      </c>
      <c r="AE512">
        <v>4</v>
      </c>
      <c r="AF512">
        <v>2</v>
      </c>
      <c r="AG512">
        <v>42</v>
      </c>
      <c r="AH512">
        <v>0</v>
      </c>
      <c r="AI512">
        <v>14</v>
      </c>
      <c r="AJ512">
        <v>8</v>
      </c>
      <c r="AK512">
        <v>12</v>
      </c>
      <c r="AL512">
        <v>14</v>
      </c>
      <c r="AM512">
        <v>0</v>
      </c>
      <c r="AN512">
        <v>0.12</v>
      </c>
      <c r="AO512">
        <v>1.0909090909090908</v>
      </c>
      <c r="AP512">
        <v>0</v>
      </c>
      <c r="AQ512" t="s">
        <v>115</v>
      </c>
      <c r="AR512" t="s">
        <v>108</v>
      </c>
      <c r="AS512" t="s">
        <v>252</v>
      </c>
      <c r="AT512">
        <v>2755</v>
      </c>
      <c r="AU512">
        <v>2946</v>
      </c>
      <c r="AV512">
        <v>0</v>
      </c>
      <c r="AW512">
        <v>0</v>
      </c>
      <c r="AX512">
        <v>5.7009999999999996</v>
      </c>
      <c r="AY512">
        <v>0.15836111111111109</v>
      </c>
      <c r="AZ512">
        <v>6.6511666666666658</v>
      </c>
      <c r="BA512" t="s">
        <v>109</v>
      </c>
      <c r="BB512">
        <v>-0.65116666666666578</v>
      </c>
      <c r="BC512">
        <v>-4.1119101911945224</v>
      </c>
      <c r="BD512" t="s">
        <v>114</v>
      </c>
      <c r="BE512">
        <v>0</v>
      </c>
      <c r="BF512" t="s">
        <v>111</v>
      </c>
    </row>
    <row r="513" spans="1:58" x14ac:dyDescent="0.25">
      <c r="A513" t="s">
        <v>789</v>
      </c>
      <c r="B513" t="s">
        <v>248</v>
      </c>
      <c r="C513">
        <v>1</v>
      </c>
      <c r="D513">
        <v>522</v>
      </c>
      <c r="E513">
        <v>1</v>
      </c>
      <c r="F513" t="s">
        <v>63</v>
      </c>
      <c r="G513" t="s">
        <v>64</v>
      </c>
      <c r="H513" t="s">
        <v>65</v>
      </c>
      <c r="I513" t="s">
        <v>73</v>
      </c>
      <c r="J513" t="s">
        <v>79</v>
      </c>
      <c r="K513" t="s">
        <v>1</v>
      </c>
      <c r="L513">
        <v>50</v>
      </c>
      <c r="M513">
        <v>1621219</v>
      </c>
      <c r="N513">
        <v>6</v>
      </c>
      <c r="O513">
        <v>2</v>
      </c>
      <c r="P513" t="s">
        <v>156</v>
      </c>
      <c r="Q513" t="s">
        <v>461</v>
      </c>
      <c r="R513">
        <v>48</v>
      </c>
      <c r="S513" t="s">
        <v>194</v>
      </c>
      <c r="U513">
        <v>15</v>
      </c>
      <c r="V513">
        <v>15</v>
      </c>
      <c r="W513">
        <v>0</v>
      </c>
      <c r="X513">
        <v>0</v>
      </c>
      <c r="Y513">
        <v>0</v>
      </c>
      <c r="Z513">
        <v>0</v>
      </c>
      <c r="AA513">
        <v>15</v>
      </c>
      <c r="AB513">
        <v>15</v>
      </c>
      <c r="AC513">
        <v>50</v>
      </c>
      <c r="AD513">
        <v>42</v>
      </c>
      <c r="AE513">
        <v>0</v>
      </c>
      <c r="AF513">
        <v>0</v>
      </c>
      <c r="AG513">
        <v>42</v>
      </c>
      <c r="AH513">
        <v>0</v>
      </c>
      <c r="AI513">
        <v>8</v>
      </c>
      <c r="AJ513">
        <v>8</v>
      </c>
      <c r="AK513">
        <v>8</v>
      </c>
      <c r="AL513">
        <v>8</v>
      </c>
      <c r="AM513">
        <v>0</v>
      </c>
      <c r="AN513">
        <v>0.12</v>
      </c>
      <c r="AO513">
        <v>0.72727272727272729</v>
      </c>
      <c r="AP513">
        <v>0</v>
      </c>
      <c r="AQ513" t="s">
        <v>130</v>
      </c>
      <c r="AR513" t="s">
        <v>108</v>
      </c>
      <c r="AS513" t="s">
        <v>252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 t="s">
        <v>117</v>
      </c>
      <c r="BB513">
        <v>6</v>
      </c>
      <c r="BC513">
        <v>0</v>
      </c>
      <c r="BD513" t="s">
        <v>110</v>
      </c>
      <c r="BE513">
        <v>0</v>
      </c>
      <c r="BF513" t="s">
        <v>111</v>
      </c>
    </row>
    <row r="514" spans="1:58" x14ac:dyDescent="0.25">
      <c r="A514" t="s">
        <v>790</v>
      </c>
      <c r="B514" t="s">
        <v>248</v>
      </c>
      <c r="C514">
        <v>1</v>
      </c>
      <c r="D514">
        <v>523</v>
      </c>
      <c r="E514">
        <v>1</v>
      </c>
      <c r="F514" t="s">
        <v>63</v>
      </c>
      <c r="G514" t="s">
        <v>64</v>
      </c>
      <c r="H514" t="s">
        <v>65</v>
      </c>
      <c r="I514" t="s">
        <v>73</v>
      </c>
      <c r="J514" t="s">
        <v>79</v>
      </c>
      <c r="K514" t="s">
        <v>1</v>
      </c>
      <c r="L514">
        <v>50</v>
      </c>
      <c r="M514">
        <v>1621221</v>
      </c>
      <c r="N514">
        <v>6</v>
      </c>
      <c r="O514">
        <v>2</v>
      </c>
      <c r="P514" t="s">
        <v>156</v>
      </c>
      <c r="Q514" t="s">
        <v>461</v>
      </c>
      <c r="R514">
        <v>48</v>
      </c>
      <c r="S514" t="s">
        <v>194</v>
      </c>
      <c r="U514">
        <v>11</v>
      </c>
      <c r="V514">
        <v>15</v>
      </c>
      <c r="W514">
        <v>0</v>
      </c>
      <c r="X514">
        <v>0</v>
      </c>
      <c r="Y514">
        <v>0</v>
      </c>
      <c r="Z514">
        <v>0</v>
      </c>
      <c r="AA514">
        <v>11</v>
      </c>
      <c r="AB514">
        <v>15</v>
      </c>
      <c r="AC514">
        <v>50</v>
      </c>
      <c r="AD514">
        <v>44</v>
      </c>
      <c r="AE514">
        <v>0</v>
      </c>
      <c r="AF514">
        <v>0</v>
      </c>
      <c r="AG514">
        <v>44</v>
      </c>
      <c r="AH514">
        <v>0</v>
      </c>
      <c r="AI514">
        <v>6</v>
      </c>
      <c r="AJ514">
        <v>6</v>
      </c>
      <c r="AK514">
        <v>6</v>
      </c>
      <c r="AL514">
        <v>6</v>
      </c>
      <c r="AM514">
        <v>0</v>
      </c>
      <c r="AN514">
        <v>0.12</v>
      </c>
      <c r="AO514">
        <v>0.54545454545454541</v>
      </c>
      <c r="AP514">
        <v>0</v>
      </c>
      <c r="AQ514" t="s">
        <v>130</v>
      </c>
      <c r="AR514" t="s">
        <v>108</v>
      </c>
      <c r="AS514" t="s">
        <v>252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 t="s">
        <v>117</v>
      </c>
      <c r="BB514">
        <v>6</v>
      </c>
      <c r="BC514">
        <v>0</v>
      </c>
      <c r="BD514" t="s">
        <v>111</v>
      </c>
      <c r="BE514">
        <v>0</v>
      </c>
      <c r="BF514" t="s">
        <v>111</v>
      </c>
    </row>
    <row r="515" spans="1:58" x14ac:dyDescent="0.25">
      <c r="A515" t="s">
        <v>791</v>
      </c>
      <c r="B515" t="s">
        <v>248</v>
      </c>
      <c r="C515">
        <v>1</v>
      </c>
      <c r="D515">
        <v>524</v>
      </c>
      <c r="E515">
        <v>1</v>
      </c>
      <c r="F515" t="s">
        <v>63</v>
      </c>
      <c r="G515" t="s">
        <v>64</v>
      </c>
      <c r="H515" t="s">
        <v>65</v>
      </c>
      <c r="I515" t="s">
        <v>73</v>
      </c>
      <c r="J515" t="s">
        <v>79</v>
      </c>
      <c r="K515" t="s">
        <v>1</v>
      </c>
      <c r="L515">
        <v>50</v>
      </c>
      <c r="M515">
        <v>1621223</v>
      </c>
      <c r="N515">
        <v>6</v>
      </c>
      <c r="O515">
        <v>2</v>
      </c>
      <c r="P515" t="s">
        <v>156</v>
      </c>
      <c r="Q515" t="s">
        <v>461</v>
      </c>
      <c r="R515">
        <v>48</v>
      </c>
      <c r="S515" t="s">
        <v>194</v>
      </c>
      <c r="U515">
        <v>9</v>
      </c>
      <c r="V515">
        <v>15</v>
      </c>
      <c r="W515">
        <v>0</v>
      </c>
      <c r="X515">
        <v>0</v>
      </c>
      <c r="Y515">
        <v>0</v>
      </c>
      <c r="Z515">
        <v>0</v>
      </c>
      <c r="AA515">
        <v>9</v>
      </c>
      <c r="AB515">
        <v>15</v>
      </c>
      <c r="AC515">
        <v>50</v>
      </c>
      <c r="AD515">
        <v>45</v>
      </c>
      <c r="AE515">
        <v>0</v>
      </c>
      <c r="AF515">
        <v>0</v>
      </c>
      <c r="AG515">
        <v>45</v>
      </c>
      <c r="AH515">
        <v>0</v>
      </c>
      <c r="AI515">
        <v>5</v>
      </c>
      <c r="AJ515">
        <v>5</v>
      </c>
      <c r="AK515">
        <v>5</v>
      </c>
      <c r="AL515">
        <v>5</v>
      </c>
      <c r="AM515">
        <v>0</v>
      </c>
      <c r="AN515">
        <v>0.12</v>
      </c>
      <c r="AO515">
        <v>0.45454545454545459</v>
      </c>
      <c r="AP515">
        <v>0</v>
      </c>
      <c r="AQ515" t="s">
        <v>130</v>
      </c>
      <c r="AR515" t="s">
        <v>108</v>
      </c>
      <c r="AS515" t="s">
        <v>252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 t="s">
        <v>117</v>
      </c>
      <c r="BB515">
        <v>6</v>
      </c>
      <c r="BC515">
        <v>0</v>
      </c>
      <c r="BD515" t="s">
        <v>111</v>
      </c>
      <c r="BE515">
        <v>0</v>
      </c>
      <c r="BF515" t="s">
        <v>111</v>
      </c>
    </row>
    <row r="516" spans="1:58" x14ac:dyDescent="0.25">
      <c r="A516" t="s">
        <v>792</v>
      </c>
      <c r="B516" t="s">
        <v>248</v>
      </c>
      <c r="C516">
        <v>1</v>
      </c>
      <c r="D516">
        <v>525</v>
      </c>
      <c r="E516">
        <v>1</v>
      </c>
      <c r="F516" t="s">
        <v>63</v>
      </c>
      <c r="G516" t="s">
        <v>64</v>
      </c>
      <c r="H516" t="s">
        <v>65</v>
      </c>
      <c r="I516" t="s">
        <v>73</v>
      </c>
      <c r="J516" t="s">
        <v>79</v>
      </c>
      <c r="K516" t="s">
        <v>1</v>
      </c>
      <c r="L516">
        <v>50</v>
      </c>
      <c r="M516">
        <v>1621225</v>
      </c>
      <c r="N516">
        <v>6</v>
      </c>
      <c r="O516">
        <v>2</v>
      </c>
      <c r="P516" t="s">
        <v>156</v>
      </c>
      <c r="Q516" t="s">
        <v>461</v>
      </c>
      <c r="R516">
        <v>48</v>
      </c>
      <c r="S516" t="s">
        <v>194</v>
      </c>
      <c r="U516">
        <v>11</v>
      </c>
      <c r="V516">
        <v>14</v>
      </c>
      <c r="W516">
        <v>0</v>
      </c>
      <c r="X516">
        <v>0</v>
      </c>
      <c r="Y516">
        <v>0</v>
      </c>
      <c r="Z516">
        <v>0</v>
      </c>
      <c r="AA516">
        <v>11</v>
      </c>
      <c r="AB516">
        <v>14</v>
      </c>
      <c r="AC516">
        <v>50</v>
      </c>
      <c r="AD516">
        <v>44</v>
      </c>
      <c r="AE516">
        <v>0</v>
      </c>
      <c r="AF516">
        <v>0</v>
      </c>
      <c r="AG516">
        <v>44</v>
      </c>
      <c r="AH516">
        <v>0</v>
      </c>
      <c r="AI516">
        <v>6</v>
      </c>
      <c r="AJ516">
        <v>6</v>
      </c>
      <c r="AK516">
        <v>6</v>
      </c>
      <c r="AL516">
        <v>6</v>
      </c>
      <c r="AM516">
        <v>0</v>
      </c>
      <c r="AN516">
        <v>0.12</v>
      </c>
      <c r="AO516">
        <v>0.54545454545454541</v>
      </c>
      <c r="AP516">
        <v>0</v>
      </c>
      <c r="AQ516" t="s">
        <v>130</v>
      </c>
      <c r="AR516" t="s">
        <v>108</v>
      </c>
      <c r="AS516" t="s">
        <v>252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 t="s">
        <v>117</v>
      </c>
      <c r="BB516">
        <v>6</v>
      </c>
      <c r="BC516">
        <v>0</v>
      </c>
      <c r="BD516" t="s">
        <v>111</v>
      </c>
      <c r="BE516">
        <v>0</v>
      </c>
      <c r="BF516" t="s">
        <v>111</v>
      </c>
    </row>
    <row r="517" spans="1:58" x14ac:dyDescent="0.25">
      <c r="A517" t="s">
        <v>793</v>
      </c>
      <c r="B517" t="s">
        <v>248</v>
      </c>
      <c r="C517">
        <v>1</v>
      </c>
      <c r="D517">
        <v>526</v>
      </c>
      <c r="E517">
        <v>1</v>
      </c>
      <c r="F517" t="s">
        <v>63</v>
      </c>
      <c r="G517" t="s">
        <v>64</v>
      </c>
      <c r="H517" t="s">
        <v>65</v>
      </c>
      <c r="I517" t="s">
        <v>73</v>
      </c>
      <c r="J517" t="s">
        <v>79</v>
      </c>
      <c r="K517" t="s">
        <v>1</v>
      </c>
      <c r="L517">
        <v>50</v>
      </c>
      <c r="M517">
        <v>1621227</v>
      </c>
      <c r="N517">
        <v>6</v>
      </c>
      <c r="O517">
        <v>2</v>
      </c>
      <c r="P517" t="s">
        <v>156</v>
      </c>
      <c r="Q517" t="s">
        <v>461</v>
      </c>
      <c r="R517">
        <v>48</v>
      </c>
      <c r="S517" t="s">
        <v>194</v>
      </c>
      <c r="U517">
        <v>13</v>
      </c>
      <c r="V517">
        <v>15</v>
      </c>
      <c r="W517">
        <v>0</v>
      </c>
      <c r="X517">
        <v>0</v>
      </c>
      <c r="Y517">
        <v>0</v>
      </c>
      <c r="Z517">
        <v>0</v>
      </c>
      <c r="AA517">
        <v>13</v>
      </c>
      <c r="AB517">
        <v>15</v>
      </c>
      <c r="AC517">
        <v>50</v>
      </c>
      <c r="AD517">
        <v>42</v>
      </c>
      <c r="AE517">
        <v>0</v>
      </c>
      <c r="AF517">
        <v>0</v>
      </c>
      <c r="AG517">
        <v>42</v>
      </c>
      <c r="AH517">
        <v>0</v>
      </c>
      <c r="AI517">
        <v>8</v>
      </c>
      <c r="AJ517">
        <v>8</v>
      </c>
      <c r="AK517">
        <v>8</v>
      </c>
      <c r="AL517">
        <v>8</v>
      </c>
      <c r="AM517">
        <v>0</v>
      </c>
      <c r="AN517">
        <v>0.12</v>
      </c>
      <c r="AO517">
        <v>0.72727272727272729</v>
      </c>
      <c r="AP517">
        <v>0</v>
      </c>
      <c r="AQ517" t="s">
        <v>130</v>
      </c>
      <c r="AR517" t="s">
        <v>108</v>
      </c>
      <c r="AS517" t="s">
        <v>252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 t="s">
        <v>117</v>
      </c>
      <c r="BB517">
        <v>6</v>
      </c>
      <c r="BC517">
        <v>0</v>
      </c>
      <c r="BD517" t="s">
        <v>111</v>
      </c>
      <c r="BE517">
        <v>0</v>
      </c>
      <c r="BF517" t="s">
        <v>111</v>
      </c>
    </row>
    <row r="518" spans="1:58" x14ac:dyDescent="0.25">
      <c r="A518" t="s">
        <v>794</v>
      </c>
      <c r="B518" t="s">
        <v>248</v>
      </c>
      <c r="C518">
        <v>1</v>
      </c>
      <c r="D518">
        <v>527</v>
      </c>
      <c r="E518">
        <v>1</v>
      </c>
      <c r="F518" t="s">
        <v>63</v>
      </c>
      <c r="G518" t="s">
        <v>64</v>
      </c>
      <c r="H518" t="s">
        <v>65</v>
      </c>
      <c r="I518" t="s">
        <v>73</v>
      </c>
      <c r="J518" t="s">
        <v>79</v>
      </c>
      <c r="K518" t="s">
        <v>1</v>
      </c>
      <c r="L518">
        <v>50</v>
      </c>
      <c r="M518">
        <v>1621229</v>
      </c>
      <c r="N518">
        <v>6</v>
      </c>
      <c r="O518">
        <v>2</v>
      </c>
      <c r="P518" t="s">
        <v>156</v>
      </c>
      <c r="Q518" t="s">
        <v>461</v>
      </c>
      <c r="R518">
        <v>48</v>
      </c>
      <c r="S518" t="s">
        <v>194</v>
      </c>
      <c r="U518">
        <v>14</v>
      </c>
      <c r="V518">
        <v>16</v>
      </c>
      <c r="W518">
        <v>0</v>
      </c>
      <c r="X518">
        <v>0</v>
      </c>
      <c r="Y518">
        <v>0</v>
      </c>
      <c r="Z518">
        <v>0</v>
      </c>
      <c r="AA518">
        <v>14</v>
      </c>
      <c r="AB518">
        <v>16</v>
      </c>
      <c r="AC518">
        <v>50</v>
      </c>
      <c r="AD518">
        <v>42</v>
      </c>
      <c r="AE518">
        <v>0</v>
      </c>
      <c r="AF518">
        <v>0</v>
      </c>
      <c r="AG518">
        <v>42</v>
      </c>
      <c r="AH518">
        <v>0</v>
      </c>
      <c r="AI518">
        <v>8</v>
      </c>
      <c r="AJ518">
        <v>8</v>
      </c>
      <c r="AK518">
        <v>8</v>
      </c>
      <c r="AL518">
        <v>8</v>
      </c>
      <c r="AM518">
        <v>0</v>
      </c>
      <c r="AN518">
        <v>0.12</v>
      </c>
      <c r="AO518">
        <v>0.72727272727272729</v>
      </c>
      <c r="AP518">
        <v>0</v>
      </c>
      <c r="AQ518" t="s">
        <v>130</v>
      </c>
      <c r="AR518" t="s">
        <v>108</v>
      </c>
      <c r="AS518" t="s">
        <v>252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 t="s">
        <v>117</v>
      </c>
      <c r="BB518">
        <v>6</v>
      </c>
      <c r="BC518">
        <v>0</v>
      </c>
      <c r="BD518" t="s">
        <v>111</v>
      </c>
      <c r="BE518">
        <v>0</v>
      </c>
      <c r="BF518" t="s">
        <v>111</v>
      </c>
    </row>
    <row r="519" spans="1:58" x14ac:dyDescent="0.25">
      <c r="A519" t="s">
        <v>795</v>
      </c>
      <c r="B519" t="s">
        <v>248</v>
      </c>
      <c r="C519">
        <v>1</v>
      </c>
      <c r="D519">
        <v>528</v>
      </c>
      <c r="E519">
        <v>1</v>
      </c>
      <c r="F519" t="s">
        <v>63</v>
      </c>
      <c r="G519" t="s">
        <v>64</v>
      </c>
      <c r="H519" t="s">
        <v>65</v>
      </c>
      <c r="I519" t="s">
        <v>73</v>
      </c>
      <c r="J519" t="s">
        <v>79</v>
      </c>
      <c r="K519" t="s">
        <v>1</v>
      </c>
      <c r="L519">
        <v>50</v>
      </c>
      <c r="M519">
        <v>1621231</v>
      </c>
      <c r="N519">
        <v>6</v>
      </c>
      <c r="O519">
        <v>2</v>
      </c>
      <c r="P519" t="s">
        <v>156</v>
      </c>
      <c r="Q519" t="s">
        <v>461</v>
      </c>
      <c r="R519">
        <v>48</v>
      </c>
      <c r="S519" t="s">
        <v>194</v>
      </c>
      <c r="U519">
        <v>13</v>
      </c>
      <c r="V519">
        <v>14</v>
      </c>
      <c r="W519">
        <v>0</v>
      </c>
      <c r="X519">
        <v>0</v>
      </c>
      <c r="Y519">
        <v>0</v>
      </c>
      <c r="Z519">
        <v>0</v>
      </c>
      <c r="AA519">
        <v>13</v>
      </c>
      <c r="AB519">
        <v>14</v>
      </c>
      <c r="AC519">
        <v>50</v>
      </c>
      <c r="AD519">
        <v>41</v>
      </c>
      <c r="AE519">
        <v>0</v>
      </c>
      <c r="AF519">
        <v>0</v>
      </c>
      <c r="AG519">
        <v>41</v>
      </c>
      <c r="AH519">
        <v>0</v>
      </c>
      <c r="AI519">
        <v>9</v>
      </c>
      <c r="AJ519">
        <v>9</v>
      </c>
      <c r="AK519">
        <v>9</v>
      </c>
      <c r="AL519">
        <v>9</v>
      </c>
      <c r="AM519">
        <v>0</v>
      </c>
      <c r="AN519">
        <v>0.12</v>
      </c>
      <c r="AO519">
        <v>0.81818181818181823</v>
      </c>
      <c r="AP519">
        <v>0</v>
      </c>
      <c r="AQ519" t="s">
        <v>130</v>
      </c>
      <c r="AR519" t="s">
        <v>108</v>
      </c>
      <c r="AS519" t="s">
        <v>252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 t="s">
        <v>117</v>
      </c>
      <c r="BB519">
        <v>6</v>
      </c>
      <c r="BC519">
        <v>0</v>
      </c>
      <c r="BD519" t="s">
        <v>111</v>
      </c>
      <c r="BE519">
        <v>0</v>
      </c>
      <c r="BF519" t="s">
        <v>111</v>
      </c>
    </row>
    <row r="520" spans="1:58" x14ac:dyDescent="0.25">
      <c r="A520" t="s">
        <v>796</v>
      </c>
      <c r="B520" t="s">
        <v>248</v>
      </c>
      <c r="C520">
        <v>1</v>
      </c>
      <c r="D520">
        <v>529</v>
      </c>
      <c r="E520">
        <v>1</v>
      </c>
      <c r="F520" t="s">
        <v>63</v>
      </c>
      <c r="G520" t="s">
        <v>64</v>
      </c>
      <c r="H520" t="s">
        <v>65</v>
      </c>
      <c r="I520" t="s">
        <v>73</v>
      </c>
      <c r="J520" t="s">
        <v>79</v>
      </c>
      <c r="K520" t="s">
        <v>1</v>
      </c>
      <c r="L520">
        <v>50</v>
      </c>
      <c r="M520">
        <v>1621233</v>
      </c>
      <c r="N520">
        <v>6</v>
      </c>
      <c r="O520">
        <v>2</v>
      </c>
      <c r="P520" t="s">
        <v>156</v>
      </c>
      <c r="Q520" t="s">
        <v>461</v>
      </c>
      <c r="R520">
        <v>48</v>
      </c>
      <c r="S520" t="s">
        <v>194</v>
      </c>
      <c r="U520">
        <v>11</v>
      </c>
      <c r="V520">
        <v>14</v>
      </c>
      <c r="W520">
        <v>0</v>
      </c>
      <c r="X520">
        <v>0</v>
      </c>
      <c r="Y520">
        <v>0</v>
      </c>
      <c r="Z520">
        <v>0</v>
      </c>
      <c r="AA520">
        <v>11</v>
      </c>
      <c r="AB520">
        <v>14</v>
      </c>
      <c r="AC520">
        <v>50</v>
      </c>
      <c r="AD520">
        <v>44</v>
      </c>
      <c r="AE520">
        <v>0</v>
      </c>
      <c r="AF520">
        <v>0</v>
      </c>
      <c r="AG520">
        <v>44</v>
      </c>
      <c r="AH520">
        <v>0</v>
      </c>
      <c r="AI520">
        <v>6</v>
      </c>
      <c r="AJ520">
        <v>6</v>
      </c>
      <c r="AK520">
        <v>6</v>
      </c>
      <c r="AL520">
        <v>6</v>
      </c>
      <c r="AM520">
        <v>0</v>
      </c>
      <c r="AN520">
        <v>0.12</v>
      </c>
      <c r="AO520">
        <v>0.54545454545454541</v>
      </c>
      <c r="AP520">
        <v>0</v>
      </c>
      <c r="AQ520" t="s">
        <v>130</v>
      </c>
      <c r="AR520" t="s">
        <v>108</v>
      </c>
      <c r="AS520" t="s">
        <v>252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 t="s">
        <v>117</v>
      </c>
      <c r="BB520">
        <v>6</v>
      </c>
      <c r="BC520">
        <v>0</v>
      </c>
      <c r="BD520" t="s">
        <v>111</v>
      </c>
      <c r="BE520">
        <v>0</v>
      </c>
      <c r="BF520" t="s">
        <v>111</v>
      </c>
    </row>
    <row r="521" spans="1:58" x14ac:dyDescent="0.25">
      <c r="A521" t="s">
        <v>797</v>
      </c>
      <c r="B521" t="s">
        <v>248</v>
      </c>
      <c r="C521">
        <v>1</v>
      </c>
      <c r="D521">
        <v>530</v>
      </c>
      <c r="E521">
        <v>1</v>
      </c>
      <c r="F521" t="s">
        <v>63</v>
      </c>
      <c r="G521" t="s">
        <v>64</v>
      </c>
      <c r="H521" t="s">
        <v>65</v>
      </c>
      <c r="I521" t="s">
        <v>73</v>
      </c>
      <c r="J521" t="s">
        <v>79</v>
      </c>
      <c r="K521" t="s">
        <v>1</v>
      </c>
      <c r="L521">
        <v>50</v>
      </c>
      <c r="M521">
        <v>1621235</v>
      </c>
      <c r="N521">
        <v>6</v>
      </c>
      <c r="O521">
        <v>2</v>
      </c>
      <c r="P521" t="s">
        <v>156</v>
      </c>
      <c r="Q521" t="s">
        <v>461</v>
      </c>
      <c r="R521">
        <v>48</v>
      </c>
      <c r="S521" t="s">
        <v>194</v>
      </c>
      <c r="U521">
        <v>9</v>
      </c>
      <c r="V521">
        <v>15</v>
      </c>
      <c r="W521">
        <v>0</v>
      </c>
      <c r="X521">
        <v>0</v>
      </c>
      <c r="Y521">
        <v>0</v>
      </c>
      <c r="Z521">
        <v>0</v>
      </c>
      <c r="AA521">
        <v>9</v>
      </c>
      <c r="AB521">
        <v>15</v>
      </c>
      <c r="AC521">
        <v>50</v>
      </c>
      <c r="AD521">
        <v>45</v>
      </c>
      <c r="AE521">
        <v>0</v>
      </c>
      <c r="AF521">
        <v>0</v>
      </c>
      <c r="AG521">
        <v>45</v>
      </c>
      <c r="AH521">
        <v>0</v>
      </c>
      <c r="AI521">
        <v>5</v>
      </c>
      <c r="AJ521">
        <v>5</v>
      </c>
      <c r="AK521">
        <v>5</v>
      </c>
      <c r="AL521">
        <v>5</v>
      </c>
      <c r="AM521">
        <v>0</v>
      </c>
      <c r="AN521">
        <v>0.12</v>
      </c>
      <c r="AO521">
        <v>0.45454545454545459</v>
      </c>
      <c r="AP521">
        <v>0</v>
      </c>
      <c r="AQ521" t="s">
        <v>130</v>
      </c>
      <c r="AR521" t="s">
        <v>108</v>
      </c>
      <c r="AS521" t="s">
        <v>252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 t="s">
        <v>117</v>
      </c>
      <c r="BB521">
        <v>6</v>
      </c>
      <c r="BC521">
        <v>0</v>
      </c>
      <c r="BD521" t="s">
        <v>111</v>
      </c>
      <c r="BE521">
        <v>0</v>
      </c>
      <c r="BF521" t="s">
        <v>111</v>
      </c>
    </row>
    <row r="522" spans="1:58" x14ac:dyDescent="0.25">
      <c r="A522" t="s">
        <v>798</v>
      </c>
      <c r="B522" t="s">
        <v>248</v>
      </c>
      <c r="C522">
        <v>1</v>
      </c>
      <c r="D522">
        <v>531</v>
      </c>
      <c r="E522">
        <v>1</v>
      </c>
      <c r="F522" t="s">
        <v>63</v>
      </c>
      <c r="G522" t="s">
        <v>64</v>
      </c>
      <c r="H522" t="s">
        <v>65</v>
      </c>
      <c r="I522" t="s">
        <v>73</v>
      </c>
      <c r="J522" t="s">
        <v>79</v>
      </c>
      <c r="K522" t="s">
        <v>1</v>
      </c>
      <c r="L522">
        <v>50</v>
      </c>
      <c r="M522">
        <v>1621237</v>
      </c>
      <c r="N522">
        <v>6</v>
      </c>
      <c r="O522">
        <v>2</v>
      </c>
      <c r="P522" t="s">
        <v>156</v>
      </c>
      <c r="Q522" t="s">
        <v>461</v>
      </c>
      <c r="R522">
        <v>48</v>
      </c>
      <c r="S522" t="s">
        <v>194</v>
      </c>
      <c r="U522">
        <v>11</v>
      </c>
      <c r="V522">
        <v>15</v>
      </c>
      <c r="W522">
        <v>0</v>
      </c>
      <c r="X522">
        <v>0</v>
      </c>
      <c r="Y522">
        <v>0</v>
      </c>
      <c r="Z522">
        <v>0</v>
      </c>
      <c r="AA522">
        <v>11</v>
      </c>
      <c r="AB522">
        <v>15</v>
      </c>
      <c r="AC522">
        <v>50</v>
      </c>
      <c r="AD522">
        <v>44</v>
      </c>
      <c r="AE522">
        <v>0</v>
      </c>
      <c r="AF522">
        <v>0</v>
      </c>
      <c r="AG522">
        <v>44</v>
      </c>
      <c r="AH522">
        <v>0</v>
      </c>
      <c r="AI522">
        <v>6</v>
      </c>
      <c r="AJ522">
        <v>6</v>
      </c>
      <c r="AK522">
        <v>6</v>
      </c>
      <c r="AL522">
        <v>6</v>
      </c>
      <c r="AM522">
        <v>0</v>
      </c>
      <c r="AN522">
        <v>0.12</v>
      </c>
      <c r="AO522">
        <v>0.54545454545454541</v>
      </c>
      <c r="AP522">
        <v>0</v>
      </c>
      <c r="AQ522" t="s">
        <v>130</v>
      </c>
      <c r="AR522" t="s">
        <v>108</v>
      </c>
      <c r="AS522" t="s">
        <v>252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 t="s">
        <v>117</v>
      </c>
      <c r="BB522">
        <v>6</v>
      </c>
      <c r="BC522">
        <v>0</v>
      </c>
      <c r="BD522" t="s">
        <v>111</v>
      </c>
      <c r="BE522">
        <v>0</v>
      </c>
      <c r="BF522" t="s">
        <v>111</v>
      </c>
    </row>
    <row r="523" spans="1:58" x14ac:dyDescent="0.25">
      <c r="A523" t="s">
        <v>799</v>
      </c>
      <c r="B523" t="s">
        <v>248</v>
      </c>
      <c r="C523">
        <v>1</v>
      </c>
      <c r="D523">
        <v>532</v>
      </c>
      <c r="E523">
        <v>1</v>
      </c>
      <c r="F523" t="s">
        <v>63</v>
      </c>
      <c r="G523" t="s">
        <v>64</v>
      </c>
      <c r="H523" t="s">
        <v>65</v>
      </c>
      <c r="I523" t="s">
        <v>73</v>
      </c>
      <c r="J523" t="s">
        <v>79</v>
      </c>
      <c r="K523" t="s">
        <v>1</v>
      </c>
      <c r="L523">
        <v>50</v>
      </c>
      <c r="M523">
        <v>1621239</v>
      </c>
      <c r="N523">
        <v>6</v>
      </c>
      <c r="O523">
        <v>2</v>
      </c>
      <c r="P523" t="s">
        <v>156</v>
      </c>
      <c r="Q523" t="s">
        <v>461</v>
      </c>
      <c r="R523">
        <v>48</v>
      </c>
      <c r="S523" t="s">
        <v>194</v>
      </c>
      <c r="U523">
        <v>15</v>
      </c>
      <c r="V523">
        <v>15</v>
      </c>
      <c r="W523">
        <v>0</v>
      </c>
      <c r="X523">
        <v>0</v>
      </c>
      <c r="Y523">
        <v>0</v>
      </c>
      <c r="Z523">
        <v>0</v>
      </c>
      <c r="AA523">
        <v>15</v>
      </c>
      <c r="AB523">
        <v>15</v>
      </c>
      <c r="AC523">
        <v>50</v>
      </c>
      <c r="AD523">
        <v>42</v>
      </c>
      <c r="AE523">
        <v>0</v>
      </c>
      <c r="AF523">
        <v>0</v>
      </c>
      <c r="AG523">
        <v>42</v>
      </c>
      <c r="AH523">
        <v>0</v>
      </c>
      <c r="AI523">
        <v>8</v>
      </c>
      <c r="AJ523">
        <v>8</v>
      </c>
      <c r="AK523">
        <v>8</v>
      </c>
      <c r="AL523">
        <v>8</v>
      </c>
      <c r="AM523">
        <v>0</v>
      </c>
      <c r="AN523">
        <v>0.12</v>
      </c>
      <c r="AO523">
        <v>0.72727272727272729</v>
      </c>
      <c r="AP523">
        <v>0</v>
      </c>
      <c r="AQ523" t="s">
        <v>130</v>
      </c>
      <c r="AR523" t="s">
        <v>108</v>
      </c>
      <c r="AS523" t="s">
        <v>252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 t="s">
        <v>117</v>
      </c>
      <c r="BB523">
        <v>6</v>
      </c>
      <c r="BC523">
        <v>0</v>
      </c>
      <c r="BD523" t="s">
        <v>114</v>
      </c>
      <c r="BE523">
        <v>0</v>
      </c>
      <c r="BF523" t="s">
        <v>111</v>
      </c>
    </row>
    <row r="524" spans="1:58" x14ac:dyDescent="0.25">
      <c r="A524" t="s">
        <v>800</v>
      </c>
      <c r="B524" t="s">
        <v>248</v>
      </c>
      <c r="C524">
        <v>2</v>
      </c>
      <c r="D524">
        <v>533</v>
      </c>
      <c r="E524">
        <v>1</v>
      </c>
      <c r="F524" t="s">
        <v>63</v>
      </c>
      <c r="G524" t="s">
        <v>64</v>
      </c>
      <c r="H524" t="s">
        <v>65</v>
      </c>
      <c r="I524" t="s">
        <v>66</v>
      </c>
      <c r="J524" t="s">
        <v>66</v>
      </c>
      <c r="K524" t="s">
        <v>1</v>
      </c>
      <c r="L524">
        <v>50</v>
      </c>
      <c r="M524">
        <v>1382893</v>
      </c>
      <c r="N524">
        <v>6</v>
      </c>
      <c r="O524">
        <v>3</v>
      </c>
      <c r="P524" t="s">
        <v>193</v>
      </c>
      <c r="Q524" t="s">
        <v>250</v>
      </c>
      <c r="R524">
        <v>1</v>
      </c>
      <c r="U524">
        <v>24</v>
      </c>
      <c r="V524">
        <v>29</v>
      </c>
      <c r="W524">
        <v>1</v>
      </c>
      <c r="X524">
        <v>0</v>
      </c>
      <c r="Y524">
        <v>1</v>
      </c>
      <c r="Z524">
        <v>2</v>
      </c>
      <c r="AA524">
        <v>27</v>
      </c>
      <c r="AB524">
        <v>32</v>
      </c>
      <c r="AC524">
        <v>50</v>
      </c>
      <c r="AD524">
        <v>37</v>
      </c>
      <c r="AE524">
        <v>4</v>
      </c>
      <c r="AF524">
        <v>4</v>
      </c>
      <c r="AG524">
        <v>45</v>
      </c>
      <c r="AH524">
        <v>0</v>
      </c>
      <c r="AI524">
        <v>13</v>
      </c>
      <c r="AJ524">
        <v>5</v>
      </c>
      <c r="AK524">
        <v>9</v>
      </c>
      <c r="AL524">
        <v>13</v>
      </c>
      <c r="AM524">
        <v>0</v>
      </c>
      <c r="AN524">
        <v>0.12</v>
      </c>
      <c r="AO524">
        <v>0.81818181818181823</v>
      </c>
      <c r="AP524">
        <v>0</v>
      </c>
      <c r="AQ524" t="s">
        <v>115</v>
      </c>
      <c r="AR524" t="s">
        <v>108</v>
      </c>
      <c r="AS524" t="s">
        <v>252</v>
      </c>
      <c r="AT524">
        <v>3094</v>
      </c>
      <c r="AU524">
        <v>2646</v>
      </c>
      <c r="AV524">
        <v>0</v>
      </c>
      <c r="AW524">
        <v>0</v>
      </c>
      <c r="AX524">
        <v>5.74</v>
      </c>
      <c r="AY524">
        <v>0.15513513513513513</v>
      </c>
      <c r="AZ524">
        <v>6.9810810810810811</v>
      </c>
      <c r="BA524" t="s">
        <v>109</v>
      </c>
      <c r="BB524">
        <v>-0.98108108108108105</v>
      </c>
      <c r="BC524">
        <v>-6.3240418118466897</v>
      </c>
      <c r="BD524" t="s">
        <v>110</v>
      </c>
      <c r="BE524">
        <v>0</v>
      </c>
      <c r="BF524" t="s">
        <v>111</v>
      </c>
    </row>
    <row r="525" spans="1:58" x14ac:dyDescent="0.25">
      <c r="A525" t="s">
        <v>801</v>
      </c>
      <c r="B525" t="s">
        <v>248</v>
      </c>
      <c r="C525">
        <v>2</v>
      </c>
      <c r="D525">
        <v>534</v>
      </c>
      <c r="E525">
        <v>1</v>
      </c>
      <c r="F525" t="s">
        <v>63</v>
      </c>
      <c r="G525" t="s">
        <v>64</v>
      </c>
      <c r="H525" t="s">
        <v>65</v>
      </c>
      <c r="I525" t="s">
        <v>66</v>
      </c>
      <c r="J525" t="s">
        <v>66</v>
      </c>
      <c r="K525" t="s">
        <v>1</v>
      </c>
      <c r="L525">
        <v>50</v>
      </c>
      <c r="M525">
        <v>1382895</v>
      </c>
      <c r="N525">
        <v>6</v>
      </c>
      <c r="O525">
        <v>3</v>
      </c>
      <c r="P525" t="s">
        <v>193</v>
      </c>
      <c r="Q525" t="s">
        <v>250</v>
      </c>
      <c r="R525">
        <v>1</v>
      </c>
      <c r="U525">
        <v>21</v>
      </c>
      <c r="V525">
        <v>26</v>
      </c>
      <c r="W525">
        <v>4</v>
      </c>
      <c r="X525">
        <v>0</v>
      </c>
      <c r="Y525">
        <v>4</v>
      </c>
      <c r="Z525">
        <v>2</v>
      </c>
      <c r="AA525">
        <v>27</v>
      </c>
      <c r="AB525">
        <v>32</v>
      </c>
      <c r="AC525">
        <v>50</v>
      </c>
      <c r="AD525">
        <v>32</v>
      </c>
      <c r="AE525">
        <v>4</v>
      </c>
      <c r="AF525">
        <v>3</v>
      </c>
      <c r="AG525">
        <v>39</v>
      </c>
      <c r="AH525">
        <v>0</v>
      </c>
      <c r="AI525">
        <v>18</v>
      </c>
      <c r="AJ525">
        <v>11</v>
      </c>
      <c r="AK525">
        <v>15</v>
      </c>
      <c r="AL525">
        <v>18</v>
      </c>
      <c r="AM525">
        <v>0</v>
      </c>
      <c r="AN525">
        <v>0.12</v>
      </c>
      <c r="AO525">
        <v>1.3636363636363638</v>
      </c>
      <c r="AP525">
        <v>0</v>
      </c>
      <c r="AQ525" t="s">
        <v>115</v>
      </c>
      <c r="AR525" t="s">
        <v>108</v>
      </c>
      <c r="AS525" t="s">
        <v>252</v>
      </c>
      <c r="AT525">
        <v>2642</v>
      </c>
      <c r="AU525">
        <v>2583</v>
      </c>
      <c r="AV525">
        <v>0</v>
      </c>
      <c r="AW525">
        <v>0</v>
      </c>
      <c r="AX525">
        <v>5.2249999999999996</v>
      </c>
      <c r="AY525">
        <v>0.16328124999999999</v>
      </c>
      <c r="AZ525">
        <v>6.3679687499999993</v>
      </c>
      <c r="BA525" t="s">
        <v>109</v>
      </c>
      <c r="BB525">
        <v>-0.36796874999999929</v>
      </c>
      <c r="BC525">
        <v>-2.2535885167464071</v>
      </c>
      <c r="BD525" t="s">
        <v>111</v>
      </c>
      <c r="BE525">
        <v>0</v>
      </c>
      <c r="BF525" t="s">
        <v>111</v>
      </c>
    </row>
    <row r="526" spans="1:58" x14ac:dyDescent="0.25">
      <c r="A526" t="s">
        <v>802</v>
      </c>
      <c r="B526" t="s">
        <v>248</v>
      </c>
      <c r="C526">
        <v>2</v>
      </c>
      <c r="D526">
        <v>535</v>
      </c>
      <c r="E526">
        <v>1</v>
      </c>
      <c r="F526" t="s">
        <v>63</v>
      </c>
      <c r="G526" t="s">
        <v>64</v>
      </c>
      <c r="H526" t="s">
        <v>65</v>
      </c>
      <c r="I526" t="s">
        <v>66</v>
      </c>
      <c r="J526" t="s">
        <v>66</v>
      </c>
      <c r="K526" t="s">
        <v>1</v>
      </c>
      <c r="L526">
        <v>50</v>
      </c>
      <c r="M526">
        <v>1382897</v>
      </c>
      <c r="N526">
        <v>6</v>
      </c>
      <c r="O526">
        <v>3</v>
      </c>
      <c r="P526" t="s">
        <v>193</v>
      </c>
      <c r="Q526" t="s">
        <v>250</v>
      </c>
      <c r="R526">
        <v>1</v>
      </c>
      <c r="U526">
        <v>26</v>
      </c>
      <c r="V526">
        <v>31</v>
      </c>
      <c r="W526">
        <v>4</v>
      </c>
      <c r="X526">
        <v>0</v>
      </c>
      <c r="Y526">
        <v>4</v>
      </c>
      <c r="Z526">
        <v>0</v>
      </c>
      <c r="AA526">
        <v>30</v>
      </c>
      <c r="AB526">
        <v>35</v>
      </c>
      <c r="AC526">
        <v>50</v>
      </c>
      <c r="AD526">
        <v>41</v>
      </c>
      <c r="AE526">
        <v>5</v>
      </c>
      <c r="AF526">
        <v>0</v>
      </c>
      <c r="AG526">
        <v>46</v>
      </c>
      <c r="AH526">
        <v>0</v>
      </c>
      <c r="AI526">
        <v>9</v>
      </c>
      <c r="AJ526">
        <v>4</v>
      </c>
      <c r="AK526">
        <v>9</v>
      </c>
      <c r="AL526">
        <v>9</v>
      </c>
      <c r="AM526">
        <v>0</v>
      </c>
      <c r="AN526">
        <v>0.12</v>
      </c>
      <c r="AO526">
        <v>0.81818181818181823</v>
      </c>
      <c r="AP526">
        <v>0</v>
      </c>
      <c r="AQ526" t="s">
        <v>115</v>
      </c>
      <c r="AR526" t="s">
        <v>108</v>
      </c>
      <c r="AS526" t="s">
        <v>252</v>
      </c>
      <c r="AT526">
        <v>3308</v>
      </c>
      <c r="AU526">
        <v>3277</v>
      </c>
      <c r="AV526">
        <v>0</v>
      </c>
      <c r="AW526">
        <v>0</v>
      </c>
      <c r="AX526">
        <v>6.585</v>
      </c>
      <c r="AY526">
        <v>0.16060975609756098</v>
      </c>
      <c r="AZ526">
        <v>7.3880487804878054</v>
      </c>
      <c r="BA526" t="s">
        <v>109</v>
      </c>
      <c r="BB526">
        <v>-1.3880487804878054</v>
      </c>
      <c r="BC526">
        <v>-8.6423690205011425</v>
      </c>
      <c r="BD526" t="s">
        <v>111</v>
      </c>
      <c r="BE526">
        <v>0</v>
      </c>
      <c r="BF526" t="s">
        <v>111</v>
      </c>
    </row>
    <row r="527" spans="1:58" x14ac:dyDescent="0.25">
      <c r="A527" t="s">
        <v>803</v>
      </c>
      <c r="B527" t="s">
        <v>248</v>
      </c>
      <c r="C527">
        <v>2</v>
      </c>
      <c r="D527">
        <v>536</v>
      </c>
      <c r="E527">
        <v>1</v>
      </c>
      <c r="F527" t="s">
        <v>63</v>
      </c>
      <c r="G527" t="s">
        <v>64</v>
      </c>
      <c r="H527" t="s">
        <v>65</v>
      </c>
      <c r="I527" t="s">
        <v>66</v>
      </c>
      <c r="J527" t="s">
        <v>66</v>
      </c>
      <c r="K527" t="s">
        <v>1</v>
      </c>
      <c r="L527">
        <v>50</v>
      </c>
      <c r="M527">
        <v>1382899</v>
      </c>
      <c r="N527">
        <v>6</v>
      </c>
      <c r="O527">
        <v>3</v>
      </c>
      <c r="P527" t="s">
        <v>193</v>
      </c>
      <c r="Q527" t="s">
        <v>250</v>
      </c>
      <c r="R527">
        <v>1</v>
      </c>
      <c r="U527">
        <v>26</v>
      </c>
      <c r="V527">
        <v>31</v>
      </c>
      <c r="W527">
        <v>4</v>
      </c>
      <c r="X527">
        <v>0</v>
      </c>
      <c r="Y527">
        <v>4</v>
      </c>
      <c r="Z527">
        <v>2</v>
      </c>
      <c r="AA527">
        <v>32</v>
      </c>
      <c r="AB527">
        <v>37</v>
      </c>
      <c r="AC527">
        <v>50</v>
      </c>
      <c r="AD527">
        <v>34</v>
      </c>
      <c r="AE527">
        <v>7</v>
      </c>
      <c r="AF527">
        <v>3</v>
      </c>
      <c r="AG527">
        <v>44</v>
      </c>
      <c r="AH527">
        <v>0</v>
      </c>
      <c r="AI527">
        <v>16</v>
      </c>
      <c r="AJ527">
        <v>6</v>
      </c>
      <c r="AK527">
        <v>13</v>
      </c>
      <c r="AL527">
        <v>16</v>
      </c>
      <c r="AM527">
        <v>0</v>
      </c>
      <c r="AN527">
        <v>0.12</v>
      </c>
      <c r="AO527">
        <v>1.1818181818181819</v>
      </c>
      <c r="AP527">
        <v>0</v>
      </c>
      <c r="AQ527" t="s">
        <v>115</v>
      </c>
      <c r="AR527" t="s">
        <v>108</v>
      </c>
      <c r="AS527" t="s">
        <v>252</v>
      </c>
      <c r="AT527">
        <v>3914</v>
      </c>
      <c r="AU527">
        <v>3666</v>
      </c>
      <c r="AV527">
        <v>0</v>
      </c>
      <c r="AW527">
        <v>0</v>
      </c>
      <c r="AX527">
        <v>7.58</v>
      </c>
      <c r="AY527">
        <v>0.22294117647058823</v>
      </c>
      <c r="AZ527">
        <v>9.8094117647058816</v>
      </c>
      <c r="BA527" t="s">
        <v>109</v>
      </c>
      <c r="BB527">
        <v>-3.8094117647058816</v>
      </c>
      <c r="BC527">
        <v>-17.087071240105537</v>
      </c>
      <c r="BD527" t="s">
        <v>111</v>
      </c>
      <c r="BE527">
        <v>0</v>
      </c>
      <c r="BF527" t="s">
        <v>111</v>
      </c>
    </row>
    <row r="528" spans="1:58" x14ac:dyDescent="0.25">
      <c r="A528" t="s">
        <v>804</v>
      </c>
      <c r="B528" t="s">
        <v>248</v>
      </c>
      <c r="C528">
        <v>2</v>
      </c>
      <c r="D528">
        <v>537</v>
      </c>
      <c r="E528">
        <v>1</v>
      </c>
      <c r="F528" t="s">
        <v>63</v>
      </c>
      <c r="G528" t="s">
        <v>64</v>
      </c>
      <c r="H528" t="s">
        <v>65</v>
      </c>
      <c r="I528" t="s">
        <v>66</v>
      </c>
      <c r="J528" t="s">
        <v>66</v>
      </c>
      <c r="K528" t="s">
        <v>1</v>
      </c>
      <c r="L528">
        <v>50</v>
      </c>
      <c r="M528">
        <v>1382901</v>
      </c>
      <c r="N528">
        <v>6</v>
      </c>
      <c r="O528">
        <v>3</v>
      </c>
      <c r="P528" t="s">
        <v>193</v>
      </c>
      <c r="Q528" t="s">
        <v>250</v>
      </c>
      <c r="R528">
        <v>1</v>
      </c>
      <c r="U528">
        <v>24</v>
      </c>
      <c r="V528">
        <v>29</v>
      </c>
      <c r="W528">
        <v>4</v>
      </c>
      <c r="X528">
        <v>0</v>
      </c>
      <c r="Y528">
        <v>4</v>
      </c>
      <c r="Z528">
        <v>1</v>
      </c>
      <c r="AA528">
        <v>29</v>
      </c>
      <c r="AB528">
        <v>34</v>
      </c>
      <c r="AC528">
        <v>50</v>
      </c>
      <c r="AD528">
        <v>35</v>
      </c>
      <c r="AE528">
        <v>8</v>
      </c>
      <c r="AF528">
        <v>2</v>
      </c>
      <c r="AG528">
        <v>45</v>
      </c>
      <c r="AH528">
        <v>0</v>
      </c>
      <c r="AI528">
        <v>15</v>
      </c>
      <c r="AJ528">
        <v>5</v>
      </c>
      <c r="AK528">
        <v>13</v>
      </c>
      <c r="AL528">
        <v>15</v>
      </c>
      <c r="AM528">
        <v>0</v>
      </c>
      <c r="AN528">
        <v>0.12</v>
      </c>
      <c r="AO528">
        <v>1.1818181818181819</v>
      </c>
      <c r="AP528">
        <v>0</v>
      </c>
      <c r="AQ528" t="s">
        <v>115</v>
      </c>
      <c r="AR528" t="s">
        <v>108</v>
      </c>
      <c r="AS528" t="s">
        <v>252</v>
      </c>
      <c r="AT528">
        <v>3402</v>
      </c>
      <c r="AU528">
        <v>3172</v>
      </c>
      <c r="AV528">
        <v>0</v>
      </c>
      <c r="AW528">
        <v>0</v>
      </c>
      <c r="AX528">
        <v>6.5739999999999998</v>
      </c>
      <c r="AY528">
        <v>0.18782857142857143</v>
      </c>
      <c r="AZ528">
        <v>8.4522857142857148</v>
      </c>
      <c r="BA528" t="s">
        <v>109</v>
      </c>
      <c r="BB528">
        <v>-2.4522857142857148</v>
      </c>
      <c r="BC528">
        <v>-13.055978095527839</v>
      </c>
      <c r="BD528" t="s">
        <v>111</v>
      </c>
      <c r="BE528">
        <v>0</v>
      </c>
      <c r="BF528" t="s">
        <v>111</v>
      </c>
    </row>
    <row r="529" spans="1:58" x14ac:dyDescent="0.25">
      <c r="A529" t="s">
        <v>805</v>
      </c>
      <c r="B529" t="s">
        <v>248</v>
      </c>
      <c r="C529">
        <v>2</v>
      </c>
      <c r="D529">
        <v>538</v>
      </c>
      <c r="E529">
        <v>1</v>
      </c>
      <c r="F529" t="s">
        <v>63</v>
      </c>
      <c r="G529" t="s">
        <v>64</v>
      </c>
      <c r="H529" t="s">
        <v>67</v>
      </c>
      <c r="I529" t="s">
        <v>68</v>
      </c>
      <c r="J529" t="s">
        <v>69</v>
      </c>
      <c r="K529" t="s">
        <v>1</v>
      </c>
      <c r="L529">
        <v>50</v>
      </c>
      <c r="M529">
        <v>1382903</v>
      </c>
      <c r="N529">
        <v>5</v>
      </c>
      <c r="O529">
        <v>3</v>
      </c>
      <c r="P529" t="s">
        <v>193</v>
      </c>
      <c r="Q529" t="s">
        <v>250</v>
      </c>
      <c r="R529">
        <v>1</v>
      </c>
      <c r="U529">
        <v>0</v>
      </c>
      <c r="V529">
        <v>4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</v>
      </c>
      <c r="AC529">
        <v>50</v>
      </c>
      <c r="AD529">
        <v>4</v>
      </c>
      <c r="AE529">
        <v>0</v>
      </c>
      <c r="AF529">
        <v>0</v>
      </c>
      <c r="AG529">
        <v>4</v>
      </c>
      <c r="AH529">
        <v>0</v>
      </c>
      <c r="AI529">
        <v>46</v>
      </c>
      <c r="AJ529">
        <v>46</v>
      </c>
      <c r="AK529">
        <v>46</v>
      </c>
      <c r="AL529">
        <v>46</v>
      </c>
      <c r="AM529">
        <v>0</v>
      </c>
      <c r="AN529">
        <v>0.1</v>
      </c>
      <c r="AO529">
        <v>4.1818181818181817</v>
      </c>
      <c r="AP529">
        <v>0</v>
      </c>
      <c r="AQ529" t="s">
        <v>112</v>
      </c>
      <c r="AR529" t="s">
        <v>108</v>
      </c>
      <c r="AS529" t="s">
        <v>252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 t="s">
        <v>113</v>
      </c>
      <c r="BB529">
        <v>5</v>
      </c>
      <c r="BC529">
        <v>0</v>
      </c>
      <c r="BD529" t="s">
        <v>111</v>
      </c>
      <c r="BE529">
        <v>0</v>
      </c>
      <c r="BF529" t="s">
        <v>111</v>
      </c>
    </row>
    <row r="530" spans="1:58" x14ac:dyDescent="0.25">
      <c r="A530" t="s">
        <v>806</v>
      </c>
      <c r="B530" t="s">
        <v>248</v>
      </c>
      <c r="C530">
        <v>2</v>
      </c>
      <c r="D530">
        <v>539</v>
      </c>
      <c r="E530">
        <v>1</v>
      </c>
      <c r="F530" t="s">
        <v>63</v>
      </c>
      <c r="G530" t="s">
        <v>64</v>
      </c>
      <c r="H530" t="s">
        <v>65</v>
      </c>
      <c r="I530" t="s">
        <v>66</v>
      </c>
      <c r="J530" t="s">
        <v>66</v>
      </c>
      <c r="K530" t="s">
        <v>1</v>
      </c>
      <c r="L530">
        <v>50</v>
      </c>
      <c r="M530">
        <v>1382905</v>
      </c>
      <c r="N530">
        <v>6</v>
      </c>
      <c r="O530">
        <v>3</v>
      </c>
      <c r="P530" t="s">
        <v>193</v>
      </c>
      <c r="Q530" t="s">
        <v>250</v>
      </c>
      <c r="R530">
        <v>1</v>
      </c>
      <c r="U530">
        <v>18</v>
      </c>
      <c r="V530">
        <v>23</v>
      </c>
      <c r="W530">
        <v>7</v>
      </c>
      <c r="X530">
        <v>0</v>
      </c>
      <c r="Y530">
        <v>7</v>
      </c>
      <c r="Z530">
        <v>2</v>
      </c>
      <c r="AA530">
        <v>27</v>
      </c>
      <c r="AB530">
        <v>32</v>
      </c>
      <c r="AC530">
        <v>50</v>
      </c>
      <c r="AD530">
        <v>25</v>
      </c>
      <c r="AE530">
        <v>8</v>
      </c>
      <c r="AF530">
        <v>9</v>
      </c>
      <c r="AG530">
        <v>42</v>
      </c>
      <c r="AH530">
        <v>0</v>
      </c>
      <c r="AI530">
        <v>25</v>
      </c>
      <c r="AJ530">
        <v>8</v>
      </c>
      <c r="AK530">
        <v>16</v>
      </c>
      <c r="AL530">
        <v>25</v>
      </c>
      <c r="AM530">
        <v>0</v>
      </c>
      <c r="AN530">
        <v>0.12</v>
      </c>
      <c r="AO530">
        <v>1.4545454545454546</v>
      </c>
      <c r="AP530">
        <v>0</v>
      </c>
      <c r="AQ530" t="s">
        <v>115</v>
      </c>
      <c r="AR530" t="s">
        <v>108</v>
      </c>
      <c r="AS530" t="s">
        <v>252</v>
      </c>
      <c r="AT530">
        <v>2477</v>
      </c>
      <c r="AU530">
        <v>2390</v>
      </c>
      <c r="AV530">
        <v>0</v>
      </c>
      <c r="AW530">
        <v>0</v>
      </c>
      <c r="AX530">
        <v>4.867</v>
      </c>
      <c r="AY530">
        <v>0.19467999999999999</v>
      </c>
      <c r="AZ530">
        <v>8.1765600000000003</v>
      </c>
      <c r="BA530" t="s">
        <v>109</v>
      </c>
      <c r="BB530">
        <v>-2.1765600000000003</v>
      </c>
      <c r="BC530">
        <v>-11.180193137456341</v>
      </c>
      <c r="BD530" t="s">
        <v>111</v>
      </c>
      <c r="BE530">
        <v>0</v>
      </c>
      <c r="BF530" t="s">
        <v>111</v>
      </c>
    </row>
    <row r="531" spans="1:58" x14ac:dyDescent="0.25">
      <c r="A531" t="s">
        <v>807</v>
      </c>
      <c r="B531" t="s">
        <v>248</v>
      </c>
      <c r="C531">
        <v>2</v>
      </c>
      <c r="D531">
        <v>540</v>
      </c>
      <c r="E531">
        <v>1</v>
      </c>
      <c r="F531" t="s">
        <v>63</v>
      </c>
      <c r="G531" t="s">
        <v>64</v>
      </c>
      <c r="H531" t="s">
        <v>65</v>
      </c>
      <c r="I531" t="s">
        <v>66</v>
      </c>
      <c r="J531" t="s">
        <v>66</v>
      </c>
      <c r="K531" t="s">
        <v>1</v>
      </c>
      <c r="L531">
        <v>50</v>
      </c>
      <c r="M531">
        <v>1382907</v>
      </c>
      <c r="N531">
        <v>6</v>
      </c>
      <c r="O531">
        <v>3</v>
      </c>
      <c r="P531" t="s">
        <v>193</v>
      </c>
      <c r="Q531" t="s">
        <v>250</v>
      </c>
      <c r="R531">
        <v>1</v>
      </c>
      <c r="U531">
        <v>22</v>
      </c>
      <c r="V531">
        <v>27</v>
      </c>
      <c r="W531">
        <v>1</v>
      </c>
      <c r="X531">
        <v>0</v>
      </c>
      <c r="Y531">
        <v>1</v>
      </c>
      <c r="Z531">
        <v>2</v>
      </c>
      <c r="AA531">
        <v>25</v>
      </c>
      <c r="AB531">
        <v>30</v>
      </c>
      <c r="AC531">
        <v>50</v>
      </c>
      <c r="AD531">
        <v>35</v>
      </c>
      <c r="AE531">
        <v>1</v>
      </c>
      <c r="AF531">
        <v>6</v>
      </c>
      <c r="AG531">
        <v>42</v>
      </c>
      <c r="AH531">
        <v>0</v>
      </c>
      <c r="AI531">
        <v>15</v>
      </c>
      <c r="AJ531">
        <v>8</v>
      </c>
      <c r="AK531">
        <v>9</v>
      </c>
      <c r="AL531">
        <v>15</v>
      </c>
      <c r="AM531">
        <v>0</v>
      </c>
      <c r="AN531">
        <v>0.12</v>
      </c>
      <c r="AO531">
        <v>0.81818181818181823</v>
      </c>
      <c r="AP531">
        <v>0</v>
      </c>
      <c r="AQ531" t="s">
        <v>115</v>
      </c>
      <c r="AR531" t="s">
        <v>108</v>
      </c>
      <c r="AS531" t="s">
        <v>252</v>
      </c>
      <c r="AT531">
        <v>3021</v>
      </c>
      <c r="AU531">
        <v>2953</v>
      </c>
      <c r="AV531">
        <v>0</v>
      </c>
      <c r="AW531">
        <v>0</v>
      </c>
      <c r="AX531">
        <v>5.9740000000000002</v>
      </c>
      <c r="AY531">
        <v>0.1706857142857143</v>
      </c>
      <c r="AZ531">
        <v>7.1688000000000009</v>
      </c>
      <c r="BA531" t="s">
        <v>109</v>
      </c>
      <c r="BB531">
        <v>-1.1688000000000009</v>
      </c>
      <c r="BC531">
        <v>-6.8476732507532692</v>
      </c>
      <c r="BD531" t="s">
        <v>111</v>
      </c>
      <c r="BE531">
        <v>0</v>
      </c>
      <c r="BF531" t="s">
        <v>111</v>
      </c>
    </row>
    <row r="532" spans="1:58" x14ac:dyDescent="0.25">
      <c r="A532" t="s">
        <v>808</v>
      </c>
      <c r="B532" t="s">
        <v>248</v>
      </c>
      <c r="C532">
        <v>2</v>
      </c>
      <c r="D532">
        <v>541</v>
      </c>
      <c r="E532">
        <v>1</v>
      </c>
      <c r="F532" t="s">
        <v>63</v>
      </c>
      <c r="G532" t="s">
        <v>64</v>
      </c>
      <c r="H532" t="s">
        <v>65</v>
      </c>
      <c r="I532" t="s">
        <v>66</v>
      </c>
      <c r="J532" t="s">
        <v>66</v>
      </c>
      <c r="K532" t="s">
        <v>1</v>
      </c>
      <c r="L532">
        <v>50</v>
      </c>
      <c r="M532">
        <v>1382909</v>
      </c>
      <c r="N532">
        <v>6</v>
      </c>
      <c r="O532">
        <v>3</v>
      </c>
      <c r="P532" t="s">
        <v>193</v>
      </c>
      <c r="Q532" t="s">
        <v>250</v>
      </c>
      <c r="R532">
        <v>1</v>
      </c>
      <c r="U532">
        <v>22</v>
      </c>
      <c r="V532">
        <v>27</v>
      </c>
      <c r="W532">
        <v>2</v>
      </c>
      <c r="X532">
        <v>0</v>
      </c>
      <c r="Y532">
        <v>2</v>
      </c>
      <c r="Z532">
        <v>1</v>
      </c>
      <c r="AA532">
        <v>25</v>
      </c>
      <c r="AB532">
        <v>30</v>
      </c>
      <c r="AC532">
        <v>50</v>
      </c>
      <c r="AD532">
        <v>34</v>
      </c>
      <c r="AE532">
        <v>2</v>
      </c>
      <c r="AF532">
        <v>8</v>
      </c>
      <c r="AG532">
        <v>44</v>
      </c>
      <c r="AH532">
        <v>0</v>
      </c>
      <c r="AI532">
        <v>16</v>
      </c>
      <c r="AJ532">
        <v>6</v>
      </c>
      <c r="AK532">
        <v>8</v>
      </c>
      <c r="AL532">
        <v>16</v>
      </c>
      <c r="AM532">
        <v>0</v>
      </c>
      <c r="AN532">
        <v>0.12</v>
      </c>
      <c r="AO532">
        <v>0.72727272727272729</v>
      </c>
      <c r="AP532">
        <v>0</v>
      </c>
      <c r="AQ532" t="s">
        <v>115</v>
      </c>
      <c r="AR532" t="s">
        <v>108</v>
      </c>
      <c r="AS532" t="s">
        <v>252</v>
      </c>
      <c r="AT532">
        <v>3036</v>
      </c>
      <c r="AU532">
        <v>2923</v>
      </c>
      <c r="AV532">
        <v>0</v>
      </c>
      <c r="AW532">
        <v>0</v>
      </c>
      <c r="AX532">
        <v>5.9589999999999996</v>
      </c>
      <c r="AY532">
        <v>0.17526470588235293</v>
      </c>
      <c r="AZ532">
        <v>7.7116470588235293</v>
      </c>
      <c r="BA532" t="s">
        <v>109</v>
      </c>
      <c r="BB532">
        <v>-1.7116470588235293</v>
      </c>
      <c r="BC532">
        <v>-9.7660681322369527</v>
      </c>
      <c r="BD532" t="s">
        <v>111</v>
      </c>
      <c r="BE532">
        <v>0</v>
      </c>
      <c r="BF532" t="s">
        <v>111</v>
      </c>
    </row>
    <row r="533" spans="1:58" x14ac:dyDescent="0.25">
      <c r="A533" t="s">
        <v>809</v>
      </c>
      <c r="B533" t="s">
        <v>248</v>
      </c>
      <c r="C533">
        <v>2</v>
      </c>
      <c r="D533">
        <v>542</v>
      </c>
      <c r="E533">
        <v>1</v>
      </c>
      <c r="F533" t="s">
        <v>63</v>
      </c>
      <c r="G533" t="s">
        <v>64</v>
      </c>
      <c r="H533" t="s">
        <v>65</v>
      </c>
      <c r="I533" t="s">
        <v>66</v>
      </c>
      <c r="J533" t="s">
        <v>66</v>
      </c>
      <c r="K533" t="s">
        <v>1</v>
      </c>
      <c r="L533">
        <v>50</v>
      </c>
      <c r="M533">
        <v>1382911</v>
      </c>
      <c r="N533">
        <v>6</v>
      </c>
      <c r="O533">
        <v>3</v>
      </c>
      <c r="P533" t="s">
        <v>193</v>
      </c>
      <c r="Q533" t="s">
        <v>250</v>
      </c>
      <c r="R533">
        <v>1</v>
      </c>
      <c r="U533">
        <v>22</v>
      </c>
      <c r="V533">
        <v>27</v>
      </c>
      <c r="W533">
        <v>5</v>
      </c>
      <c r="X533">
        <v>0</v>
      </c>
      <c r="Y533">
        <v>5</v>
      </c>
      <c r="Z533">
        <v>1</v>
      </c>
      <c r="AA533">
        <v>28</v>
      </c>
      <c r="AB533">
        <v>33</v>
      </c>
      <c r="AC533">
        <v>50</v>
      </c>
      <c r="AD533">
        <v>30</v>
      </c>
      <c r="AE533">
        <v>14</v>
      </c>
      <c r="AF533">
        <v>1</v>
      </c>
      <c r="AG533">
        <v>45</v>
      </c>
      <c r="AH533">
        <v>0</v>
      </c>
      <c r="AI533">
        <v>20</v>
      </c>
      <c r="AJ533">
        <v>5</v>
      </c>
      <c r="AK533">
        <v>19</v>
      </c>
      <c r="AL533">
        <v>20</v>
      </c>
      <c r="AM533">
        <v>0</v>
      </c>
      <c r="AN533">
        <v>0.12</v>
      </c>
      <c r="AO533">
        <v>1.7272727272727273</v>
      </c>
      <c r="AP533">
        <v>0</v>
      </c>
      <c r="AQ533" t="s">
        <v>115</v>
      </c>
      <c r="AR533" t="s">
        <v>108</v>
      </c>
      <c r="AS533" t="s">
        <v>252</v>
      </c>
      <c r="AT533">
        <v>3466</v>
      </c>
      <c r="AU533">
        <v>3535</v>
      </c>
      <c r="AV533">
        <v>0</v>
      </c>
      <c r="AW533">
        <v>0</v>
      </c>
      <c r="AX533">
        <v>7.0010000000000003</v>
      </c>
      <c r="AY533">
        <v>0.23336666666666667</v>
      </c>
      <c r="AZ533">
        <v>10.5015</v>
      </c>
      <c r="BA533" t="s">
        <v>109</v>
      </c>
      <c r="BB533">
        <v>-4.5015000000000001</v>
      </c>
      <c r="BC533">
        <v>-19.289387230395658</v>
      </c>
      <c r="BD533" t="s">
        <v>111</v>
      </c>
      <c r="BE533">
        <v>0</v>
      </c>
      <c r="BF533" t="s">
        <v>111</v>
      </c>
    </row>
    <row r="534" spans="1:58" x14ac:dyDescent="0.25">
      <c r="A534" t="s">
        <v>810</v>
      </c>
      <c r="B534" t="s">
        <v>248</v>
      </c>
      <c r="C534">
        <v>2</v>
      </c>
      <c r="D534">
        <v>543</v>
      </c>
      <c r="E534">
        <v>1</v>
      </c>
      <c r="F534" t="s">
        <v>63</v>
      </c>
      <c r="G534" t="s">
        <v>64</v>
      </c>
      <c r="H534" t="s">
        <v>65</v>
      </c>
      <c r="I534" t="s">
        <v>66</v>
      </c>
      <c r="J534" t="s">
        <v>66</v>
      </c>
      <c r="K534" t="s">
        <v>1</v>
      </c>
      <c r="L534">
        <v>50</v>
      </c>
      <c r="M534">
        <v>1382913</v>
      </c>
      <c r="N534">
        <v>6</v>
      </c>
      <c r="O534">
        <v>3</v>
      </c>
      <c r="P534" t="s">
        <v>193</v>
      </c>
      <c r="Q534" t="s">
        <v>250</v>
      </c>
      <c r="R534">
        <v>1</v>
      </c>
      <c r="U534">
        <v>22</v>
      </c>
      <c r="V534">
        <v>27</v>
      </c>
      <c r="W534">
        <v>6</v>
      </c>
      <c r="X534">
        <v>0</v>
      </c>
      <c r="Y534">
        <v>6</v>
      </c>
      <c r="Z534">
        <v>0</v>
      </c>
      <c r="AA534">
        <v>28</v>
      </c>
      <c r="AB534">
        <v>33</v>
      </c>
      <c r="AC534">
        <v>50</v>
      </c>
      <c r="AD534">
        <v>30</v>
      </c>
      <c r="AE534">
        <v>11</v>
      </c>
      <c r="AF534">
        <v>0</v>
      </c>
      <c r="AG534">
        <v>41</v>
      </c>
      <c r="AH534">
        <v>0</v>
      </c>
      <c r="AI534">
        <v>20</v>
      </c>
      <c r="AJ534">
        <v>9</v>
      </c>
      <c r="AK534">
        <v>20</v>
      </c>
      <c r="AL534">
        <v>20</v>
      </c>
      <c r="AM534">
        <v>0</v>
      </c>
      <c r="AN534">
        <v>0.12</v>
      </c>
      <c r="AO534">
        <v>1.8181818181818183</v>
      </c>
      <c r="AP534">
        <v>0</v>
      </c>
      <c r="AQ534" t="s">
        <v>115</v>
      </c>
      <c r="AR534" t="s">
        <v>108</v>
      </c>
      <c r="AS534" t="s">
        <v>252</v>
      </c>
      <c r="AT534">
        <v>2752</v>
      </c>
      <c r="AU534">
        <v>2626</v>
      </c>
      <c r="AV534">
        <v>0</v>
      </c>
      <c r="AW534">
        <v>0</v>
      </c>
      <c r="AX534">
        <v>5.3780000000000001</v>
      </c>
      <c r="AY534">
        <v>0.17926666666666666</v>
      </c>
      <c r="AZ534">
        <v>7.3499333333333325</v>
      </c>
      <c r="BA534" t="s">
        <v>109</v>
      </c>
      <c r="BB534">
        <v>-1.3499333333333325</v>
      </c>
      <c r="BC534">
        <v>-7.530308664931197</v>
      </c>
      <c r="BD534" t="s">
        <v>114</v>
      </c>
      <c r="BE534">
        <v>0</v>
      </c>
      <c r="BF534" t="s">
        <v>111</v>
      </c>
    </row>
    <row r="535" spans="1:58" x14ac:dyDescent="0.25">
      <c r="A535" t="s">
        <v>811</v>
      </c>
      <c r="B535" t="s">
        <v>248</v>
      </c>
      <c r="C535">
        <v>2</v>
      </c>
      <c r="D535">
        <v>544</v>
      </c>
      <c r="E535">
        <v>1</v>
      </c>
      <c r="F535" t="s">
        <v>63</v>
      </c>
      <c r="G535" t="s">
        <v>64</v>
      </c>
      <c r="H535" t="s">
        <v>65</v>
      </c>
      <c r="I535" t="s">
        <v>66</v>
      </c>
      <c r="J535" t="s">
        <v>66</v>
      </c>
      <c r="K535" t="s">
        <v>1</v>
      </c>
      <c r="L535">
        <v>50</v>
      </c>
      <c r="M535">
        <v>1382915</v>
      </c>
      <c r="N535">
        <v>6</v>
      </c>
      <c r="O535">
        <v>3</v>
      </c>
      <c r="P535" t="s">
        <v>193</v>
      </c>
      <c r="Q535" t="s">
        <v>250</v>
      </c>
      <c r="R535">
        <v>2</v>
      </c>
      <c r="U535">
        <v>22</v>
      </c>
      <c r="V535">
        <v>27</v>
      </c>
      <c r="W535">
        <v>2</v>
      </c>
      <c r="X535">
        <v>0</v>
      </c>
      <c r="Y535">
        <v>2</v>
      </c>
      <c r="Z535">
        <v>0</v>
      </c>
      <c r="AA535">
        <v>24</v>
      </c>
      <c r="AB535">
        <v>29</v>
      </c>
      <c r="AC535">
        <v>50</v>
      </c>
      <c r="AD535">
        <v>35</v>
      </c>
      <c r="AE535">
        <v>3</v>
      </c>
      <c r="AF535">
        <v>0</v>
      </c>
      <c r="AG535">
        <v>38</v>
      </c>
      <c r="AH535">
        <v>0</v>
      </c>
      <c r="AI535">
        <v>15</v>
      </c>
      <c r="AJ535">
        <v>12</v>
      </c>
      <c r="AK535">
        <v>15</v>
      </c>
      <c r="AL535">
        <v>15</v>
      </c>
      <c r="AM535">
        <v>0</v>
      </c>
      <c r="AN535">
        <v>0.12</v>
      </c>
      <c r="AO535">
        <v>1.3636363636363638</v>
      </c>
      <c r="AP535">
        <v>0</v>
      </c>
      <c r="AQ535" t="s">
        <v>115</v>
      </c>
      <c r="AR535" t="s">
        <v>108</v>
      </c>
      <c r="AS535" t="s">
        <v>252</v>
      </c>
      <c r="AT535">
        <v>2906</v>
      </c>
      <c r="AU535">
        <v>0</v>
      </c>
      <c r="AV535">
        <v>0</v>
      </c>
      <c r="AW535">
        <v>0</v>
      </c>
      <c r="AX535">
        <v>2.9060000000000001</v>
      </c>
      <c r="AY535">
        <v>8.3028571428571438E-2</v>
      </c>
      <c r="AZ535">
        <v>3.1550857142857147</v>
      </c>
      <c r="BA535" t="s">
        <v>136</v>
      </c>
      <c r="BB535">
        <v>2.8449142857142853</v>
      </c>
      <c r="BC535">
        <v>34.264280798348238</v>
      </c>
      <c r="BD535" t="s">
        <v>110</v>
      </c>
      <c r="BE535">
        <v>0</v>
      </c>
      <c r="BF535" t="s">
        <v>111</v>
      </c>
    </row>
    <row r="536" spans="1:58" x14ac:dyDescent="0.25">
      <c r="A536" t="s">
        <v>812</v>
      </c>
      <c r="B536" t="s">
        <v>248</v>
      </c>
      <c r="C536">
        <v>2</v>
      </c>
      <c r="D536">
        <v>545</v>
      </c>
      <c r="E536">
        <v>1</v>
      </c>
      <c r="F536" t="s">
        <v>63</v>
      </c>
      <c r="G536" t="s">
        <v>64</v>
      </c>
      <c r="H536" t="s">
        <v>65</v>
      </c>
      <c r="I536" t="s">
        <v>66</v>
      </c>
      <c r="J536" t="s">
        <v>66</v>
      </c>
      <c r="K536" t="s">
        <v>1</v>
      </c>
      <c r="L536">
        <v>50</v>
      </c>
      <c r="M536">
        <v>1382917</v>
      </c>
      <c r="N536">
        <v>6</v>
      </c>
      <c r="O536">
        <v>3</v>
      </c>
      <c r="P536" t="s">
        <v>193</v>
      </c>
      <c r="Q536" t="s">
        <v>250</v>
      </c>
      <c r="R536">
        <v>2</v>
      </c>
      <c r="U536">
        <v>20</v>
      </c>
      <c r="V536">
        <v>25</v>
      </c>
      <c r="W536">
        <v>4</v>
      </c>
      <c r="X536">
        <v>0</v>
      </c>
      <c r="Y536">
        <v>4</v>
      </c>
      <c r="Z536">
        <v>1</v>
      </c>
      <c r="AA536">
        <v>25</v>
      </c>
      <c r="AB536">
        <v>30</v>
      </c>
      <c r="AC536">
        <v>50</v>
      </c>
      <c r="AD536">
        <v>34</v>
      </c>
      <c r="AE536">
        <v>8</v>
      </c>
      <c r="AF536">
        <v>1</v>
      </c>
      <c r="AG536">
        <v>43</v>
      </c>
      <c r="AH536">
        <v>0</v>
      </c>
      <c r="AI536">
        <v>16</v>
      </c>
      <c r="AJ536">
        <v>7</v>
      </c>
      <c r="AK536">
        <v>15</v>
      </c>
      <c r="AL536">
        <v>16</v>
      </c>
      <c r="AM536">
        <v>0</v>
      </c>
      <c r="AN536">
        <v>0.12</v>
      </c>
      <c r="AO536">
        <v>1.3636363636363638</v>
      </c>
      <c r="AP536">
        <v>0</v>
      </c>
      <c r="AQ536" t="s">
        <v>115</v>
      </c>
      <c r="AR536" t="s">
        <v>108</v>
      </c>
      <c r="AS536" t="s">
        <v>252</v>
      </c>
      <c r="AT536">
        <v>2594</v>
      </c>
      <c r="AU536">
        <v>2683</v>
      </c>
      <c r="AV536">
        <v>0</v>
      </c>
      <c r="AW536">
        <v>0</v>
      </c>
      <c r="AX536">
        <v>5.2770000000000001</v>
      </c>
      <c r="AY536">
        <v>0.15520588235294119</v>
      </c>
      <c r="AZ536">
        <v>6.6738529411764711</v>
      </c>
      <c r="BA536" t="s">
        <v>109</v>
      </c>
      <c r="BB536">
        <v>-0.6738529411764711</v>
      </c>
      <c r="BC536">
        <v>-4.3416714042069389</v>
      </c>
      <c r="BD536" t="s">
        <v>111</v>
      </c>
      <c r="BE536">
        <v>0</v>
      </c>
      <c r="BF536" t="s">
        <v>111</v>
      </c>
    </row>
    <row r="537" spans="1:58" x14ac:dyDescent="0.25">
      <c r="A537" t="s">
        <v>813</v>
      </c>
      <c r="B537" t="s">
        <v>248</v>
      </c>
      <c r="C537">
        <v>2</v>
      </c>
      <c r="D537">
        <v>546</v>
      </c>
      <c r="E537">
        <v>1</v>
      </c>
      <c r="F537" t="s">
        <v>63</v>
      </c>
      <c r="G537" t="s">
        <v>64</v>
      </c>
      <c r="H537" t="s">
        <v>65</v>
      </c>
      <c r="I537" t="s">
        <v>66</v>
      </c>
      <c r="J537" t="s">
        <v>66</v>
      </c>
      <c r="K537" t="s">
        <v>1</v>
      </c>
      <c r="L537">
        <v>50</v>
      </c>
      <c r="M537">
        <v>1382919</v>
      </c>
      <c r="N537">
        <v>6</v>
      </c>
      <c r="O537">
        <v>3</v>
      </c>
      <c r="P537" t="s">
        <v>193</v>
      </c>
      <c r="Q537" t="s">
        <v>250</v>
      </c>
      <c r="R537">
        <v>2</v>
      </c>
      <c r="U537">
        <v>22</v>
      </c>
      <c r="V537">
        <v>27</v>
      </c>
      <c r="W537">
        <v>0</v>
      </c>
      <c r="X537">
        <v>0</v>
      </c>
      <c r="Y537">
        <v>0</v>
      </c>
      <c r="Z537">
        <v>1</v>
      </c>
      <c r="AA537">
        <v>23</v>
      </c>
      <c r="AB537">
        <v>28</v>
      </c>
      <c r="AC537">
        <v>50</v>
      </c>
      <c r="AD537">
        <v>41</v>
      </c>
      <c r="AE537">
        <v>0</v>
      </c>
      <c r="AF537">
        <v>1</v>
      </c>
      <c r="AG537">
        <v>42</v>
      </c>
      <c r="AH537">
        <v>0</v>
      </c>
      <c r="AI537">
        <v>9</v>
      </c>
      <c r="AJ537">
        <v>8</v>
      </c>
      <c r="AK537">
        <v>8</v>
      </c>
      <c r="AL537">
        <v>9</v>
      </c>
      <c r="AM537">
        <v>0</v>
      </c>
      <c r="AN537">
        <v>0.12</v>
      </c>
      <c r="AO537">
        <v>0.72727272727272729</v>
      </c>
      <c r="AP537">
        <v>0</v>
      </c>
      <c r="AQ537" t="s">
        <v>115</v>
      </c>
      <c r="AR537" t="s">
        <v>108</v>
      </c>
      <c r="AS537" t="s">
        <v>252</v>
      </c>
      <c r="AT537">
        <v>3813</v>
      </c>
      <c r="AU537">
        <v>3783</v>
      </c>
      <c r="AV537">
        <v>0</v>
      </c>
      <c r="AW537">
        <v>0</v>
      </c>
      <c r="AX537">
        <v>7.5960000000000001</v>
      </c>
      <c r="AY537">
        <v>0.18526829268292683</v>
      </c>
      <c r="AZ537">
        <v>7.7812682926829266</v>
      </c>
      <c r="BA537" t="s">
        <v>109</v>
      </c>
      <c r="BB537">
        <v>-1.7812682926829266</v>
      </c>
      <c r="BC537">
        <v>-9.6145339652448651</v>
      </c>
      <c r="BD537" t="s">
        <v>111</v>
      </c>
      <c r="BE537">
        <v>0</v>
      </c>
      <c r="BF537" t="s">
        <v>111</v>
      </c>
    </row>
    <row r="538" spans="1:58" x14ac:dyDescent="0.25">
      <c r="A538" t="s">
        <v>814</v>
      </c>
      <c r="B538" t="s">
        <v>248</v>
      </c>
      <c r="C538">
        <v>2</v>
      </c>
      <c r="D538">
        <v>547</v>
      </c>
      <c r="E538">
        <v>1</v>
      </c>
      <c r="F538" t="s">
        <v>63</v>
      </c>
      <c r="G538" t="s">
        <v>64</v>
      </c>
      <c r="H538" t="s">
        <v>65</v>
      </c>
      <c r="I538" t="s">
        <v>66</v>
      </c>
      <c r="J538" t="s">
        <v>66</v>
      </c>
      <c r="K538" t="s">
        <v>1</v>
      </c>
      <c r="L538">
        <v>50</v>
      </c>
      <c r="M538">
        <v>1382921</v>
      </c>
      <c r="N538">
        <v>6</v>
      </c>
      <c r="O538">
        <v>3</v>
      </c>
      <c r="P538" t="s">
        <v>193</v>
      </c>
      <c r="Q538" t="s">
        <v>250</v>
      </c>
      <c r="R538">
        <v>2</v>
      </c>
      <c r="U538">
        <v>25</v>
      </c>
      <c r="V538">
        <v>30</v>
      </c>
      <c r="W538">
        <v>1</v>
      </c>
      <c r="X538">
        <v>0</v>
      </c>
      <c r="Y538">
        <v>1</v>
      </c>
      <c r="Z538">
        <v>2</v>
      </c>
      <c r="AA538">
        <v>28</v>
      </c>
      <c r="AB538">
        <v>33</v>
      </c>
      <c r="AC538">
        <v>50</v>
      </c>
      <c r="AD538">
        <v>36</v>
      </c>
      <c r="AE538">
        <v>1</v>
      </c>
      <c r="AF538">
        <v>9</v>
      </c>
      <c r="AG538">
        <v>46</v>
      </c>
      <c r="AH538">
        <v>0</v>
      </c>
      <c r="AI538">
        <v>14</v>
      </c>
      <c r="AJ538">
        <v>4</v>
      </c>
      <c r="AK538">
        <v>5</v>
      </c>
      <c r="AL538">
        <v>14</v>
      </c>
      <c r="AM538">
        <v>0</v>
      </c>
      <c r="AN538">
        <v>0.12</v>
      </c>
      <c r="AO538">
        <v>0.45454545454545459</v>
      </c>
      <c r="AP538">
        <v>0</v>
      </c>
      <c r="AQ538" t="s">
        <v>115</v>
      </c>
      <c r="AR538" t="s">
        <v>108</v>
      </c>
      <c r="AS538" t="s">
        <v>252</v>
      </c>
      <c r="AT538">
        <v>3054</v>
      </c>
      <c r="AU538">
        <v>3153</v>
      </c>
      <c r="AV538">
        <v>0</v>
      </c>
      <c r="AW538">
        <v>0</v>
      </c>
      <c r="AX538">
        <v>6.2069999999999999</v>
      </c>
      <c r="AY538">
        <v>0.17241666666666666</v>
      </c>
      <c r="AZ538">
        <v>7.931166666666666</v>
      </c>
      <c r="BA538" t="s">
        <v>109</v>
      </c>
      <c r="BB538">
        <v>-1.931166666666666</v>
      </c>
      <c r="BC538">
        <v>-11.200579990333491</v>
      </c>
      <c r="BD538" t="s">
        <v>111</v>
      </c>
      <c r="BE538">
        <v>0</v>
      </c>
      <c r="BF538" t="s">
        <v>111</v>
      </c>
    </row>
    <row r="539" spans="1:58" x14ac:dyDescent="0.25">
      <c r="A539" t="s">
        <v>815</v>
      </c>
      <c r="B539" t="s">
        <v>248</v>
      </c>
      <c r="C539">
        <v>2</v>
      </c>
      <c r="D539">
        <v>548</v>
      </c>
      <c r="E539">
        <v>1</v>
      </c>
      <c r="F539" t="s">
        <v>63</v>
      </c>
      <c r="G539" t="s">
        <v>64</v>
      </c>
      <c r="H539" t="s">
        <v>65</v>
      </c>
      <c r="I539" t="s">
        <v>66</v>
      </c>
      <c r="J539" t="s">
        <v>66</v>
      </c>
      <c r="K539" t="s">
        <v>1</v>
      </c>
      <c r="L539">
        <v>50</v>
      </c>
      <c r="M539">
        <v>1382923</v>
      </c>
      <c r="N539">
        <v>6</v>
      </c>
      <c r="O539">
        <v>3</v>
      </c>
      <c r="P539" t="s">
        <v>193</v>
      </c>
      <c r="Q539" t="s">
        <v>250</v>
      </c>
      <c r="R539">
        <v>2</v>
      </c>
      <c r="U539">
        <v>15</v>
      </c>
      <c r="V539">
        <v>20</v>
      </c>
      <c r="W539">
        <v>2</v>
      </c>
      <c r="X539">
        <v>0</v>
      </c>
      <c r="Y539">
        <v>2</v>
      </c>
      <c r="Z539">
        <v>2</v>
      </c>
      <c r="AA539">
        <v>19</v>
      </c>
      <c r="AB539">
        <v>24</v>
      </c>
      <c r="AC539">
        <v>50</v>
      </c>
      <c r="AD539">
        <v>26</v>
      </c>
      <c r="AE539">
        <v>9</v>
      </c>
      <c r="AF539">
        <v>9</v>
      </c>
      <c r="AG539">
        <v>44</v>
      </c>
      <c r="AH539">
        <v>0</v>
      </c>
      <c r="AI539">
        <v>24</v>
      </c>
      <c r="AJ539">
        <v>6</v>
      </c>
      <c r="AK539">
        <v>15</v>
      </c>
      <c r="AL539">
        <v>24</v>
      </c>
      <c r="AM539">
        <v>0</v>
      </c>
      <c r="AN539">
        <v>0.12</v>
      </c>
      <c r="AO539">
        <v>1.3636363636363638</v>
      </c>
      <c r="AP539">
        <v>0</v>
      </c>
      <c r="AQ539" t="s">
        <v>115</v>
      </c>
      <c r="AR539" t="s">
        <v>108</v>
      </c>
      <c r="AS539" t="s">
        <v>252</v>
      </c>
      <c r="AT539">
        <v>1997</v>
      </c>
      <c r="AU539">
        <v>1937</v>
      </c>
      <c r="AV539">
        <v>0</v>
      </c>
      <c r="AW539">
        <v>0</v>
      </c>
      <c r="AX539">
        <v>3.9340000000000002</v>
      </c>
      <c r="AY539">
        <v>0.15130769230769231</v>
      </c>
      <c r="AZ539">
        <v>6.6575384615384614</v>
      </c>
      <c r="BA539" t="s">
        <v>109</v>
      </c>
      <c r="BB539">
        <v>-0.65753846153846141</v>
      </c>
      <c r="BC539">
        <v>-4.3457041179461102</v>
      </c>
      <c r="BD539" t="s">
        <v>111</v>
      </c>
      <c r="BE539">
        <v>0</v>
      </c>
      <c r="BF539" t="s">
        <v>111</v>
      </c>
    </row>
    <row r="540" spans="1:58" x14ac:dyDescent="0.25">
      <c r="A540" t="s">
        <v>816</v>
      </c>
      <c r="B540" t="s">
        <v>248</v>
      </c>
      <c r="C540">
        <v>2</v>
      </c>
      <c r="D540">
        <v>549</v>
      </c>
      <c r="E540">
        <v>1</v>
      </c>
      <c r="F540" t="s">
        <v>63</v>
      </c>
      <c r="G540" t="s">
        <v>64</v>
      </c>
      <c r="H540" t="s">
        <v>67</v>
      </c>
      <c r="I540" t="s">
        <v>68</v>
      </c>
      <c r="J540" t="s">
        <v>69</v>
      </c>
      <c r="K540" t="s">
        <v>1</v>
      </c>
      <c r="L540">
        <v>50</v>
      </c>
      <c r="M540">
        <v>1382925</v>
      </c>
      <c r="N540">
        <v>5</v>
      </c>
      <c r="O540">
        <v>3</v>
      </c>
      <c r="P540" t="s">
        <v>193</v>
      </c>
      <c r="Q540" t="s">
        <v>250</v>
      </c>
      <c r="R540">
        <v>2</v>
      </c>
      <c r="U540">
        <v>0</v>
      </c>
      <c r="V540">
        <v>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</v>
      </c>
      <c r="AC540">
        <v>50</v>
      </c>
      <c r="AD540">
        <v>4</v>
      </c>
      <c r="AE540">
        <v>0</v>
      </c>
      <c r="AF540">
        <v>0</v>
      </c>
      <c r="AG540">
        <v>4</v>
      </c>
      <c r="AH540">
        <v>0</v>
      </c>
      <c r="AI540">
        <v>46</v>
      </c>
      <c r="AJ540">
        <v>46</v>
      </c>
      <c r="AK540">
        <v>46</v>
      </c>
      <c r="AL540">
        <v>46</v>
      </c>
      <c r="AM540">
        <v>0</v>
      </c>
      <c r="AN540">
        <v>0.1</v>
      </c>
      <c r="AO540">
        <v>4.1818181818181817</v>
      </c>
      <c r="AP540">
        <v>0</v>
      </c>
      <c r="AQ540" t="s">
        <v>112</v>
      </c>
      <c r="AR540" t="s">
        <v>108</v>
      </c>
      <c r="AS540" t="s">
        <v>252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 t="s">
        <v>113</v>
      </c>
      <c r="BB540">
        <v>5</v>
      </c>
      <c r="BC540">
        <v>0</v>
      </c>
      <c r="BD540" t="s">
        <v>111</v>
      </c>
      <c r="BE540">
        <v>0</v>
      </c>
      <c r="BF540" t="s">
        <v>111</v>
      </c>
    </row>
    <row r="541" spans="1:58" x14ac:dyDescent="0.25">
      <c r="A541" t="s">
        <v>817</v>
      </c>
      <c r="B541" t="s">
        <v>248</v>
      </c>
      <c r="C541">
        <v>2</v>
      </c>
      <c r="D541">
        <v>550</v>
      </c>
      <c r="E541">
        <v>1</v>
      </c>
      <c r="F541" t="s">
        <v>63</v>
      </c>
      <c r="G541" t="s">
        <v>64</v>
      </c>
      <c r="H541" t="s">
        <v>65</v>
      </c>
      <c r="I541" t="s">
        <v>66</v>
      </c>
      <c r="J541" t="s">
        <v>66</v>
      </c>
      <c r="K541" t="s">
        <v>1</v>
      </c>
      <c r="L541">
        <v>50</v>
      </c>
      <c r="M541">
        <v>1382927</v>
      </c>
      <c r="N541">
        <v>6</v>
      </c>
      <c r="O541">
        <v>3</v>
      </c>
      <c r="P541" t="s">
        <v>193</v>
      </c>
      <c r="Q541" t="s">
        <v>250</v>
      </c>
      <c r="R541">
        <v>2</v>
      </c>
      <c r="U541">
        <v>17</v>
      </c>
      <c r="V541">
        <v>22</v>
      </c>
      <c r="W541">
        <v>8</v>
      </c>
      <c r="X541">
        <v>0</v>
      </c>
      <c r="Y541">
        <v>8</v>
      </c>
      <c r="Z541">
        <v>2</v>
      </c>
      <c r="AA541">
        <v>27</v>
      </c>
      <c r="AB541">
        <v>32</v>
      </c>
      <c r="AC541">
        <v>50</v>
      </c>
      <c r="AD541">
        <v>27</v>
      </c>
      <c r="AE541">
        <v>10</v>
      </c>
      <c r="AF541">
        <v>9</v>
      </c>
      <c r="AG541">
        <v>46</v>
      </c>
      <c r="AH541">
        <v>0</v>
      </c>
      <c r="AI541">
        <v>23</v>
      </c>
      <c r="AJ541">
        <v>4</v>
      </c>
      <c r="AK541">
        <v>14</v>
      </c>
      <c r="AL541">
        <v>23</v>
      </c>
      <c r="AM541">
        <v>0</v>
      </c>
      <c r="AN541">
        <v>0.12</v>
      </c>
      <c r="AO541">
        <v>1.2727272727272727</v>
      </c>
      <c r="AP541">
        <v>0</v>
      </c>
      <c r="AQ541" t="s">
        <v>115</v>
      </c>
      <c r="AR541" t="s">
        <v>108</v>
      </c>
      <c r="AS541" t="s">
        <v>252</v>
      </c>
      <c r="AT541">
        <v>2455</v>
      </c>
      <c r="AU541">
        <v>2388</v>
      </c>
      <c r="AV541">
        <v>0</v>
      </c>
      <c r="AW541">
        <v>0</v>
      </c>
      <c r="AX541">
        <v>4.843</v>
      </c>
      <c r="AY541">
        <v>0.17937037037037037</v>
      </c>
      <c r="AZ541">
        <v>8.2510370370370367</v>
      </c>
      <c r="BA541" t="s">
        <v>109</v>
      </c>
      <c r="BB541">
        <v>-2.2510370370370367</v>
      </c>
      <c r="BC541">
        <v>-12.549659302085482</v>
      </c>
      <c r="BD541" t="s">
        <v>111</v>
      </c>
      <c r="BE541">
        <v>0</v>
      </c>
      <c r="BF541" t="s">
        <v>111</v>
      </c>
    </row>
    <row r="542" spans="1:58" x14ac:dyDescent="0.25">
      <c r="A542" t="s">
        <v>818</v>
      </c>
      <c r="B542" t="s">
        <v>248</v>
      </c>
      <c r="C542">
        <v>2</v>
      </c>
      <c r="D542">
        <v>551</v>
      </c>
      <c r="E542">
        <v>1</v>
      </c>
      <c r="F542" t="s">
        <v>63</v>
      </c>
      <c r="G542" t="s">
        <v>64</v>
      </c>
      <c r="H542" t="s">
        <v>65</v>
      </c>
      <c r="I542" t="s">
        <v>66</v>
      </c>
      <c r="J542" t="s">
        <v>66</v>
      </c>
      <c r="K542" t="s">
        <v>1</v>
      </c>
      <c r="L542">
        <v>50</v>
      </c>
      <c r="M542">
        <v>1382993</v>
      </c>
      <c r="N542">
        <v>6</v>
      </c>
      <c r="O542">
        <v>3</v>
      </c>
      <c r="P542" t="s">
        <v>193</v>
      </c>
      <c r="Q542" t="s">
        <v>250</v>
      </c>
      <c r="R542">
        <v>2</v>
      </c>
      <c r="U542">
        <v>20</v>
      </c>
      <c r="V542">
        <v>25</v>
      </c>
      <c r="W542">
        <v>3</v>
      </c>
      <c r="X542">
        <v>0</v>
      </c>
      <c r="Y542">
        <v>3</v>
      </c>
      <c r="Z542">
        <v>3</v>
      </c>
      <c r="AA542">
        <v>26</v>
      </c>
      <c r="AB542">
        <v>31</v>
      </c>
      <c r="AC542">
        <v>50</v>
      </c>
      <c r="AD542">
        <v>31</v>
      </c>
      <c r="AE542">
        <v>4</v>
      </c>
      <c r="AF542">
        <v>10</v>
      </c>
      <c r="AG542">
        <v>45</v>
      </c>
      <c r="AH542">
        <v>0</v>
      </c>
      <c r="AI542">
        <v>19</v>
      </c>
      <c r="AJ542">
        <v>5</v>
      </c>
      <c r="AK542">
        <v>9</v>
      </c>
      <c r="AL542">
        <v>19</v>
      </c>
      <c r="AM542">
        <v>0</v>
      </c>
      <c r="AN542">
        <v>0.12</v>
      </c>
      <c r="AO542">
        <v>0.81818181818181823</v>
      </c>
      <c r="AP542">
        <v>0</v>
      </c>
      <c r="AQ542" t="s">
        <v>115</v>
      </c>
      <c r="AR542" t="s">
        <v>108</v>
      </c>
      <c r="AS542" t="s">
        <v>252</v>
      </c>
      <c r="AT542">
        <v>2654</v>
      </c>
      <c r="AU542">
        <v>2694</v>
      </c>
      <c r="AV542">
        <v>0</v>
      </c>
      <c r="AW542">
        <v>0</v>
      </c>
      <c r="AX542">
        <v>5.3479999999999999</v>
      </c>
      <c r="AY542">
        <v>0.17251612903225805</v>
      </c>
      <c r="AZ542">
        <v>7.7632258064516124</v>
      </c>
      <c r="BA542" t="s">
        <v>109</v>
      </c>
      <c r="BB542">
        <v>-1.7632258064516124</v>
      </c>
      <c r="BC542">
        <v>-10.220643231114433</v>
      </c>
      <c r="BD542" t="s">
        <v>111</v>
      </c>
      <c r="BE542">
        <v>0</v>
      </c>
      <c r="BF542" t="s">
        <v>111</v>
      </c>
    </row>
    <row r="543" spans="1:58" x14ac:dyDescent="0.25">
      <c r="A543" t="s">
        <v>819</v>
      </c>
      <c r="B543" t="s">
        <v>248</v>
      </c>
      <c r="C543">
        <v>2</v>
      </c>
      <c r="D543">
        <v>552</v>
      </c>
      <c r="E543">
        <v>1</v>
      </c>
      <c r="F543" t="s">
        <v>63</v>
      </c>
      <c r="G543" t="s">
        <v>64</v>
      </c>
      <c r="H543" t="s">
        <v>65</v>
      </c>
      <c r="I543" t="s">
        <v>66</v>
      </c>
      <c r="J543" t="s">
        <v>66</v>
      </c>
      <c r="K543" t="s">
        <v>1</v>
      </c>
      <c r="L543">
        <v>50</v>
      </c>
      <c r="M543">
        <v>1382995</v>
      </c>
      <c r="N543">
        <v>6</v>
      </c>
      <c r="O543">
        <v>3</v>
      </c>
      <c r="P543" t="s">
        <v>193</v>
      </c>
      <c r="Q543" t="s">
        <v>250</v>
      </c>
      <c r="R543">
        <v>2</v>
      </c>
      <c r="U543">
        <v>23</v>
      </c>
      <c r="V543">
        <v>28</v>
      </c>
      <c r="W543">
        <v>6</v>
      </c>
      <c r="X543">
        <v>0</v>
      </c>
      <c r="Y543">
        <v>6</v>
      </c>
      <c r="Z543">
        <v>1</v>
      </c>
      <c r="AA543">
        <v>30</v>
      </c>
      <c r="AB543">
        <v>35</v>
      </c>
      <c r="AC543">
        <v>50</v>
      </c>
      <c r="AD543">
        <v>30</v>
      </c>
      <c r="AE543">
        <v>7</v>
      </c>
      <c r="AF543">
        <v>8</v>
      </c>
      <c r="AG543">
        <v>45</v>
      </c>
      <c r="AH543">
        <v>0</v>
      </c>
      <c r="AI543">
        <v>20</v>
      </c>
      <c r="AJ543">
        <v>5</v>
      </c>
      <c r="AK543">
        <v>12</v>
      </c>
      <c r="AL543">
        <v>20</v>
      </c>
      <c r="AM543">
        <v>0</v>
      </c>
      <c r="AN543">
        <v>0.12</v>
      </c>
      <c r="AO543">
        <v>1.0909090909090908</v>
      </c>
      <c r="AP543">
        <v>0</v>
      </c>
      <c r="AQ543" t="s">
        <v>115</v>
      </c>
      <c r="AR543" t="s">
        <v>108</v>
      </c>
      <c r="AS543" t="s">
        <v>252</v>
      </c>
      <c r="AT543">
        <v>2885</v>
      </c>
      <c r="AU543">
        <v>2636</v>
      </c>
      <c r="AV543">
        <v>0</v>
      </c>
      <c r="AW543">
        <v>0</v>
      </c>
      <c r="AX543">
        <v>5.5209999999999999</v>
      </c>
      <c r="AY543">
        <v>0.18403333333333333</v>
      </c>
      <c r="AZ543">
        <v>8.2814999999999994</v>
      </c>
      <c r="BA543" t="s">
        <v>109</v>
      </c>
      <c r="BB543">
        <v>-2.2814999999999994</v>
      </c>
      <c r="BC543">
        <v>-12.397210650244519</v>
      </c>
      <c r="BD543" t="s">
        <v>111</v>
      </c>
      <c r="BE543">
        <v>0</v>
      </c>
      <c r="BF543" t="s">
        <v>111</v>
      </c>
    </row>
    <row r="544" spans="1:58" x14ac:dyDescent="0.25">
      <c r="A544" t="s">
        <v>820</v>
      </c>
      <c r="B544" t="s">
        <v>248</v>
      </c>
      <c r="C544">
        <v>2</v>
      </c>
      <c r="D544">
        <v>553</v>
      </c>
      <c r="E544">
        <v>1</v>
      </c>
      <c r="F544" t="s">
        <v>63</v>
      </c>
      <c r="G544" t="s">
        <v>64</v>
      </c>
      <c r="H544" t="s">
        <v>65</v>
      </c>
      <c r="I544" t="s">
        <v>66</v>
      </c>
      <c r="J544" t="s">
        <v>66</v>
      </c>
      <c r="K544" t="s">
        <v>1</v>
      </c>
      <c r="L544">
        <v>50</v>
      </c>
      <c r="M544">
        <v>1382997</v>
      </c>
      <c r="N544">
        <v>6</v>
      </c>
      <c r="O544">
        <v>3</v>
      </c>
      <c r="P544" t="s">
        <v>193</v>
      </c>
      <c r="Q544" t="s">
        <v>250</v>
      </c>
      <c r="R544">
        <v>2</v>
      </c>
      <c r="U544">
        <v>17</v>
      </c>
      <c r="V544">
        <v>22</v>
      </c>
      <c r="W544">
        <v>6</v>
      </c>
      <c r="X544">
        <v>0</v>
      </c>
      <c r="Y544">
        <v>6</v>
      </c>
      <c r="Z544">
        <v>5</v>
      </c>
      <c r="AA544">
        <v>28</v>
      </c>
      <c r="AB544">
        <v>33</v>
      </c>
      <c r="AC544">
        <v>50</v>
      </c>
      <c r="AD544">
        <v>26</v>
      </c>
      <c r="AE544">
        <v>7</v>
      </c>
      <c r="AF544">
        <v>12</v>
      </c>
      <c r="AG544">
        <v>45</v>
      </c>
      <c r="AH544">
        <v>0</v>
      </c>
      <c r="AI544">
        <v>24</v>
      </c>
      <c r="AJ544">
        <v>5</v>
      </c>
      <c r="AK544">
        <v>12</v>
      </c>
      <c r="AL544">
        <v>24</v>
      </c>
      <c r="AM544">
        <v>0</v>
      </c>
      <c r="AN544">
        <v>0.12</v>
      </c>
      <c r="AO544">
        <v>1.0909090909090908</v>
      </c>
      <c r="AP544">
        <v>0</v>
      </c>
      <c r="AQ544" t="s">
        <v>115</v>
      </c>
      <c r="AR544" t="s">
        <v>108</v>
      </c>
      <c r="AS544" t="s">
        <v>252</v>
      </c>
      <c r="AT544">
        <v>0</v>
      </c>
      <c r="AU544">
        <v>2540</v>
      </c>
      <c r="AV544">
        <v>0</v>
      </c>
      <c r="AW544">
        <v>0</v>
      </c>
      <c r="AX544">
        <v>2.54</v>
      </c>
      <c r="AY544">
        <v>9.7692307692307689E-2</v>
      </c>
      <c r="AZ544">
        <v>4.3961538461538456</v>
      </c>
      <c r="BA544" t="s">
        <v>136</v>
      </c>
      <c r="BB544">
        <v>1.6038461538461544</v>
      </c>
      <c r="BC544">
        <v>16.417322834645674</v>
      </c>
      <c r="BD544" t="s">
        <v>111</v>
      </c>
      <c r="BE544">
        <v>0</v>
      </c>
      <c r="BF544" t="s">
        <v>111</v>
      </c>
    </row>
    <row r="545" spans="1:58" x14ac:dyDescent="0.25">
      <c r="A545" t="s">
        <v>821</v>
      </c>
      <c r="B545" t="s">
        <v>248</v>
      </c>
      <c r="C545">
        <v>2</v>
      </c>
      <c r="D545">
        <v>554</v>
      </c>
      <c r="E545">
        <v>1</v>
      </c>
      <c r="F545" t="s">
        <v>63</v>
      </c>
      <c r="G545" t="s">
        <v>64</v>
      </c>
      <c r="H545" t="s">
        <v>65</v>
      </c>
      <c r="I545" t="s">
        <v>66</v>
      </c>
      <c r="J545" t="s">
        <v>66</v>
      </c>
      <c r="K545" t="s">
        <v>1</v>
      </c>
      <c r="L545">
        <v>50</v>
      </c>
      <c r="M545">
        <v>1382999</v>
      </c>
      <c r="N545">
        <v>6</v>
      </c>
      <c r="O545">
        <v>3</v>
      </c>
      <c r="P545" t="s">
        <v>193</v>
      </c>
      <c r="Q545" t="s">
        <v>250</v>
      </c>
      <c r="R545">
        <v>2</v>
      </c>
      <c r="U545">
        <v>23</v>
      </c>
      <c r="V545">
        <v>28</v>
      </c>
      <c r="W545">
        <v>6</v>
      </c>
      <c r="X545">
        <v>0</v>
      </c>
      <c r="Y545">
        <v>6</v>
      </c>
      <c r="Z545">
        <v>2</v>
      </c>
      <c r="AA545">
        <v>31</v>
      </c>
      <c r="AB545">
        <v>36</v>
      </c>
      <c r="AC545">
        <v>50</v>
      </c>
      <c r="AD545">
        <v>28</v>
      </c>
      <c r="AE545">
        <v>8</v>
      </c>
      <c r="AF545">
        <v>9</v>
      </c>
      <c r="AG545">
        <v>45</v>
      </c>
      <c r="AH545">
        <v>0</v>
      </c>
      <c r="AI545">
        <v>22</v>
      </c>
      <c r="AJ545">
        <v>5</v>
      </c>
      <c r="AK545">
        <v>13</v>
      </c>
      <c r="AL545">
        <v>22</v>
      </c>
      <c r="AM545">
        <v>0</v>
      </c>
      <c r="AN545">
        <v>0.12</v>
      </c>
      <c r="AO545">
        <v>1.1818181818181819</v>
      </c>
      <c r="AP545">
        <v>0</v>
      </c>
      <c r="AQ545" t="s">
        <v>115</v>
      </c>
      <c r="AR545" t="s">
        <v>108</v>
      </c>
      <c r="AS545" t="s">
        <v>252</v>
      </c>
      <c r="AT545">
        <v>2971</v>
      </c>
      <c r="AU545">
        <v>2982</v>
      </c>
      <c r="AV545">
        <v>0</v>
      </c>
      <c r="AW545">
        <v>0</v>
      </c>
      <c r="AX545">
        <v>5.9530000000000003</v>
      </c>
      <c r="AY545">
        <v>0.21260714285714286</v>
      </c>
      <c r="AZ545">
        <v>9.5673214285714288</v>
      </c>
      <c r="BA545" t="s">
        <v>109</v>
      </c>
      <c r="BB545">
        <v>-3.5673214285714288</v>
      </c>
      <c r="BC545">
        <v>-16.778934990760963</v>
      </c>
      <c r="BD545" t="s">
        <v>114</v>
      </c>
      <c r="BE545">
        <v>0</v>
      </c>
      <c r="BF545" t="s">
        <v>111</v>
      </c>
    </row>
    <row r="546" spans="1:58" x14ac:dyDescent="0.25">
      <c r="A546" t="s">
        <v>822</v>
      </c>
      <c r="B546" t="s">
        <v>248</v>
      </c>
      <c r="C546">
        <v>2</v>
      </c>
      <c r="D546">
        <v>555</v>
      </c>
      <c r="E546">
        <v>1</v>
      </c>
      <c r="F546" t="s">
        <v>63</v>
      </c>
      <c r="G546" t="s">
        <v>64</v>
      </c>
      <c r="H546" t="s">
        <v>65</v>
      </c>
      <c r="I546" t="s">
        <v>75</v>
      </c>
      <c r="J546" t="s">
        <v>97</v>
      </c>
      <c r="K546" t="s">
        <v>1</v>
      </c>
      <c r="L546">
        <v>50</v>
      </c>
      <c r="M546">
        <v>1383001</v>
      </c>
      <c r="N546">
        <v>10</v>
      </c>
      <c r="O546">
        <v>3</v>
      </c>
      <c r="P546" t="s">
        <v>193</v>
      </c>
      <c r="Q546" t="s">
        <v>250</v>
      </c>
      <c r="R546">
        <v>3</v>
      </c>
      <c r="U546">
        <v>19</v>
      </c>
      <c r="V546">
        <v>24</v>
      </c>
      <c r="W546">
        <v>3</v>
      </c>
      <c r="X546">
        <v>0</v>
      </c>
      <c r="Y546">
        <v>3</v>
      </c>
      <c r="Z546">
        <v>0</v>
      </c>
      <c r="AA546">
        <v>22</v>
      </c>
      <c r="AB546">
        <v>27</v>
      </c>
      <c r="AC546">
        <v>50</v>
      </c>
      <c r="AD546">
        <v>42</v>
      </c>
      <c r="AE546">
        <v>5</v>
      </c>
      <c r="AF546">
        <v>0</v>
      </c>
      <c r="AG546">
        <v>47</v>
      </c>
      <c r="AH546">
        <v>0</v>
      </c>
      <c r="AI546">
        <v>8</v>
      </c>
      <c r="AJ546">
        <v>3</v>
      </c>
      <c r="AK546">
        <v>8</v>
      </c>
      <c r="AL546">
        <v>8</v>
      </c>
      <c r="AM546">
        <v>0</v>
      </c>
      <c r="AN546">
        <v>0.2</v>
      </c>
      <c r="AO546">
        <v>0.72727272727272729</v>
      </c>
      <c r="AP546">
        <v>0</v>
      </c>
      <c r="AQ546" t="s">
        <v>144</v>
      </c>
      <c r="AR546" t="s">
        <v>108</v>
      </c>
      <c r="AS546" t="s">
        <v>252</v>
      </c>
      <c r="AT546">
        <v>3158</v>
      </c>
      <c r="AU546">
        <v>2874</v>
      </c>
      <c r="AV546">
        <v>0</v>
      </c>
      <c r="AW546">
        <v>0</v>
      </c>
      <c r="AX546">
        <v>6.032</v>
      </c>
      <c r="AY546">
        <v>0.14361904761904762</v>
      </c>
      <c r="AZ546">
        <v>6.7500952380952377</v>
      </c>
      <c r="BA546" t="s">
        <v>109</v>
      </c>
      <c r="BB546">
        <v>3.2499047619047623</v>
      </c>
      <c r="BC546">
        <v>22.628647214854116</v>
      </c>
      <c r="BD546" t="s">
        <v>110</v>
      </c>
      <c r="BE546">
        <v>0</v>
      </c>
      <c r="BF546" t="s">
        <v>111</v>
      </c>
    </row>
    <row r="547" spans="1:58" x14ac:dyDescent="0.25">
      <c r="A547" t="s">
        <v>823</v>
      </c>
      <c r="B547" t="s">
        <v>248</v>
      </c>
      <c r="C547">
        <v>2</v>
      </c>
      <c r="D547">
        <v>556</v>
      </c>
      <c r="E547">
        <v>1</v>
      </c>
      <c r="F547" t="s">
        <v>63</v>
      </c>
      <c r="G547" t="s">
        <v>64</v>
      </c>
      <c r="H547" t="s">
        <v>65</v>
      </c>
      <c r="I547" t="s">
        <v>75</v>
      </c>
      <c r="J547" t="s">
        <v>97</v>
      </c>
      <c r="K547" t="s">
        <v>1</v>
      </c>
      <c r="L547">
        <v>50</v>
      </c>
      <c r="M547">
        <v>1383003</v>
      </c>
      <c r="N547">
        <v>10</v>
      </c>
      <c r="O547">
        <v>3</v>
      </c>
      <c r="P547" t="s">
        <v>193</v>
      </c>
      <c r="Q547" t="s">
        <v>250</v>
      </c>
      <c r="R547">
        <v>3</v>
      </c>
      <c r="U547">
        <v>15</v>
      </c>
      <c r="V547">
        <v>20</v>
      </c>
      <c r="W547">
        <v>2</v>
      </c>
      <c r="X547">
        <v>0</v>
      </c>
      <c r="Y547">
        <v>2</v>
      </c>
      <c r="Z547">
        <v>1</v>
      </c>
      <c r="AA547">
        <v>18</v>
      </c>
      <c r="AB547">
        <v>23</v>
      </c>
      <c r="AC547">
        <v>50</v>
      </c>
      <c r="AD547">
        <v>35</v>
      </c>
      <c r="AE547">
        <v>4</v>
      </c>
      <c r="AF547">
        <v>8</v>
      </c>
      <c r="AG547">
        <v>47</v>
      </c>
      <c r="AH547">
        <v>0</v>
      </c>
      <c r="AI547">
        <v>15</v>
      </c>
      <c r="AJ547">
        <v>3</v>
      </c>
      <c r="AK547">
        <v>7</v>
      </c>
      <c r="AL547">
        <v>15</v>
      </c>
      <c r="AM547">
        <v>0</v>
      </c>
      <c r="AN547">
        <v>0.2</v>
      </c>
      <c r="AO547">
        <v>0.63636363636363635</v>
      </c>
      <c r="AP547">
        <v>0</v>
      </c>
      <c r="AQ547" t="s">
        <v>144</v>
      </c>
      <c r="AR547" t="s">
        <v>108</v>
      </c>
      <c r="AS547" t="s">
        <v>252</v>
      </c>
      <c r="AT547">
        <v>3084</v>
      </c>
      <c r="AU547">
        <v>1842</v>
      </c>
      <c r="AV547">
        <v>0</v>
      </c>
      <c r="AW547">
        <v>0</v>
      </c>
      <c r="AX547">
        <v>4.9260000000000002</v>
      </c>
      <c r="AY547">
        <v>0.14074285714285714</v>
      </c>
      <c r="AZ547">
        <v>6.6149142857142857</v>
      </c>
      <c r="BA547" t="s">
        <v>109</v>
      </c>
      <c r="BB547">
        <v>3.3850857142857143</v>
      </c>
      <c r="BC547">
        <v>24.051563134388957</v>
      </c>
      <c r="BD547" t="s">
        <v>111</v>
      </c>
      <c r="BE547">
        <v>0</v>
      </c>
      <c r="BF547" t="s">
        <v>111</v>
      </c>
    </row>
    <row r="548" spans="1:58" x14ac:dyDescent="0.25">
      <c r="A548" t="s">
        <v>824</v>
      </c>
      <c r="B548" t="s">
        <v>248</v>
      </c>
      <c r="C548">
        <v>2</v>
      </c>
      <c r="D548">
        <v>557</v>
      </c>
      <c r="E548">
        <v>1</v>
      </c>
      <c r="F548" t="s">
        <v>63</v>
      </c>
      <c r="G548" t="s">
        <v>64</v>
      </c>
      <c r="H548" t="s">
        <v>65</v>
      </c>
      <c r="I548" t="s">
        <v>75</v>
      </c>
      <c r="J548" t="s">
        <v>97</v>
      </c>
      <c r="K548" t="s">
        <v>1</v>
      </c>
      <c r="L548">
        <v>50</v>
      </c>
      <c r="M548">
        <v>1383005</v>
      </c>
      <c r="N548">
        <v>10</v>
      </c>
      <c r="O548">
        <v>3</v>
      </c>
      <c r="P548" t="s">
        <v>193</v>
      </c>
      <c r="Q548" t="s">
        <v>250</v>
      </c>
      <c r="R548">
        <v>3</v>
      </c>
      <c r="U548">
        <v>21</v>
      </c>
      <c r="V548">
        <v>26</v>
      </c>
      <c r="W548">
        <v>0</v>
      </c>
      <c r="X548">
        <v>0</v>
      </c>
      <c r="Y548">
        <v>0</v>
      </c>
      <c r="Z548">
        <v>2</v>
      </c>
      <c r="AA548">
        <v>23</v>
      </c>
      <c r="AB548">
        <v>28</v>
      </c>
      <c r="AC548">
        <v>50</v>
      </c>
      <c r="AD548">
        <v>41</v>
      </c>
      <c r="AE548">
        <v>0</v>
      </c>
      <c r="AF548">
        <v>6</v>
      </c>
      <c r="AG548">
        <v>47</v>
      </c>
      <c r="AH548">
        <v>0</v>
      </c>
      <c r="AI548">
        <v>9</v>
      </c>
      <c r="AJ548">
        <v>3</v>
      </c>
      <c r="AK548">
        <v>3</v>
      </c>
      <c r="AL548">
        <v>9</v>
      </c>
      <c r="AM548">
        <v>0</v>
      </c>
      <c r="AN548">
        <v>0.2</v>
      </c>
      <c r="AO548">
        <v>0.27272727272727271</v>
      </c>
      <c r="AP548">
        <v>0</v>
      </c>
      <c r="AQ548" t="s">
        <v>144</v>
      </c>
      <c r="AR548" t="s">
        <v>108</v>
      </c>
      <c r="AS548" t="s">
        <v>252</v>
      </c>
      <c r="AT548">
        <v>3766</v>
      </c>
      <c r="AU548">
        <v>2185</v>
      </c>
      <c r="AV548">
        <v>0</v>
      </c>
      <c r="AW548">
        <v>0</v>
      </c>
      <c r="AX548">
        <v>5.9509999999999996</v>
      </c>
      <c r="AY548">
        <v>0.14514634146341462</v>
      </c>
      <c r="AZ548">
        <v>6.8218780487804871</v>
      </c>
      <c r="BA548" t="s">
        <v>109</v>
      </c>
      <c r="BB548">
        <v>3.1781219512195129</v>
      </c>
      <c r="BC548">
        <v>21.895983868257442</v>
      </c>
      <c r="BD548" t="s">
        <v>111</v>
      </c>
      <c r="BE548">
        <v>0</v>
      </c>
      <c r="BF548" t="s">
        <v>111</v>
      </c>
    </row>
    <row r="549" spans="1:58" x14ac:dyDescent="0.25">
      <c r="A549" t="s">
        <v>825</v>
      </c>
      <c r="B549" t="s">
        <v>248</v>
      </c>
      <c r="C549">
        <v>2</v>
      </c>
      <c r="D549">
        <v>558</v>
      </c>
      <c r="E549">
        <v>1</v>
      </c>
      <c r="F549" t="s">
        <v>63</v>
      </c>
      <c r="G549" t="s">
        <v>64</v>
      </c>
      <c r="H549" t="s">
        <v>65</v>
      </c>
      <c r="I549" t="s">
        <v>75</v>
      </c>
      <c r="J549" t="s">
        <v>97</v>
      </c>
      <c r="K549" t="s">
        <v>1</v>
      </c>
      <c r="L549">
        <v>50</v>
      </c>
      <c r="M549">
        <v>1383007</v>
      </c>
      <c r="N549">
        <v>10</v>
      </c>
      <c r="O549">
        <v>3</v>
      </c>
      <c r="P549" t="s">
        <v>193</v>
      </c>
      <c r="Q549" t="s">
        <v>250</v>
      </c>
      <c r="R549">
        <v>3</v>
      </c>
      <c r="U549">
        <v>20</v>
      </c>
      <c r="V549">
        <v>25</v>
      </c>
      <c r="W549">
        <v>4</v>
      </c>
      <c r="X549">
        <v>0</v>
      </c>
      <c r="Y549">
        <v>4</v>
      </c>
      <c r="Z549">
        <v>0</v>
      </c>
      <c r="AA549">
        <v>24</v>
      </c>
      <c r="AB549">
        <v>29</v>
      </c>
      <c r="AC549">
        <v>50</v>
      </c>
      <c r="AD549">
        <v>39</v>
      </c>
      <c r="AE549">
        <v>7</v>
      </c>
      <c r="AF549">
        <v>0</v>
      </c>
      <c r="AG549">
        <v>46</v>
      </c>
      <c r="AH549">
        <v>0</v>
      </c>
      <c r="AI549">
        <v>11</v>
      </c>
      <c r="AJ549">
        <v>4</v>
      </c>
      <c r="AK549">
        <v>11</v>
      </c>
      <c r="AL549">
        <v>11</v>
      </c>
      <c r="AM549">
        <v>0</v>
      </c>
      <c r="AN549">
        <v>0.2</v>
      </c>
      <c r="AO549">
        <v>1</v>
      </c>
      <c r="AP549">
        <v>0</v>
      </c>
      <c r="AQ549" t="s">
        <v>144</v>
      </c>
      <c r="AR549" t="s">
        <v>108</v>
      </c>
      <c r="AS549" t="s">
        <v>252</v>
      </c>
      <c r="AT549">
        <v>3410</v>
      </c>
      <c r="AU549">
        <v>2536</v>
      </c>
      <c r="AV549">
        <v>0</v>
      </c>
      <c r="AW549">
        <v>0</v>
      </c>
      <c r="AX549">
        <v>5.9459999999999997</v>
      </c>
      <c r="AY549">
        <v>0.15246153846153845</v>
      </c>
      <c r="AZ549">
        <v>7.0132307692307689</v>
      </c>
      <c r="BA549" t="s">
        <v>109</v>
      </c>
      <c r="BB549">
        <v>2.9867692307692311</v>
      </c>
      <c r="BC549">
        <v>19.590312815338045</v>
      </c>
      <c r="BD549" t="s">
        <v>111</v>
      </c>
      <c r="BE549">
        <v>0</v>
      </c>
      <c r="BF549" t="s">
        <v>111</v>
      </c>
    </row>
    <row r="550" spans="1:58" x14ac:dyDescent="0.25">
      <c r="A550" t="s">
        <v>826</v>
      </c>
      <c r="B550" t="s">
        <v>248</v>
      </c>
      <c r="C550">
        <v>2</v>
      </c>
      <c r="D550">
        <v>559</v>
      </c>
      <c r="E550">
        <v>1</v>
      </c>
      <c r="F550" t="s">
        <v>63</v>
      </c>
      <c r="G550" t="s">
        <v>64</v>
      </c>
      <c r="H550" t="s">
        <v>65</v>
      </c>
      <c r="I550" t="s">
        <v>75</v>
      </c>
      <c r="J550" t="s">
        <v>97</v>
      </c>
      <c r="K550" t="s">
        <v>1</v>
      </c>
      <c r="L550">
        <v>50</v>
      </c>
      <c r="M550">
        <v>1383009</v>
      </c>
      <c r="N550">
        <v>10</v>
      </c>
      <c r="O550">
        <v>3</v>
      </c>
      <c r="P550" t="s">
        <v>193</v>
      </c>
      <c r="Q550" t="s">
        <v>250</v>
      </c>
      <c r="R550">
        <v>3</v>
      </c>
      <c r="U550">
        <v>20</v>
      </c>
      <c r="V550">
        <v>25</v>
      </c>
      <c r="W550">
        <v>0</v>
      </c>
      <c r="X550">
        <v>0</v>
      </c>
      <c r="Y550">
        <v>0</v>
      </c>
      <c r="Z550">
        <v>0</v>
      </c>
      <c r="AA550">
        <v>20</v>
      </c>
      <c r="AB550">
        <v>25</v>
      </c>
      <c r="AC550">
        <v>50</v>
      </c>
      <c r="AD550">
        <v>45</v>
      </c>
      <c r="AE550">
        <v>0</v>
      </c>
      <c r="AF550">
        <v>0</v>
      </c>
      <c r="AG550">
        <v>45</v>
      </c>
      <c r="AH550">
        <v>0</v>
      </c>
      <c r="AI550">
        <v>5</v>
      </c>
      <c r="AJ550">
        <v>5</v>
      </c>
      <c r="AK550">
        <v>5</v>
      </c>
      <c r="AL550">
        <v>5</v>
      </c>
      <c r="AM550">
        <v>0</v>
      </c>
      <c r="AN550">
        <v>0.2</v>
      </c>
      <c r="AO550">
        <v>0.45454545454545459</v>
      </c>
      <c r="AP550">
        <v>0</v>
      </c>
      <c r="AQ550" t="s">
        <v>144</v>
      </c>
      <c r="AR550" t="s">
        <v>108</v>
      </c>
      <c r="AS550" t="s">
        <v>252</v>
      </c>
      <c r="AT550">
        <v>2917</v>
      </c>
      <c r="AU550">
        <v>3266</v>
      </c>
      <c r="AV550">
        <v>0</v>
      </c>
      <c r="AW550">
        <v>0</v>
      </c>
      <c r="AX550">
        <v>6.1829999999999998</v>
      </c>
      <c r="AY550">
        <v>0.13739999999999999</v>
      </c>
      <c r="AZ550">
        <v>6.1829999999999998</v>
      </c>
      <c r="BA550" t="s">
        <v>109</v>
      </c>
      <c r="BB550">
        <v>3.8170000000000002</v>
      </c>
      <c r="BC550">
        <v>27.780203784570599</v>
      </c>
      <c r="BD550" t="s">
        <v>111</v>
      </c>
      <c r="BE550">
        <v>0</v>
      </c>
      <c r="BF550" t="s">
        <v>111</v>
      </c>
    </row>
    <row r="551" spans="1:58" x14ac:dyDescent="0.25">
      <c r="A551" t="s">
        <v>827</v>
      </c>
      <c r="B551" t="s">
        <v>248</v>
      </c>
      <c r="C551">
        <v>2</v>
      </c>
      <c r="D551">
        <v>560</v>
      </c>
      <c r="E551">
        <v>1</v>
      </c>
      <c r="F551" t="s">
        <v>63</v>
      </c>
      <c r="G551" t="s">
        <v>64</v>
      </c>
      <c r="H551" t="s">
        <v>67</v>
      </c>
      <c r="I551" t="s">
        <v>68</v>
      </c>
      <c r="J551" t="s">
        <v>69</v>
      </c>
      <c r="K551" t="s">
        <v>1</v>
      </c>
      <c r="L551">
        <v>50</v>
      </c>
      <c r="M551">
        <v>1383011</v>
      </c>
      <c r="N551">
        <v>5</v>
      </c>
      <c r="O551">
        <v>3</v>
      </c>
      <c r="P551" t="s">
        <v>193</v>
      </c>
      <c r="Q551" t="s">
        <v>250</v>
      </c>
      <c r="R551">
        <v>3</v>
      </c>
      <c r="U551">
        <v>0</v>
      </c>
      <c r="V551">
        <v>4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</v>
      </c>
      <c r="AC551">
        <v>50</v>
      </c>
      <c r="AD551">
        <v>4</v>
      </c>
      <c r="AE551">
        <v>0</v>
      </c>
      <c r="AF551">
        <v>0</v>
      </c>
      <c r="AG551">
        <v>4</v>
      </c>
      <c r="AH551">
        <v>0</v>
      </c>
      <c r="AI551">
        <v>46</v>
      </c>
      <c r="AJ551">
        <v>46</v>
      </c>
      <c r="AK551">
        <v>46</v>
      </c>
      <c r="AL551">
        <v>46</v>
      </c>
      <c r="AM551">
        <v>0</v>
      </c>
      <c r="AN551">
        <v>0.1</v>
      </c>
      <c r="AO551">
        <v>4.1818181818181817</v>
      </c>
      <c r="AP551">
        <v>0</v>
      </c>
      <c r="AQ551" t="s">
        <v>112</v>
      </c>
      <c r="AR551" t="s">
        <v>108</v>
      </c>
      <c r="AS551" t="s">
        <v>252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 t="s">
        <v>113</v>
      </c>
      <c r="BB551">
        <v>5</v>
      </c>
      <c r="BC551">
        <v>0</v>
      </c>
      <c r="BD551" t="s">
        <v>111</v>
      </c>
      <c r="BE551">
        <v>0</v>
      </c>
      <c r="BF551" t="s">
        <v>111</v>
      </c>
    </row>
    <row r="552" spans="1:58" x14ac:dyDescent="0.25">
      <c r="A552" t="s">
        <v>828</v>
      </c>
      <c r="B552" t="s">
        <v>248</v>
      </c>
      <c r="C552">
        <v>2</v>
      </c>
      <c r="D552">
        <v>561</v>
      </c>
      <c r="E552">
        <v>1</v>
      </c>
      <c r="F552" t="s">
        <v>63</v>
      </c>
      <c r="G552" t="s">
        <v>64</v>
      </c>
      <c r="H552" t="s">
        <v>65</v>
      </c>
      <c r="I552" t="s">
        <v>75</v>
      </c>
      <c r="J552" t="s">
        <v>97</v>
      </c>
      <c r="K552" t="s">
        <v>1</v>
      </c>
      <c r="L552">
        <v>50</v>
      </c>
      <c r="M552">
        <v>1383013</v>
      </c>
      <c r="N552">
        <v>10</v>
      </c>
      <c r="O552">
        <v>3</v>
      </c>
      <c r="P552" t="s">
        <v>193</v>
      </c>
      <c r="Q552" t="s">
        <v>250</v>
      </c>
      <c r="R552">
        <v>3</v>
      </c>
      <c r="U552">
        <v>23</v>
      </c>
      <c r="V552">
        <v>28</v>
      </c>
      <c r="W552">
        <v>2</v>
      </c>
      <c r="X552">
        <v>0</v>
      </c>
      <c r="Y552">
        <v>2</v>
      </c>
      <c r="Z552">
        <v>1</v>
      </c>
      <c r="AA552">
        <v>26</v>
      </c>
      <c r="AB552">
        <v>31</v>
      </c>
      <c r="AC552">
        <v>50</v>
      </c>
      <c r="AD552">
        <v>42</v>
      </c>
      <c r="AE552">
        <v>4</v>
      </c>
      <c r="AF552">
        <v>2</v>
      </c>
      <c r="AG552">
        <v>48</v>
      </c>
      <c r="AH552">
        <v>0</v>
      </c>
      <c r="AI552">
        <v>8</v>
      </c>
      <c r="AJ552">
        <v>2</v>
      </c>
      <c r="AK552">
        <v>6</v>
      </c>
      <c r="AL552">
        <v>8</v>
      </c>
      <c r="AM552">
        <v>0</v>
      </c>
      <c r="AN552">
        <v>0.2</v>
      </c>
      <c r="AO552">
        <v>0.54545454545454541</v>
      </c>
      <c r="AP552">
        <v>0</v>
      </c>
      <c r="AQ552" t="s">
        <v>144</v>
      </c>
      <c r="AR552" t="s">
        <v>108</v>
      </c>
      <c r="AS552" t="s">
        <v>252</v>
      </c>
      <c r="AT552">
        <v>3536</v>
      </c>
      <c r="AU552">
        <v>2712</v>
      </c>
      <c r="AV552">
        <v>0</v>
      </c>
      <c r="AW552">
        <v>0</v>
      </c>
      <c r="AX552">
        <v>6.2480000000000002</v>
      </c>
      <c r="AY552">
        <v>0.14876190476190476</v>
      </c>
      <c r="AZ552">
        <v>7.1405714285714286</v>
      </c>
      <c r="BA552" t="s">
        <v>109</v>
      </c>
      <c r="BB552">
        <v>2.8594285714285714</v>
      </c>
      <c r="BC552">
        <v>19.221510883482715</v>
      </c>
      <c r="BD552" t="s">
        <v>111</v>
      </c>
      <c r="BE552">
        <v>0</v>
      </c>
      <c r="BF552" t="s">
        <v>111</v>
      </c>
    </row>
    <row r="553" spans="1:58" x14ac:dyDescent="0.25">
      <c r="A553" t="s">
        <v>829</v>
      </c>
      <c r="B553" t="s">
        <v>248</v>
      </c>
      <c r="C553">
        <v>2</v>
      </c>
      <c r="D553">
        <v>562</v>
      </c>
      <c r="E553">
        <v>1</v>
      </c>
      <c r="F553" t="s">
        <v>63</v>
      </c>
      <c r="G553" t="s">
        <v>64</v>
      </c>
      <c r="H553" t="s">
        <v>65</v>
      </c>
      <c r="I553" t="s">
        <v>75</v>
      </c>
      <c r="J553" t="s">
        <v>97</v>
      </c>
      <c r="K553" t="s">
        <v>1</v>
      </c>
      <c r="L553">
        <v>50</v>
      </c>
      <c r="M553">
        <v>1383015</v>
      </c>
      <c r="N553">
        <v>10</v>
      </c>
      <c r="O553">
        <v>3</v>
      </c>
      <c r="P553" t="s">
        <v>193</v>
      </c>
      <c r="Q553" t="s">
        <v>250</v>
      </c>
      <c r="R553">
        <v>3</v>
      </c>
      <c r="U553">
        <v>21</v>
      </c>
      <c r="V553">
        <v>26</v>
      </c>
      <c r="W553">
        <v>1</v>
      </c>
      <c r="X553">
        <v>0</v>
      </c>
      <c r="Y553">
        <v>1</v>
      </c>
      <c r="Z553">
        <v>0</v>
      </c>
      <c r="AA553">
        <v>22</v>
      </c>
      <c r="AB553">
        <v>27</v>
      </c>
      <c r="AC553">
        <v>50</v>
      </c>
      <c r="AD553">
        <v>46</v>
      </c>
      <c r="AE553">
        <v>2</v>
      </c>
      <c r="AF553">
        <v>0</v>
      </c>
      <c r="AG553">
        <v>48</v>
      </c>
      <c r="AH553">
        <v>0</v>
      </c>
      <c r="AI553">
        <v>4</v>
      </c>
      <c r="AJ553">
        <v>2</v>
      </c>
      <c r="AK553">
        <v>4</v>
      </c>
      <c r="AL553">
        <v>4</v>
      </c>
      <c r="AM553">
        <v>0</v>
      </c>
      <c r="AN553">
        <v>0.2</v>
      </c>
      <c r="AO553">
        <v>0.36363636363636365</v>
      </c>
      <c r="AP553">
        <v>0</v>
      </c>
      <c r="AQ553" t="s">
        <v>144</v>
      </c>
      <c r="AR553" t="s">
        <v>108</v>
      </c>
      <c r="AS553" t="s">
        <v>252</v>
      </c>
      <c r="AT553">
        <v>3513</v>
      </c>
      <c r="AU553">
        <v>2660</v>
      </c>
      <c r="AV553">
        <v>0</v>
      </c>
      <c r="AW553">
        <v>0</v>
      </c>
      <c r="AX553">
        <v>6.173</v>
      </c>
      <c r="AY553">
        <v>0.13419565217391305</v>
      </c>
      <c r="AZ553">
        <v>6.4413913043478264</v>
      </c>
      <c r="BA553" t="s">
        <v>109</v>
      </c>
      <c r="BB553">
        <v>3.5586086956521736</v>
      </c>
      <c r="BC553">
        <v>26.518062530374205</v>
      </c>
      <c r="BD553" t="s">
        <v>111</v>
      </c>
      <c r="BE553">
        <v>0</v>
      </c>
      <c r="BF553" t="s">
        <v>111</v>
      </c>
    </row>
    <row r="554" spans="1:58" x14ac:dyDescent="0.25">
      <c r="A554" t="s">
        <v>830</v>
      </c>
      <c r="B554" t="s">
        <v>248</v>
      </c>
      <c r="C554">
        <v>2</v>
      </c>
      <c r="D554">
        <v>563</v>
      </c>
      <c r="E554">
        <v>1</v>
      </c>
      <c r="F554" t="s">
        <v>63</v>
      </c>
      <c r="G554" t="s">
        <v>64</v>
      </c>
      <c r="H554" t="s">
        <v>65</v>
      </c>
      <c r="I554" t="s">
        <v>75</v>
      </c>
      <c r="J554" t="s">
        <v>97</v>
      </c>
      <c r="K554" t="s">
        <v>1</v>
      </c>
      <c r="L554">
        <v>50</v>
      </c>
      <c r="M554">
        <v>1383017</v>
      </c>
      <c r="N554">
        <v>10</v>
      </c>
      <c r="O554">
        <v>3</v>
      </c>
      <c r="P554" t="s">
        <v>193</v>
      </c>
      <c r="Q554" t="s">
        <v>250</v>
      </c>
      <c r="R554">
        <v>3</v>
      </c>
      <c r="U554">
        <v>16</v>
      </c>
      <c r="V554">
        <v>21</v>
      </c>
      <c r="W554">
        <v>1</v>
      </c>
      <c r="X554">
        <v>0</v>
      </c>
      <c r="Y554">
        <v>1</v>
      </c>
      <c r="Z554">
        <v>1</v>
      </c>
      <c r="AA554">
        <v>18</v>
      </c>
      <c r="AB554">
        <v>23</v>
      </c>
      <c r="AC554">
        <v>50</v>
      </c>
      <c r="AD554">
        <v>35</v>
      </c>
      <c r="AE554">
        <v>4</v>
      </c>
      <c r="AF554">
        <v>8</v>
      </c>
      <c r="AG554">
        <v>47</v>
      </c>
      <c r="AH554">
        <v>0</v>
      </c>
      <c r="AI554">
        <v>15</v>
      </c>
      <c r="AJ554">
        <v>3</v>
      </c>
      <c r="AK554">
        <v>7</v>
      </c>
      <c r="AL554">
        <v>15</v>
      </c>
      <c r="AM554">
        <v>0</v>
      </c>
      <c r="AN554">
        <v>0.2</v>
      </c>
      <c r="AO554">
        <v>0.63636363636363635</v>
      </c>
      <c r="AP554">
        <v>0</v>
      </c>
      <c r="AQ554" t="s">
        <v>144</v>
      </c>
      <c r="AR554" t="s">
        <v>108</v>
      </c>
      <c r="AS554" t="s">
        <v>252</v>
      </c>
      <c r="AT554">
        <v>2418</v>
      </c>
      <c r="AU554">
        <v>2384</v>
      </c>
      <c r="AV554">
        <v>0</v>
      </c>
      <c r="AW554">
        <v>0</v>
      </c>
      <c r="AX554">
        <v>4.8019999999999996</v>
      </c>
      <c r="AY554">
        <v>0.13719999999999999</v>
      </c>
      <c r="AZ554">
        <v>6.4483999999999995</v>
      </c>
      <c r="BA554" t="s">
        <v>109</v>
      </c>
      <c r="BB554">
        <v>3.5516000000000005</v>
      </c>
      <c r="BC554">
        <v>25.8862973760933</v>
      </c>
      <c r="BD554" t="s">
        <v>111</v>
      </c>
      <c r="BE554">
        <v>0</v>
      </c>
      <c r="BF554" t="s">
        <v>111</v>
      </c>
    </row>
    <row r="555" spans="1:58" x14ac:dyDescent="0.25">
      <c r="A555" t="s">
        <v>831</v>
      </c>
      <c r="B555" t="s">
        <v>248</v>
      </c>
      <c r="C555">
        <v>2</v>
      </c>
      <c r="D555">
        <v>564</v>
      </c>
      <c r="E555">
        <v>1</v>
      </c>
      <c r="F555" t="s">
        <v>63</v>
      </c>
      <c r="G555" t="s">
        <v>64</v>
      </c>
      <c r="H555" t="s">
        <v>65</v>
      </c>
      <c r="I555" t="s">
        <v>75</v>
      </c>
      <c r="J555" t="s">
        <v>97</v>
      </c>
      <c r="K555" t="s">
        <v>1</v>
      </c>
      <c r="L555">
        <v>50</v>
      </c>
      <c r="M555">
        <v>1383019</v>
      </c>
      <c r="N555">
        <v>10</v>
      </c>
      <c r="O555">
        <v>3</v>
      </c>
      <c r="P555" t="s">
        <v>193</v>
      </c>
      <c r="Q555" t="s">
        <v>250</v>
      </c>
      <c r="R555">
        <v>3</v>
      </c>
      <c r="U555">
        <v>21</v>
      </c>
      <c r="V555">
        <v>26</v>
      </c>
      <c r="W555">
        <v>5</v>
      </c>
      <c r="X555">
        <v>0</v>
      </c>
      <c r="Y555">
        <v>5</v>
      </c>
      <c r="Z555">
        <v>1</v>
      </c>
      <c r="AA555">
        <v>27</v>
      </c>
      <c r="AB555">
        <v>32</v>
      </c>
      <c r="AC555">
        <v>50</v>
      </c>
      <c r="AD555">
        <v>40</v>
      </c>
      <c r="AE555">
        <v>6</v>
      </c>
      <c r="AF555">
        <v>2</v>
      </c>
      <c r="AG555">
        <v>48</v>
      </c>
      <c r="AH555">
        <v>0</v>
      </c>
      <c r="AI555">
        <v>10</v>
      </c>
      <c r="AJ555">
        <v>2</v>
      </c>
      <c r="AK555">
        <v>8</v>
      </c>
      <c r="AL555">
        <v>10</v>
      </c>
      <c r="AM555">
        <v>0</v>
      </c>
      <c r="AN555">
        <v>0.2</v>
      </c>
      <c r="AO555">
        <v>0.72727272727272729</v>
      </c>
      <c r="AP555">
        <v>0</v>
      </c>
      <c r="AQ555" t="s">
        <v>144</v>
      </c>
      <c r="AR555" t="s">
        <v>108</v>
      </c>
      <c r="AS555" t="s">
        <v>252</v>
      </c>
      <c r="AT555">
        <v>2658</v>
      </c>
      <c r="AU555">
        <v>3403</v>
      </c>
      <c r="AV555">
        <v>0</v>
      </c>
      <c r="AW555">
        <v>0</v>
      </c>
      <c r="AX555">
        <v>6.0609999999999999</v>
      </c>
      <c r="AY555">
        <v>0.15152499999999999</v>
      </c>
      <c r="AZ555">
        <v>7.2731999999999992</v>
      </c>
      <c r="BA555" t="s">
        <v>109</v>
      </c>
      <c r="BB555">
        <v>2.7268000000000008</v>
      </c>
      <c r="BC555">
        <v>17.995710278831883</v>
      </c>
      <c r="BD555" t="s">
        <v>111</v>
      </c>
      <c r="BE555">
        <v>0</v>
      </c>
      <c r="BF555" t="s">
        <v>111</v>
      </c>
    </row>
    <row r="556" spans="1:58" x14ac:dyDescent="0.25">
      <c r="A556" t="s">
        <v>832</v>
      </c>
      <c r="B556" t="s">
        <v>248</v>
      </c>
      <c r="C556">
        <v>2</v>
      </c>
      <c r="D556">
        <v>565</v>
      </c>
      <c r="E556">
        <v>1</v>
      </c>
      <c r="F556" t="s">
        <v>63</v>
      </c>
      <c r="G556" t="s">
        <v>64</v>
      </c>
      <c r="H556" t="s">
        <v>65</v>
      </c>
      <c r="I556" t="s">
        <v>75</v>
      </c>
      <c r="J556" t="s">
        <v>97</v>
      </c>
      <c r="K556" t="s">
        <v>1</v>
      </c>
      <c r="L556">
        <v>50</v>
      </c>
      <c r="M556">
        <v>1383021</v>
      </c>
      <c r="N556">
        <v>10</v>
      </c>
      <c r="O556">
        <v>3</v>
      </c>
      <c r="P556" t="s">
        <v>193</v>
      </c>
      <c r="Q556" t="s">
        <v>250</v>
      </c>
      <c r="R556">
        <v>3</v>
      </c>
      <c r="U556">
        <v>18</v>
      </c>
      <c r="V556">
        <v>23</v>
      </c>
      <c r="W556">
        <v>2</v>
      </c>
      <c r="X556">
        <v>0</v>
      </c>
      <c r="Y556">
        <v>2</v>
      </c>
      <c r="Z556">
        <v>0</v>
      </c>
      <c r="AA556">
        <v>20</v>
      </c>
      <c r="AB556">
        <v>25</v>
      </c>
      <c r="AC556">
        <v>50</v>
      </c>
      <c r="AD556">
        <v>42</v>
      </c>
      <c r="AE556">
        <v>6</v>
      </c>
      <c r="AF556">
        <v>0</v>
      </c>
      <c r="AG556">
        <v>48</v>
      </c>
      <c r="AH556">
        <v>0</v>
      </c>
      <c r="AI556">
        <v>8</v>
      </c>
      <c r="AJ556">
        <v>2</v>
      </c>
      <c r="AK556">
        <v>8</v>
      </c>
      <c r="AL556">
        <v>8</v>
      </c>
      <c r="AM556">
        <v>0</v>
      </c>
      <c r="AN556">
        <v>0.2</v>
      </c>
      <c r="AO556">
        <v>0.72727272727272729</v>
      </c>
      <c r="AP556">
        <v>0</v>
      </c>
      <c r="AQ556" t="s">
        <v>144</v>
      </c>
      <c r="AR556" t="s">
        <v>108</v>
      </c>
      <c r="AS556" t="s">
        <v>252</v>
      </c>
      <c r="AT556">
        <v>3328</v>
      </c>
      <c r="AU556">
        <v>2784</v>
      </c>
      <c r="AV556">
        <v>0</v>
      </c>
      <c r="AW556">
        <v>0</v>
      </c>
      <c r="AX556">
        <v>6.1120000000000001</v>
      </c>
      <c r="AY556">
        <v>0.14552380952380953</v>
      </c>
      <c r="AZ556">
        <v>6.9851428571428578</v>
      </c>
      <c r="BA556" t="s">
        <v>109</v>
      </c>
      <c r="BB556">
        <v>3.0148571428571422</v>
      </c>
      <c r="BC556">
        <v>20.717277486910991</v>
      </c>
      <c r="BD556" t="s">
        <v>114</v>
      </c>
      <c r="BE556">
        <v>0</v>
      </c>
      <c r="BF556" t="s">
        <v>111</v>
      </c>
    </row>
    <row r="557" spans="1:58" x14ac:dyDescent="0.25">
      <c r="A557" t="s">
        <v>833</v>
      </c>
      <c r="B557" t="s">
        <v>248</v>
      </c>
      <c r="C557">
        <v>2</v>
      </c>
      <c r="D557">
        <v>566</v>
      </c>
      <c r="E557">
        <v>1</v>
      </c>
      <c r="F557" t="s">
        <v>63</v>
      </c>
      <c r="G557" t="s">
        <v>64</v>
      </c>
      <c r="H557" t="s">
        <v>65</v>
      </c>
      <c r="I557" t="s">
        <v>75</v>
      </c>
      <c r="J557" t="s">
        <v>97</v>
      </c>
      <c r="K557" t="s">
        <v>1</v>
      </c>
      <c r="L557">
        <v>50</v>
      </c>
      <c r="M557">
        <v>1383023</v>
      </c>
      <c r="N557">
        <v>10</v>
      </c>
      <c r="O557">
        <v>3</v>
      </c>
      <c r="P557" t="s">
        <v>193</v>
      </c>
      <c r="Q557" t="s">
        <v>298</v>
      </c>
      <c r="R557">
        <v>4</v>
      </c>
      <c r="U557">
        <v>23</v>
      </c>
      <c r="V557">
        <v>28</v>
      </c>
      <c r="W557">
        <v>0</v>
      </c>
      <c r="X557">
        <v>0</v>
      </c>
      <c r="Y557">
        <v>0</v>
      </c>
      <c r="Z557">
        <v>0</v>
      </c>
      <c r="AA557">
        <v>23</v>
      </c>
      <c r="AB557">
        <v>28</v>
      </c>
      <c r="AC557">
        <v>50</v>
      </c>
      <c r="AD557">
        <v>47</v>
      </c>
      <c r="AE557">
        <v>0</v>
      </c>
      <c r="AF557">
        <v>0</v>
      </c>
      <c r="AG557">
        <v>47</v>
      </c>
      <c r="AH557">
        <v>0</v>
      </c>
      <c r="AI557">
        <v>3</v>
      </c>
      <c r="AJ557">
        <v>3</v>
      </c>
      <c r="AK557">
        <v>3</v>
      </c>
      <c r="AL557">
        <v>3</v>
      </c>
      <c r="AM557">
        <v>0</v>
      </c>
      <c r="AN557">
        <v>0.2</v>
      </c>
      <c r="AO557">
        <v>0.27272727272727271</v>
      </c>
      <c r="AP557">
        <v>0</v>
      </c>
      <c r="AQ557" t="s">
        <v>144</v>
      </c>
      <c r="AR557" t="s">
        <v>108</v>
      </c>
      <c r="AS557" t="s">
        <v>252</v>
      </c>
      <c r="AT557">
        <v>2167</v>
      </c>
      <c r="AU557">
        <v>4330</v>
      </c>
      <c r="AV557">
        <v>0</v>
      </c>
      <c r="AW557">
        <v>0</v>
      </c>
      <c r="AX557">
        <v>6.4969999999999999</v>
      </c>
      <c r="AY557">
        <v>0.13823404255319149</v>
      </c>
      <c r="AZ557">
        <v>6.4969999999999999</v>
      </c>
      <c r="BA557" t="s">
        <v>109</v>
      </c>
      <c r="BB557">
        <v>3.5030000000000001</v>
      </c>
      <c r="BC557">
        <v>25.341080498691703</v>
      </c>
      <c r="BD557" t="s">
        <v>110</v>
      </c>
      <c r="BE557">
        <v>0</v>
      </c>
      <c r="BF557" t="s">
        <v>111</v>
      </c>
    </row>
    <row r="558" spans="1:58" x14ac:dyDescent="0.25">
      <c r="A558" t="s">
        <v>834</v>
      </c>
      <c r="B558" t="s">
        <v>248</v>
      </c>
      <c r="C558">
        <v>2</v>
      </c>
      <c r="D558">
        <v>567</v>
      </c>
      <c r="E558">
        <v>1</v>
      </c>
      <c r="F558" t="s">
        <v>63</v>
      </c>
      <c r="G558" t="s">
        <v>64</v>
      </c>
      <c r="H558" t="s">
        <v>65</v>
      </c>
      <c r="I558" t="s">
        <v>75</v>
      </c>
      <c r="J558" t="s">
        <v>97</v>
      </c>
      <c r="K558" t="s">
        <v>1</v>
      </c>
      <c r="L558">
        <v>50</v>
      </c>
      <c r="M558">
        <v>1383025</v>
      </c>
      <c r="N558">
        <v>10</v>
      </c>
      <c r="O558">
        <v>3</v>
      </c>
      <c r="P558" t="s">
        <v>193</v>
      </c>
      <c r="Q558" t="s">
        <v>298</v>
      </c>
      <c r="R558">
        <v>4</v>
      </c>
      <c r="U558">
        <v>23</v>
      </c>
      <c r="V558">
        <v>28</v>
      </c>
      <c r="W558">
        <v>1</v>
      </c>
      <c r="X558">
        <v>0</v>
      </c>
      <c r="Y558">
        <v>1</v>
      </c>
      <c r="Z558">
        <v>1</v>
      </c>
      <c r="AA558">
        <v>25</v>
      </c>
      <c r="AB558">
        <v>30</v>
      </c>
      <c r="AC558">
        <v>50</v>
      </c>
      <c r="AD558">
        <v>43</v>
      </c>
      <c r="AE558">
        <v>2</v>
      </c>
      <c r="AF558">
        <v>1</v>
      </c>
      <c r="AG558">
        <v>46</v>
      </c>
      <c r="AH558">
        <v>0</v>
      </c>
      <c r="AI558">
        <v>7</v>
      </c>
      <c r="AJ558">
        <v>4</v>
      </c>
      <c r="AK558">
        <v>6</v>
      </c>
      <c r="AL558">
        <v>7</v>
      </c>
      <c r="AM558">
        <v>0</v>
      </c>
      <c r="AN558">
        <v>0.2</v>
      </c>
      <c r="AO558">
        <v>0.54545454545454541</v>
      </c>
      <c r="AP558">
        <v>0</v>
      </c>
      <c r="AQ558" t="s">
        <v>144</v>
      </c>
      <c r="AR558" t="s">
        <v>108</v>
      </c>
      <c r="AS558" t="s">
        <v>252</v>
      </c>
      <c r="AT558">
        <v>2570</v>
      </c>
      <c r="AU558">
        <v>4190</v>
      </c>
      <c r="AV558">
        <v>0</v>
      </c>
      <c r="AW558">
        <v>0</v>
      </c>
      <c r="AX558">
        <v>6.76</v>
      </c>
      <c r="AY558">
        <v>0.15720930232558139</v>
      </c>
      <c r="AZ558">
        <v>7.231627906976744</v>
      </c>
      <c r="BA558" t="s">
        <v>109</v>
      </c>
      <c r="BB558">
        <v>2.768372093023256</v>
      </c>
      <c r="BC558">
        <v>17.609467455621303</v>
      </c>
      <c r="BD558" t="s">
        <v>111</v>
      </c>
      <c r="BE558">
        <v>0</v>
      </c>
      <c r="BF558" t="s">
        <v>111</v>
      </c>
    </row>
    <row r="559" spans="1:58" x14ac:dyDescent="0.25">
      <c r="A559" t="s">
        <v>835</v>
      </c>
      <c r="B559" t="s">
        <v>248</v>
      </c>
      <c r="C559">
        <v>2</v>
      </c>
      <c r="D559">
        <v>568</v>
      </c>
      <c r="E559">
        <v>1</v>
      </c>
      <c r="F559" t="s">
        <v>63</v>
      </c>
      <c r="G559" t="s">
        <v>64</v>
      </c>
      <c r="H559" t="s">
        <v>65</v>
      </c>
      <c r="I559" t="s">
        <v>75</v>
      </c>
      <c r="J559" t="s">
        <v>97</v>
      </c>
      <c r="K559" t="s">
        <v>1</v>
      </c>
      <c r="L559">
        <v>50</v>
      </c>
      <c r="M559">
        <v>1383027</v>
      </c>
      <c r="N559">
        <v>10</v>
      </c>
      <c r="O559">
        <v>3</v>
      </c>
      <c r="P559" t="s">
        <v>193</v>
      </c>
      <c r="Q559" t="s">
        <v>298</v>
      </c>
      <c r="R559">
        <v>4</v>
      </c>
      <c r="U559">
        <v>18</v>
      </c>
      <c r="V559">
        <v>23</v>
      </c>
      <c r="W559">
        <v>0</v>
      </c>
      <c r="X559">
        <v>0</v>
      </c>
      <c r="Y559">
        <v>0</v>
      </c>
      <c r="Z559">
        <v>0</v>
      </c>
      <c r="AA559">
        <v>18</v>
      </c>
      <c r="AB559">
        <v>23</v>
      </c>
      <c r="AC559">
        <v>50</v>
      </c>
      <c r="AD559">
        <v>45</v>
      </c>
      <c r="AE559">
        <v>0</v>
      </c>
      <c r="AF559">
        <v>0</v>
      </c>
      <c r="AG559">
        <v>45</v>
      </c>
      <c r="AH559">
        <v>0</v>
      </c>
      <c r="AI559">
        <v>5</v>
      </c>
      <c r="AJ559">
        <v>5</v>
      </c>
      <c r="AK559">
        <v>5</v>
      </c>
      <c r="AL559">
        <v>5</v>
      </c>
      <c r="AM559">
        <v>0</v>
      </c>
      <c r="AN559">
        <v>0.2</v>
      </c>
      <c r="AO559">
        <v>0.45454545454545459</v>
      </c>
      <c r="AP559">
        <v>0</v>
      </c>
      <c r="AQ559" t="s">
        <v>144</v>
      </c>
      <c r="AR559" t="s">
        <v>108</v>
      </c>
      <c r="AS559" t="s">
        <v>252</v>
      </c>
      <c r="AT559">
        <v>2827</v>
      </c>
      <c r="AU559">
        <v>2625</v>
      </c>
      <c r="AV559">
        <v>0</v>
      </c>
      <c r="AW559">
        <v>0</v>
      </c>
      <c r="AX559">
        <v>5.452</v>
      </c>
      <c r="AY559">
        <v>0.12115555555555556</v>
      </c>
      <c r="AZ559">
        <v>5.452</v>
      </c>
      <c r="BA559" t="s">
        <v>109</v>
      </c>
      <c r="BB559">
        <v>4.548</v>
      </c>
      <c r="BC559">
        <v>37.538517975055022</v>
      </c>
      <c r="BD559" t="s">
        <v>111</v>
      </c>
      <c r="BE559">
        <v>0</v>
      </c>
      <c r="BF559" t="s">
        <v>111</v>
      </c>
    </row>
    <row r="560" spans="1:58" x14ac:dyDescent="0.25">
      <c r="A560" t="s">
        <v>836</v>
      </c>
      <c r="B560" t="s">
        <v>248</v>
      </c>
      <c r="C560">
        <v>2</v>
      </c>
      <c r="D560">
        <v>569</v>
      </c>
      <c r="E560">
        <v>1</v>
      </c>
      <c r="F560" t="s">
        <v>63</v>
      </c>
      <c r="G560" t="s">
        <v>64</v>
      </c>
      <c r="H560" t="s">
        <v>65</v>
      </c>
      <c r="I560" t="s">
        <v>75</v>
      </c>
      <c r="J560" t="s">
        <v>97</v>
      </c>
      <c r="K560" t="s">
        <v>1</v>
      </c>
      <c r="L560">
        <v>50</v>
      </c>
      <c r="M560">
        <v>1383029</v>
      </c>
      <c r="N560">
        <v>10</v>
      </c>
      <c r="O560">
        <v>3</v>
      </c>
      <c r="P560" t="s">
        <v>193</v>
      </c>
      <c r="Q560" t="s">
        <v>298</v>
      </c>
      <c r="R560">
        <v>4</v>
      </c>
      <c r="U560">
        <v>19</v>
      </c>
      <c r="V560">
        <v>24</v>
      </c>
      <c r="W560">
        <v>0</v>
      </c>
      <c r="X560">
        <v>0</v>
      </c>
      <c r="Y560">
        <v>0</v>
      </c>
      <c r="Z560">
        <v>1</v>
      </c>
      <c r="AA560">
        <v>20</v>
      </c>
      <c r="AB560">
        <v>25</v>
      </c>
      <c r="AC560">
        <v>50</v>
      </c>
      <c r="AD560">
        <v>40</v>
      </c>
      <c r="AE560">
        <v>0</v>
      </c>
      <c r="AF560">
        <v>8</v>
      </c>
      <c r="AG560">
        <v>48</v>
      </c>
      <c r="AH560">
        <v>0</v>
      </c>
      <c r="AI560">
        <v>10</v>
      </c>
      <c r="AJ560">
        <v>2</v>
      </c>
      <c r="AK560">
        <v>2</v>
      </c>
      <c r="AL560">
        <v>10</v>
      </c>
      <c r="AM560">
        <v>0</v>
      </c>
      <c r="AN560">
        <v>0.2</v>
      </c>
      <c r="AO560">
        <v>0.18181818181818182</v>
      </c>
      <c r="AP560">
        <v>0</v>
      </c>
      <c r="AQ560" t="s">
        <v>144</v>
      </c>
      <c r="AR560" t="s">
        <v>108</v>
      </c>
      <c r="AS560" t="s">
        <v>252</v>
      </c>
      <c r="AT560">
        <v>2639</v>
      </c>
      <c r="AU560">
        <v>3557</v>
      </c>
      <c r="AV560">
        <v>0</v>
      </c>
      <c r="AW560">
        <v>0</v>
      </c>
      <c r="AX560">
        <v>6.1959999999999997</v>
      </c>
      <c r="AY560">
        <v>0.15489999999999998</v>
      </c>
      <c r="AZ560">
        <v>7.4351999999999991</v>
      </c>
      <c r="BA560" t="s">
        <v>109</v>
      </c>
      <c r="BB560">
        <v>2.5648000000000009</v>
      </c>
      <c r="BC560">
        <v>16.557779212395101</v>
      </c>
      <c r="BD560" t="s">
        <v>111</v>
      </c>
      <c r="BE560">
        <v>0</v>
      </c>
      <c r="BF560" t="s">
        <v>111</v>
      </c>
    </row>
    <row r="561" spans="1:58" x14ac:dyDescent="0.25">
      <c r="A561" t="s">
        <v>837</v>
      </c>
      <c r="B561" t="s">
        <v>248</v>
      </c>
      <c r="C561">
        <v>2</v>
      </c>
      <c r="D561">
        <v>570</v>
      </c>
      <c r="E561">
        <v>1</v>
      </c>
      <c r="F561" t="s">
        <v>63</v>
      </c>
      <c r="G561" t="s">
        <v>64</v>
      </c>
      <c r="H561" t="s">
        <v>65</v>
      </c>
      <c r="I561" t="s">
        <v>75</v>
      </c>
      <c r="J561" t="s">
        <v>97</v>
      </c>
      <c r="K561" t="s">
        <v>1</v>
      </c>
      <c r="L561">
        <v>50</v>
      </c>
      <c r="M561">
        <v>1383031</v>
      </c>
      <c r="N561">
        <v>10</v>
      </c>
      <c r="O561">
        <v>3</v>
      </c>
      <c r="P561" t="s">
        <v>193</v>
      </c>
      <c r="Q561" t="s">
        <v>298</v>
      </c>
      <c r="R561">
        <v>4</v>
      </c>
      <c r="U561">
        <v>20</v>
      </c>
      <c r="V561">
        <v>25</v>
      </c>
      <c r="W561">
        <v>0</v>
      </c>
      <c r="X561">
        <v>0</v>
      </c>
      <c r="Y561">
        <v>0</v>
      </c>
      <c r="Z561">
        <v>1</v>
      </c>
      <c r="AA561">
        <v>21</v>
      </c>
      <c r="AB561">
        <v>26</v>
      </c>
      <c r="AC561">
        <v>50</v>
      </c>
      <c r="AD561">
        <v>40</v>
      </c>
      <c r="AE561">
        <v>0</v>
      </c>
      <c r="AF561">
        <v>8</v>
      </c>
      <c r="AG561">
        <v>48</v>
      </c>
      <c r="AH561">
        <v>0</v>
      </c>
      <c r="AI561">
        <v>10</v>
      </c>
      <c r="AJ561">
        <v>2</v>
      </c>
      <c r="AK561">
        <v>2</v>
      </c>
      <c r="AL561">
        <v>10</v>
      </c>
      <c r="AM561">
        <v>0</v>
      </c>
      <c r="AN561">
        <v>0.2</v>
      </c>
      <c r="AO561">
        <v>0.18181818181818182</v>
      </c>
      <c r="AP561">
        <v>0</v>
      </c>
      <c r="AQ561" t="s">
        <v>144</v>
      </c>
      <c r="AR561" t="s">
        <v>108</v>
      </c>
      <c r="AS561" t="s">
        <v>252</v>
      </c>
      <c r="AT561">
        <v>3388</v>
      </c>
      <c r="AU561">
        <v>2265</v>
      </c>
      <c r="AV561">
        <v>0</v>
      </c>
      <c r="AW561">
        <v>0</v>
      </c>
      <c r="AX561">
        <v>5.6529999999999996</v>
      </c>
      <c r="AY561">
        <v>0.14132499999999998</v>
      </c>
      <c r="AZ561">
        <v>6.783599999999999</v>
      </c>
      <c r="BA561" t="s">
        <v>109</v>
      </c>
      <c r="BB561">
        <v>3.216400000000001</v>
      </c>
      <c r="BC561">
        <v>22.758889085441368</v>
      </c>
      <c r="BD561" t="s">
        <v>111</v>
      </c>
      <c r="BE561">
        <v>0</v>
      </c>
      <c r="BF561" t="s">
        <v>111</v>
      </c>
    </row>
    <row r="562" spans="1:58" x14ac:dyDescent="0.25">
      <c r="A562" t="s">
        <v>838</v>
      </c>
      <c r="B562" t="s">
        <v>248</v>
      </c>
      <c r="C562">
        <v>2</v>
      </c>
      <c r="D562">
        <v>571</v>
      </c>
      <c r="E562">
        <v>1</v>
      </c>
      <c r="F562" t="s">
        <v>63</v>
      </c>
      <c r="G562" t="s">
        <v>64</v>
      </c>
      <c r="H562" t="s">
        <v>67</v>
      </c>
      <c r="I562" t="s">
        <v>68</v>
      </c>
      <c r="J562" t="s">
        <v>69</v>
      </c>
      <c r="K562" t="s">
        <v>1</v>
      </c>
      <c r="L562">
        <v>50</v>
      </c>
      <c r="M562">
        <v>1383033</v>
      </c>
      <c r="N562">
        <v>5</v>
      </c>
      <c r="O562">
        <v>3</v>
      </c>
      <c r="P562" t="s">
        <v>193</v>
      </c>
      <c r="Q562" t="s">
        <v>298</v>
      </c>
      <c r="R562">
        <v>4</v>
      </c>
      <c r="U562">
        <v>0</v>
      </c>
      <c r="V562">
        <v>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</v>
      </c>
      <c r="AC562">
        <v>50</v>
      </c>
      <c r="AD562">
        <v>4</v>
      </c>
      <c r="AE562">
        <v>0</v>
      </c>
      <c r="AF562">
        <v>0</v>
      </c>
      <c r="AG562">
        <v>4</v>
      </c>
      <c r="AH562">
        <v>0</v>
      </c>
      <c r="AI562">
        <v>46</v>
      </c>
      <c r="AJ562">
        <v>46</v>
      </c>
      <c r="AK562">
        <v>46</v>
      </c>
      <c r="AL562">
        <v>46</v>
      </c>
      <c r="AM562">
        <v>0</v>
      </c>
      <c r="AN562">
        <v>0.1</v>
      </c>
      <c r="AO562">
        <v>4.1818181818181817</v>
      </c>
      <c r="AP562">
        <v>0</v>
      </c>
      <c r="AQ562" t="s">
        <v>112</v>
      </c>
      <c r="AR562" t="s">
        <v>108</v>
      </c>
      <c r="AS562" t="s">
        <v>252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 t="s">
        <v>113</v>
      </c>
      <c r="BB562">
        <v>5</v>
      </c>
      <c r="BC562">
        <v>0</v>
      </c>
      <c r="BD562" t="s">
        <v>111</v>
      </c>
      <c r="BE562">
        <v>0</v>
      </c>
      <c r="BF562" t="s">
        <v>111</v>
      </c>
    </row>
    <row r="563" spans="1:58" x14ac:dyDescent="0.25">
      <c r="A563" t="s">
        <v>839</v>
      </c>
      <c r="B563" t="s">
        <v>248</v>
      </c>
      <c r="C563">
        <v>2</v>
      </c>
      <c r="D563">
        <v>572</v>
      </c>
      <c r="E563">
        <v>1</v>
      </c>
      <c r="F563" t="s">
        <v>63</v>
      </c>
      <c r="G563" t="s">
        <v>64</v>
      </c>
      <c r="H563" t="s">
        <v>65</v>
      </c>
      <c r="I563" t="s">
        <v>75</v>
      </c>
      <c r="J563" t="s">
        <v>97</v>
      </c>
      <c r="K563" t="s">
        <v>1</v>
      </c>
      <c r="L563">
        <v>50</v>
      </c>
      <c r="M563">
        <v>1383035</v>
      </c>
      <c r="N563">
        <v>10</v>
      </c>
      <c r="O563">
        <v>3</v>
      </c>
      <c r="P563" t="s">
        <v>193</v>
      </c>
      <c r="Q563" t="s">
        <v>298</v>
      </c>
      <c r="R563">
        <v>4</v>
      </c>
      <c r="U563">
        <v>16</v>
      </c>
      <c r="V563">
        <v>21</v>
      </c>
      <c r="W563">
        <v>2</v>
      </c>
      <c r="X563">
        <v>0</v>
      </c>
      <c r="Y563">
        <v>2</v>
      </c>
      <c r="Z563">
        <v>0</v>
      </c>
      <c r="AA563">
        <v>18</v>
      </c>
      <c r="AB563">
        <v>23</v>
      </c>
      <c r="AC563">
        <v>50</v>
      </c>
      <c r="AD563">
        <v>42</v>
      </c>
      <c r="AE563">
        <v>4</v>
      </c>
      <c r="AF563">
        <v>0</v>
      </c>
      <c r="AG563">
        <v>46</v>
      </c>
      <c r="AH563">
        <v>0</v>
      </c>
      <c r="AI563">
        <v>8</v>
      </c>
      <c r="AJ563">
        <v>4</v>
      </c>
      <c r="AK563">
        <v>8</v>
      </c>
      <c r="AL563">
        <v>8</v>
      </c>
      <c r="AM563">
        <v>0</v>
      </c>
      <c r="AN563">
        <v>0.2</v>
      </c>
      <c r="AO563">
        <v>0.72727272727272729</v>
      </c>
      <c r="AP563">
        <v>0</v>
      </c>
      <c r="AQ563" t="s">
        <v>144</v>
      </c>
      <c r="AR563" t="s">
        <v>108</v>
      </c>
      <c r="AS563" t="s">
        <v>252</v>
      </c>
      <c r="AT563">
        <v>3134</v>
      </c>
      <c r="AU563">
        <v>2015</v>
      </c>
      <c r="AV563">
        <v>0</v>
      </c>
      <c r="AW563">
        <v>0</v>
      </c>
      <c r="AX563">
        <v>5.149</v>
      </c>
      <c r="AY563">
        <v>0.12259523809523809</v>
      </c>
      <c r="AZ563">
        <v>5.6393809523809519</v>
      </c>
      <c r="BA563" t="s">
        <v>109</v>
      </c>
      <c r="BB563">
        <v>4.3606190476190481</v>
      </c>
      <c r="BC563">
        <v>35.569236744999031</v>
      </c>
      <c r="BD563" t="s">
        <v>111</v>
      </c>
      <c r="BE563">
        <v>0</v>
      </c>
      <c r="BF563" t="s">
        <v>111</v>
      </c>
    </row>
    <row r="564" spans="1:58" x14ac:dyDescent="0.25">
      <c r="A564" t="s">
        <v>840</v>
      </c>
      <c r="B564" t="s">
        <v>248</v>
      </c>
      <c r="C564">
        <v>2</v>
      </c>
      <c r="D564">
        <v>573</v>
      </c>
      <c r="E564">
        <v>1</v>
      </c>
      <c r="F564" t="s">
        <v>63</v>
      </c>
      <c r="G564" t="s">
        <v>64</v>
      </c>
      <c r="H564" t="s">
        <v>65</v>
      </c>
      <c r="I564" t="s">
        <v>75</v>
      </c>
      <c r="J564" t="s">
        <v>97</v>
      </c>
      <c r="K564" t="s">
        <v>1</v>
      </c>
      <c r="L564">
        <v>50</v>
      </c>
      <c r="M564">
        <v>1383037</v>
      </c>
      <c r="N564">
        <v>10</v>
      </c>
      <c r="O564">
        <v>3</v>
      </c>
      <c r="P564" t="s">
        <v>193</v>
      </c>
      <c r="Q564" t="s">
        <v>298</v>
      </c>
      <c r="R564">
        <v>4</v>
      </c>
      <c r="U564">
        <v>18</v>
      </c>
      <c r="V564">
        <v>23</v>
      </c>
      <c r="W564">
        <v>1</v>
      </c>
      <c r="X564">
        <v>0</v>
      </c>
      <c r="Y564">
        <v>1</v>
      </c>
      <c r="Z564">
        <v>0</v>
      </c>
      <c r="AA564">
        <v>19</v>
      </c>
      <c r="AB564">
        <v>24</v>
      </c>
      <c r="AC564">
        <v>50</v>
      </c>
      <c r="AD564">
        <v>43</v>
      </c>
      <c r="AE564">
        <v>1</v>
      </c>
      <c r="AF564">
        <v>0</v>
      </c>
      <c r="AG564">
        <v>44</v>
      </c>
      <c r="AH564">
        <v>0</v>
      </c>
      <c r="AI564">
        <v>7</v>
      </c>
      <c r="AJ564">
        <v>6</v>
      </c>
      <c r="AK564">
        <v>7</v>
      </c>
      <c r="AL564">
        <v>7</v>
      </c>
      <c r="AM564">
        <v>0</v>
      </c>
      <c r="AN564">
        <v>0.2</v>
      </c>
      <c r="AO564">
        <v>0.63636363636363635</v>
      </c>
      <c r="AP564">
        <v>0</v>
      </c>
      <c r="AQ564" t="s">
        <v>144</v>
      </c>
      <c r="AR564" t="s">
        <v>108</v>
      </c>
      <c r="AS564" t="s">
        <v>252</v>
      </c>
      <c r="AT564">
        <v>3325</v>
      </c>
      <c r="AU564">
        <v>2296</v>
      </c>
      <c r="AV564">
        <v>0</v>
      </c>
      <c r="AW564">
        <v>0</v>
      </c>
      <c r="AX564">
        <v>5.6210000000000004</v>
      </c>
      <c r="AY564">
        <v>0.13072093023255815</v>
      </c>
      <c r="AZ564">
        <v>5.7517209302325583</v>
      </c>
      <c r="BA564" t="s">
        <v>109</v>
      </c>
      <c r="BB564">
        <v>4.2482790697674417</v>
      </c>
      <c r="BC564">
        <v>32.49884362213129</v>
      </c>
      <c r="BD564" t="s">
        <v>111</v>
      </c>
      <c r="BE564">
        <v>0</v>
      </c>
      <c r="BF564" t="s">
        <v>111</v>
      </c>
    </row>
    <row r="565" spans="1:58" x14ac:dyDescent="0.25">
      <c r="A565" t="s">
        <v>841</v>
      </c>
      <c r="B565" t="s">
        <v>248</v>
      </c>
      <c r="C565">
        <v>2</v>
      </c>
      <c r="D565">
        <v>574</v>
      </c>
      <c r="E565">
        <v>1</v>
      </c>
      <c r="F565" t="s">
        <v>63</v>
      </c>
      <c r="G565" t="s">
        <v>64</v>
      </c>
      <c r="H565" t="s">
        <v>65</v>
      </c>
      <c r="I565" t="s">
        <v>75</v>
      </c>
      <c r="J565" t="s">
        <v>97</v>
      </c>
      <c r="K565" t="s">
        <v>1</v>
      </c>
      <c r="L565">
        <v>50</v>
      </c>
      <c r="M565">
        <v>1383039</v>
      </c>
      <c r="N565">
        <v>10</v>
      </c>
      <c r="O565">
        <v>3</v>
      </c>
      <c r="P565" t="s">
        <v>193</v>
      </c>
      <c r="Q565" t="s">
        <v>298</v>
      </c>
      <c r="R565">
        <v>4</v>
      </c>
      <c r="U565">
        <v>21</v>
      </c>
      <c r="V565">
        <v>26</v>
      </c>
      <c r="W565">
        <v>1</v>
      </c>
      <c r="X565">
        <v>0</v>
      </c>
      <c r="Y565">
        <v>1</v>
      </c>
      <c r="Z565">
        <v>1</v>
      </c>
      <c r="AA565">
        <v>23</v>
      </c>
      <c r="AB565">
        <v>28</v>
      </c>
      <c r="AC565">
        <v>50</v>
      </c>
      <c r="AD565">
        <v>44</v>
      </c>
      <c r="AE565">
        <v>2</v>
      </c>
      <c r="AF565">
        <v>2</v>
      </c>
      <c r="AG565">
        <v>48</v>
      </c>
      <c r="AH565">
        <v>0</v>
      </c>
      <c r="AI565">
        <v>6</v>
      </c>
      <c r="AJ565">
        <v>2</v>
      </c>
      <c r="AK565">
        <v>4</v>
      </c>
      <c r="AL565">
        <v>6</v>
      </c>
      <c r="AM565">
        <v>0</v>
      </c>
      <c r="AN565">
        <v>0.2</v>
      </c>
      <c r="AO565">
        <v>0.36363636363636365</v>
      </c>
      <c r="AP565">
        <v>0</v>
      </c>
      <c r="AQ565" t="s">
        <v>144</v>
      </c>
      <c r="AR565" t="s">
        <v>108</v>
      </c>
      <c r="AS565" t="s">
        <v>252</v>
      </c>
      <c r="AT565">
        <v>4213</v>
      </c>
      <c r="AU565">
        <v>2583</v>
      </c>
      <c r="AV565">
        <v>0</v>
      </c>
      <c r="AW565">
        <v>0</v>
      </c>
      <c r="AX565">
        <v>6.7960000000000003</v>
      </c>
      <c r="AY565">
        <v>0.15445454545454546</v>
      </c>
      <c r="AZ565">
        <v>7.4138181818181819</v>
      </c>
      <c r="BA565" t="s">
        <v>109</v>
      </c>
      <c r="BB565">
        <v>2.5861818181818181</v>
      </c>
      <c r="BC565">
        <v>16.74396703943496</v>
      </c>
      <c r="BD565" t="s">
        <v>111</v>
      </c>
      <c r="BE565">
        <v>0</v>
      </c>
      <c r="BF565" t="s">
        <v>111</v>
      </c>
    </row>
    <row r="566" spans="1:58" x14ac:dyDescent="0.25">
      <c r="A566" t="s">
        <v>842</v>
      </c>
      <c r="B566" t="s">
        <v>248</v>
      </c>
      <c r="C566">
        <v>2</v>
      </c>
      <c r="D566">
        <v>575</v>
      </c>
      <c r="E566">
        <v>1</v>
      </c>
      <c r="F566" t="s">
        <v>63</v>
      </c>
      <c r="G566" t="s">
        <v>64</v>
      </c>
      <c r="H566" t="s">
        <v>65</v>
      </c>
      <c r="I566" t="s">
        <v>75</v>
      </c>
      <c r="J566" t="s">
        <v>76</v>
      </c>
      <c r="K566" t="s">
        <v>1</v>
      </c>
      <c r="L566">
        <v>50</v>
      </c>
      <c r="M566">
        <v>1383041</v>
      </c>
      <c r="N566">
        <v>10</v>
      </c>
      <c r="O566">
        <v>3</v>
      </c>
      <c r="P566" t="s">
        <v>193</v>
      </c>
      <c r="Q566" t="s">
        <v>298</v>
      </c>
      <c r="R566">
        <v>4</v>
      </c>
      <c r="U566">
        <v>22</v>
      </c>
      <c r="V566">
        <v>27</v>
      </c>
      <c r="W566">
        <v>1</v>
      </c>
      <c r="X566">
        <v>0</v>
      </c>
      <c r="Y566">
        <v>1</v>
      </c>
      <c r="Z566">
        <v>0</v>
      </c>
      <c r="AA566">
        <v>23</v>
      </c>
      <c r="AB566">
        <v>28</v>
      </c>
      <c r="AC566">
        <v>50</v>
      </c>
      <c r="AD566">
        <v>41</v>
      </c>
      <c r="AE566">
        <v>4</v>
      </c>
      <c r="AF566">
        <v>0</v>
      </c>
      <c r="AG566">
        <v>45</v>
      </c>
      <c r="AH566">
        <v>0</v>
      </c>
      <c r="AI566">
        <v>9</v>
      </c>
      <c r="AJ566">
        <v>5</v>
      </c>
      <c r="AK566">
        <v>9</v>
      </c>
      <c r="AL566">
        <v>9</v>
      </c>
      <c r="AM566">
        <v>0</v>
      </c>
      <c r="AN566">
        <v>0.2</v>
      </c>
      <c r="AO566">
        <v>0.81818181818181823</v>
      </c>
      <c r="AP566">
        <v>0</v>
      </c>
      <c r="AQ566" t="s">
        <v>144</v>
      </c>
      <c r="AR566" t="s">
        <v>108</v>
      </c>
      <c r="AS566" t="s">
        <v>252</v>
      </c>
      <c r="AT566">
        <v>3216</v>
      </c>
      <c r="AU566">
        <v>2936</v>
      </c>
      <c r="AV566">
        <v>0</v>
      </c>
      <c r="AW566">
        <v>0</v>
      </c>
      <c r="AX566">
        <v>6.1520000000000001</v>
      </c>
      <c r="AY566">
        <v>0.15004878048780487</v>
      </c>
      <c r="AZ566">
        <v>6.7521951219512193</v>
      </c>
      <c r="BA566" t="s">
        <v>109</v>
      </c>
      <c r="BB566">
        <v>3.2478048780487807</v>
      </c>
      <c r="BC566">
        <v>21.644993498049416</v>
      </c>
      <c r="BD566" t="s">
        <v>111</v>
      </c>
      <c r="BE566">
        <v>0</v>
      </c>
      <c r="BF566" t="s">
        <v>111</v>
      </c>
    </row>
    <row r="567" spans="1:58" x14ac:dyDescent="0.25">
      <c r="A567" t="s">
        <v>843</v>
      </c>
      <c r="B567" t="s">
        <v>248</v>
      </c>
      <c r="C567">
        <v>2</v>
      </c>
      <c r="D567">
        <v>576</v>
      </c>
      <c r="E567">
        <v>1</v>
      </c>
      <c r="F567" t="s">
        <v>63</v>
      </c>
      <c r="G567" t="s">
        <v>64</v>
      </c>
      <c r="H567" t="s">
        <v>65</v>
      </c>
      <c r="I567" t="s">
        <v>66</v>
      </c>
      <c r="J567" t="s">
        <v>66</v>
      </c>
      <c r="K567" t="s">
        <v>1</v>
      </c>
      <c r="L567">
        <v>50</v>
      </c>
      <c r="M567">
        <v>1383043</v>
      </c>
      <c r="N567">
        <v>6</v>
      </c>
      <c r="O567">
        <v>3</v>
      </c>
      <c r="P567" t="s">
        <v>193</v>
      </c>
      <c r="Q567" t="s">
        <v>298</v>
      </c>
      <c r="R567">
        <v>4</v>
      </c>
      <c r="U567">
        <v>22</v>
      </c>
      <c r="V567">
        <v>27</v>
      </c>
      <c r="W567">
        <v>3</v>
      </c>
      <c r="X567">
        <v>0</v>
      </c>
      <c r="Y567">
        <v>3</v>
      </c>
      <c r="Z567">
        <v>0</v>
      </c>
      <c r="AA567">
        <v>25</v>
      </c>
      <c r="AB567">
        <v>30</v>
      </c>
      <c r="AC567">
        <v>50</v>
      </c>
      <c r="AD567">
        <v>40</v>
      </c>
      <c r="AE567">
        <v>6</v>
      </c>
      <c r="AF567">
        <v>0</v>
      </c>
      <c r="AG567">
        <v>46</v>
      </c>
      <c r="AH567">
        <v>0</v>
      </c>
      <c r="AI567">
        <v>10</v>
      </c>
      <c r="AJ567">
        <v>4</v>
      </c>
      <c r="AK567">
        <v>10</v>
      </c>
      <c r="AL567">
        <v>10</v>
      </c>
      <c r="AM567">
        <v>0</v>
      </c>
      <c r="AN567">
        <v>0.12</v>
      </c>
      <c r="AO567">
        <v>0.90909090909090917</v>
      </c>
      <c r="AP567">
        <v>0</v>
      </c>
      <c r="AQ567" t="s">
        <v>115</v>
      </c>
      <c r="AR567" t="s">
        <v>108</v>
      </c>
      <c r="AS567" t="s">
        <v>252</v>
      </c>
      <c r="AT567">
        <v>3138</v>
      </c>
      <c r="AU567">
        <v>3222</v>
      </c>
      <c r="AV567">
        <v>0</v>
      </c>
      <c r="AW567">
        <v>0</v>
      </c>
      <c r="AX567">
        <v>6.36</v>
      </c>
      <c r="AY567">
        <v>0.159</v>
      </c>
      <c r="AZ567">
        <v>7.3140000000000001</v>
      </c>
      <c r="BA567" t="s">
        <v>109</v>
      </c>
      <c r="BB567">
        <v>-1.3140000000000001</v>
      </c>
      <c r="BC567">
        <v>-8.2641509433962259</v>
      </c>
      <c r="BD567" t="s">
        <v>114</v>
      </c>
      <c r="BE567">
        <v>0</v>
      </c>
      <c r="BF567" t="s">
        <v>111</v>
      </c>
    </row>
    <row r="568" spans="1:58" x14ac:dyDescent="0.25">
      <c r="A568" t="s">
        <v>844</v>
      </c>
      <c r="B568" t="s">
        <v>248</v>
      </c>
      <c r="C568">
        <v>2</v>
      </c>
      <c r="D568">
        <v>577</v>
      </c>
      <c r="E568">
        <v>1</v>
      </c>
      <c r="F568" t="s">
        <v>63</v>
      </c>
      <c r="G568" t="s">
        <v>64</v>
      </c>
      <c r="H568" t="s">
        <v>65</v>
      </c>
      <c r="I568" t="s">
        <v>66</v>
      </c>
      <c r="J568" t="s">
        <v>66</v>
      </c>
      <c r="K568" t="s">
        <v>1</v>
      </c>
      <c r="L568">
        <v>50</v>
      </c>
      <c r="M568">
        <v>1383045</v>
      </c>
      <c r="N568">
        <v>6</v>
      </c>
      <c r="O568">
        <v>3</v>
      </c>
      <c r="P568" t="s">
        <v>193</v>
      </c>
      <c r="Q568" t="s">
        <v>298</v>
      </c>
      <c r="R568">
        <v>5</v>
      </c>
      <c r="U568">
        <v>21</v>
      </c>
      <c r="V568">
        <v>26</v>
      </c>
      <c r="W568">
        <v>6</v>
      </c>
      <c r="X568">
        <v>0</v>
      </c>
      <c r="Y568">
        <v>6</v>
      </c>
      <c r="Z568">
        <v>0</v>
      </c>
      <c r="AA568">
        <v>27</v>
      </c>
      <c r="AB568">
        <v>32</v>
      </c>
      <c r="AC568">
        <v>50</v>
      </c>
      <c r="AD568">
        <v>34</v>
      </c>
      <c r="AE568">
        <v>12</v>
      </c>
      <c r="AF568">
        <v>0</v>
      </c>
      <c r="AG568">
        <v>46</v>
      </c>
      <c r="AH568">
        <v>0</v>
      </c>
      <c r="AI568">
        <v>16</v>
      </c>
      <c r="AJ568">
        <v>4</v>
      </c>
      <c r="AK568">
        <v>16</v>
      </c>
      <c r="AL568">
        <v>16</v>
      </c>
      <c r="AM568">
        <v>0</v>
      </c>
      <c r="AN568">
        <v>0.12</v>
      </c>
      <c r="AO568">
        <v>1.4545454545454546</v>
      </c>
      <c r="AP568">
        <v>0</v>
      </c>
      <c r="AQ568" t="s">
        <v>115</v>
      </c>
      <c r="AR568" t="s">
        <v>108</v>
      </c>
      <c r="AS568" t="s">
        <v>252</v>
      </c>
      <c r="AT568">
        <v>2641</v>
      </c>
      <c r="AU568">
        <v>2627</v>
      </c>
      <c r="AV568">
        <v>0</v>
      </c>
      <c r="AW568">
        <v>0</v>
      </c>
      <c r="AX568">
        <v>5.2679999999999998</v>
      </c>
      <c r="AY568">
        <v>0.15494117647058822</v>
      </c>
      <c r="AZ568">
        <v>7.1272941176470583</v>
      </c>
      <c r="BA568" t="s">
        <v>109</v>
      </c>
      <c r="BB568">
        <v>-1.1272941176470583</v>
      </c>
      <c r="BC568">
        <v>-7.2756264236902028</v>
      </c>
      <c r="BD568" t="s">
        <v>110</v>
      </c>
      <c r="BE568">
        <v>0</v>
      </c>
      <c r="BF568" t="s">
        <v>111</v>
      </c>
    </row>
    <row r="569" spans="1:58" x14ac:dyDescent="0.25">
      <c r="A569" t="s">
        <v>845</v>
      </c>
      <c r="B569" t="s">
        <v>248</v>
      </c>
      <c r="C569">
        <v>2</v>
      </c>
      <c r="D569">
        <v>578</v>
      </c>
      <c r="E569">
        <v>1</v>
      </c>
      <c r="F569" t="s">
        <v>63</v>
      </c>
      <c r="G569" t="s">
        <v>64</v>
      </c>
      <c r="H569" t="s">
        <v>65</v>
      </c>
      <c r="I569" t="s">
        <v>66</v>
      </c>
      <c r="J569" t="s">
        <v>66</v>
      </c>
      <c r="K569" t="s">
        <v>1</v>
      </c>
      <c r="L569">
        <v>50</v>
      </c>
      <c r="M569">
        <v>1383047</v>
      </c>
      <c r="N569">
        <v>6</v>
      </c>
      <c r="O569">
        <v>3</v>
      </c>
      <c r="P569" t="s">
        <v>193</v>
      </c>
      <c r="Q569" t="s">
        <v>298</v>
      </c>
      <c r="R569">
        <v>5</v>
      </c>
      <c r="U569">
        <v>15</v>
      </c>
      <c r="V569">
        <v>20</v>
      </c>
      <c r="W569">
        <v>3</v>
      </c>
      <c r="X569">
        <v>0</v>
      </c>
      <c r="Y569">
        <v>3</v>
      </c>
      <c r="Z569">
        <v>0</v>
      </c>
      <c r="AA569">
        <v>18</v>
      </c>
      <c r="AB569">
        <v>23</v>
      </c>
      <c r="AC569">
        <v>50</v>
      </c>
      <c r="AD569">
        <v>28</v>
      </c>
      <c r="AE569">
        <v>4</v>
      </c>
      <c r="AF569">
        <v>0</v>
      </c>
      <c r="AG569">
        <v>32</v>
      </c>
      <c r="AH569">
        <v>0</v>
      </c>
      <c r="AI569">
        <v>22</v>
      </c>
      <c r="AJ569">
        <v>18</v>
      </c>
      <c r="AK569">
        <v>22</v>
      </c>
      <c r="AL569">
        <v>22</v>
      </c>
      <c r="AM569">
        <v>0</v>
      </c>
      <c r="AN569">
        <v>0.12</v>
      </c>
      <c r="AO569">
        <v>2</v>
      </c>
      <c r="AP569">
        <v>0</v>
      </c>
      <c r="AQ569" t="s">
        <v>115</v>
      </c>
      <c r="AR569" t="s">
        <v>108</v>
      </c>
      <c r="AS569" t="s">
        <v>252</v>
      </c>
      <c r="AT569">
        <v>2385</v>
      </c>
      <c r="AU569">
        <v>2325</v>
      </c>
      <c r="AV569">
        <v>0</v>
      </c>
      <c r="AW569">
        <v>0</v>
      </c>
      <c r="AX569">
        <v>4.71</v>
      </c>
      <c r="AY569">
        <v>0.16821428571428571</v>
      </c>
      <c r="AZ569">
        <v>5.3828571428571426</v>
      </c>
      <c r="BA569" t="s">
        <v>109</v>
      </c>
      <c r="BB569">
        <v>0.61714285714285744</v>
      </c>
      <c r="BC569">
        <v>3.6687898089171993</v>
      </c>
      <c r="BD569" t="s">
        <v>111</v>
      </c>
      <c r="BE569">
        <v>0</v>
      </c>
      <c r="BF569" t="s">
        <v>111</v>
      </c>
    </row>
    <row r="570" spans="1:58" x14ac:dyDescent="0.25">
      <c r="A570" t="s">
        <v>846</v>
      </c>
      <c r="B570" t="s">
        <v>248</v>
      </c>
      <c r="C570">
        <v>2</v>
      </c>
      <c r="D570">
        <v>579</v>
      </c>
      <c r="E570">
        <v>1</v>
      </c>
      <c r="F570" t="s">
        <v>63</v>
      </c>
      <c r="G570" t="s">
        <v>64</v>
      </c>
      <c r="H570" t="s">
        <v>65</v>
      </c>
      <c r="I570" t="s">
        <v>66</v>
      </c>
      <c r="J570" t="s">
        <v>66</v>
      </c>
      <c r="K570" t="s">
        <v>1</v>
      </c>
      <c r="L570">
        <v>50</v>
      </c>
      <c r="M570">
        <v>1383049</v>
      </c>
      <c r="N570">
        <v>6</v>
      </c>
      <c r="O570">
        <v>3</v>
      </c>
      <c r="P570" t="s">
        <v>193</v>
      </c>
      <c r="Q570" t="s">
        <v>298</v>
      </c>
      <c r="R570">
        <v>5</v>
      </c>
      <c r="U570">
        <v>22</v>
      </c>
      <c r="V570">
        <v>27</v>
      </c>
      <c r="W570">
        <v>11</v>
      </c>
      <c r="X570">
        <v>0</v>
      </c>
      <c r="Y570">
        <v>11</v>
      </c>
      <c r="Z570">
        <v>0</v>
      </c>
      <c r="AA570">
        <v>33</v>
      </c>
      <c r="AB570">
        <v>38</v>
      </c>
      <c r="AC570">
        <v>50</v>
      </c>
      <c r="AD570">
        <v>33</v>
      </c>
      <c r="AE570">
        <v>13</v>
      </c>
      <c r="AF570">
        <v>0</v>
      </c>
      <c r="AG570">
        <v>46</v>
      </c>
      <c r="AH570">
        <v>0</v>
      </c>
      <c r="AI570">
        <v>17</v>
      </c>
      <c r="AJ570">
        <v>4</v>
      </c>
      <c r="AK570">
        <v>17</v>
      </c>
      <c r="AL570">
        <v>17</v>
      </c>
      <c r="AM570">
        <v>0</v>
      </c>
      <c r="AN570">
        <v>0.12</v>
      </c>
      <c r="AO570">
        <v>1.5454545454545454</v>
      </c>
      <c r="AP570">
        <v>0</v>
      </c>
      <c r="AQ570" t="s">
        <v>115</v>
      </c>
      <c r="AR570" t="s">
        <v>108</v>
      </c>
      <c r="AS570" t="s">
        <v>252</v>
      </c>
      <c r="AT570">
        <v>3633</v>
      </c>
      <c r="AU570">
        <v>3474</v>
      </c>
      <c r="AV570">
        <v>0</v>
      </c>
      <c r="AW570">
        <v>0</v>
      </c>
      <c r="AX570">
        <v>7.1070000000000002</v>
      </c>
      <c r="AY570">
        <v>0.21536363636363637</v>
      </c>
      <c r="AZ570">
        <v>9.9067272727272737</v>
      </c>
      <c r="BA570" t="s">
        <v>109</v>
      </c>
      <c r="BB570">
        <v>-3.9067272727272737</v>
      </c>
      <c r="BC570">
        <v>-18.140143520472776</v>
      </c>
      <c r="BD570" t="s">
        <v>111</v>
      </c>
      <c r="BE570">
        <v>0</v>
      </c>
      <c r="BF570" t="s">
        <v>111</v>
      </c>
    </row>
    <row r="571" spans="1:58" x14ac:dyDescent="0.25">
      <c r="A571" t="s">
        <v>847</v>
      </c>
      <c r="B571" t="s">
        <v>248</v>
      </c>
      <c r="C571">
        <v>2</v>
      </c>
      <c r="D571">
        <v>580</v>
      </c>
      <c r="E571">
        <v>1</v>
      </c>
      <c r="F571" t="s">
        <v>63</v>
      </c>
      <c r="G571" t="s">
        <v>64</v>
      </c>
      <c r="H571" t="s">
        <v>65</v>
      </c>
      <c r="I571" t="s">
        <v>66</v>
      </c>
      <c r="J571" t="s">
        <v>66</v>
      </c>
      <c r="K571" t="s">
        <v>1</v>
      </c>
      <c r="L571">
        <v>50</v>
      </c>
      <c r="M571">
        <v>1383051</v>
      </c>
      <c r="N571">
        <v>6</v>
      </c>
      <c r="O571">
        <v>3</v>
      </c>
      <c r="P571" t="s">
        <v>193</v>
      </c>
      <c r="Q571" t="s">
        <v>298</v>
      </c>
      <c r="R571">
        <v>5</v>
      </c>
      <c r="U571">
        <v>22</v>
      </c>
      <c r="V571">
        <v>27</v>
      </c>
      <c r="W571">
        <v>9</v>
      </c>
      <c r="X571">
        <v>0</v>
      </c>
      <c r="Y571">
        <v>9</v>
      </c>
      <c r="Z571">
        <v>1</v>
      </c>
      <c r="AA571">
        <v>32</v>
      </c>
      <c r="AB571">
        <v>37</v>
      </c>
      <c r="AC571">
        <v>50</v>
      </c>
      <c r="AD571">
        <v>34</v>
      </c>
      <c r="AE571">
        <v>10</v>
      </c>
      <c r="AF571">
        <v>1</v>
      </c>
      <c r="AG571">
        <v>45</v>
      </c>
      <c r="AH571">
        <v>0</v>
      </c>
      <c r="AI571">
        <v>16</v>
      </c>
      <c r="AJ571">
        <v>5</v>
      </c>
      <c r="AK571">
        <v>15</v>
      </c>
      <c r="AL571">
        <v>16</v>
      </c>
      <c r="AM571">
        <v>0</v>
      </c>
      <c r="AN571">
        <v>0.12</v>
      </c>
      <c r="AO571">
        <v>1.3636363636363638</v>
      </c>
      <c r="AP571">
        <v>0</v>
      </c>
      <c r="AQ571" t="s">
        <v>115</v>
      </c>
      <c r="AR571" t="s">
        <v>108</v>
      </c>
      <c r="AS571" t="s">
        <v>252</v>
      </c>
      <c r="AT571">
        <v>3258</v>
      </c>
      <c r="AU571">
        <v>3264</v>
      </c>
      <c r="AV571">
        <v>0</v>
      </c>
      <c r="AW571">
        <v>0</v>
      </c>
      <c r="AX571">
        <v>6.5220000000000002</v>
      </c>
      <c r="AY571">
        <v>0.19182352941176473</v>
      </c>
      <c r="AZ571">
        <v>8.6320588235294125</v>
      </c>
      <c r="BA571" t="s">
        <v>109</v>
      </c>
      <c r="BB571">
        <v>-2.6320588235294125</v>
      </c>
      <c r="BC571">
        <v>-13.721251149954004</v>
      </c>
      <c r="BD571" t="s">
        <v>111</v>
      </c>
      <c r="BE571">
        <v>0</v>
      </c>
      <c r="BF571" t="s">
        <v>111</v>
      </c>
    </row>
    <row r="572" spans="1:58" x14ac:dyDescent="0.25">
      <c r="A572" t="s">
        <v>848</v>
      </c>
      <c r="B572" t="s">
        <v>248</v>
      </c>
      <c r="C572">
        <v>2</v>
      </c>
      <c r="D572">
        <v>581</v>
      </c>
      <c r="E572">
        <v>1</v>
      </c>
      <c r="F572" t="s">
        <v>63</v>
      </c>
      <c r="G572" t="s">
        <v>64</v>
      </c>
      <c r="H572" t="s">
        <v>65</v>
      </c>
      <c r="I572" t="s">
        <v>66</v>
      </c>
      <c r="J572" t="s">
        <v>66</v>
      </c>
      <c r="K572" t="s">
        <v>1</v>
      </c>
      <c r="L572">
        <v>50</v>
      </c>
      <c r="M572">
        <v>1383053</v>
      </c>
      <c r="N572">
        <v>6</v>
      </c>
      <c r="O572">
        <v>3</v>
      </c>
      <c r="P572" t="s">
        <v>193</v>
      </c>
      <c r="Q572" t="s">
        <v>298</v>
      </c>
      <c r="R572">
        <v>5</v>
      </c>
      <c r="U572">
        <v>23</v>
      </c>
      <c r="V572">
        <v>28</v>
      </c>
      <c r="W572">
        <v>4</v>
      </c>
      <c r="X572">
        <v>0</v>
      </c>
      <c r="Y572">
        <v>4</v>
      </c>
      <c r="Z572">
        <v>1</v>
      </c>
      <c r="AA572">
        <v>28</v>
      </c>
      <c r="AB572">
        <v>33</v>
      </c>
      <c r="AC572">
        <v>50</v>
      </c>
      <c r="AD572">
        <v>31</v>
      </c>
      <c r="AE572">
        <v>12</v>
      </c>
      <c r="AF572">
        <v>1</v>
      </c>
      <c r="AG572">
        <v>44</v>
      </c>
      <c r="AH572">
        <v>0</v>
      </c>
      <c r="AI572">
        <v>19</v>
      </c>
      <c r="AJ572">
        <v>6</v>
      </c>
      <c r="AK572">
        <v>18</v>
      </c>
      <c r="AL572">
        <v>19</v>
      </c>
      <c r="AM572">
        <v>0</v>
      </c>
      <c r="AN572">
        <v>0.12</v>
      </c>
      <c r="AO572">
        <v>1.6363636363636365</v>
      </c>
      <c r="AP572">
        <v>0</v>
      </c>
      <c r="AQ572" t="s">
        <v>115</v>
      </c>
      <c r="AR572" t="s">
        <v>108</v>
      </c>
      <c r="AS572" t="s">
        <v>252</v>
      </c>
      <c r="AT572">
        <v>4396</v>
      </c>
      <c r="AU572">
        <v>4266</v>
      </c>
      <c r="AV572">
        <v>0</v>
      </c>
      <c r="AW572">
        <v>0</v>
      </c>
      <c r="AX572">
        <v>8.6620000000000008</v>
      </c>
      <c r="AY572">
        <v>0.27941935483870972</v>
      </c>
      <c r="AZ572">
        <v>12.294451612903227</v>
      </c>
      <c r="BA572" t="s">
        <v>109</v>
      </c>
      <c r="BB572">
        <v>-6.2944516129032273</v>
      </c>
      <c r="BC572">
        <v>-22.526899099515127</v>
      </c>
      <c r="BD572" t="s">
        <v>111</v>
      </c>
      <c r="BE572">
        <v>0</v>
      </c>
      <c r="BF572" t="s">
        <v>111</v>
      </c>
    </row>
    <row r="573" spans="1:58" x14ac:dyDescent="0.25">
      <c r="A573" t="s">
        <v>849</v>
      </c>
      <c r="B573" t="s">
        <v>248</v>
      </c>
      <c r="C573">
        <v>2</v>
      </c>
      <c r="D573">
        <v>582</v>
      </c>
      <c r="E573">
        <v>1</v>
      </c>
      <c r="F573" t="s">
        <v>63</v>
      </c>
      <c r="G573" t="s">
        <v>64</v>
      </c>
      <c r="H573" t="s">
        <v>67</v>
      </c>
      <c r="I573" t="s">
        <v>68</v>
      </c>
      <c r="J573" t="s">
        <v>69</v>
      </c>
      <c r="K573" t="s">
        <v>1</v>
      </c>
      <c r="L573">
        <v>50</v>
      </c>
      <c r="M573">
        <v>1383055</v>
      </c>
      <c r="N573">
        <v>5</v>
      </c>
      <c r="O573">
        <v>3</v>
      </c>
      <c r="P573" t="s">
        <v>193</v>
      </c>
      <c r="Q573" t="s">
        <v>298</v>
      </c>
      <c r="R573">
        <v>5</v>
      </c>
      <c r="U573">
        <v>0</v>
      </c>
      <c r="V573">
        <v>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</v>
      </c>
      <c r="AC573">
        <v>50</v>
      </c>
      <c r="AD573">
        <v>4</v>
      </c>
      <c r="AE573">
        <v>0</v>
      </c>
      <c r="AF573">
        <v>0</v>
      </c>
      <c r="AG573">
        <v>4</v>
      </c>
      <c r="AH573">
        <v>0</v>
      </c>
      <c r="AI573">
        <v>46</v>
      </c>
      <c r="AJ573">
        <v>46</v>
      </c>
      <c r="AK573">
        <v>46</v>
      </c>
      <c r="AL573">
        <v>46</v>
      </c>
      <c r="AM573">
        <v>0</v>
      </c>
      <c r="AN573">
        <v>0.1</v>
      </c>
      <c r="AO573">
        <v>4.1818181818181817</v>
      </c>
      <c r="AP573">
        <v>0</v>
      </c>
      <c r="AQ573" t="s">
        <v>112</v>
      </c>
      <c r="AR573" t="s">
        <v>108</v>
      </c>
      <c r="AS573" t="s">
        <v>252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 t="s">
        <v>113</v>
      </c>
      <c r="BB573">
        <v>5</v>
      </c>
      <c r="BC573">
        <v>0</v>
      </c>
      <c r="BD573" t="s">
        <v>111</v>
      </c>
      <c r="BE573">
        <v>0</v>
      </c>
      <c r="BF573" t="s">
        <v>111</v>
      </c>
    </row>
    <row r="574" spans="1:58" x14ac:dyDescent="0.25">
      <c r="A574" t="s">
        <v>850</v>
      </c>
      <c r="B574" t="s">
        <v>248</v>
      </c>
      <c r="C574">
        <v>2</v>
      </c>
      <c r="D574">
        <v>583</v>
      </c>
      <c r="E574">
        <v>1</v>
      </c>
      <c r="F574" t="s">
        <v>63</v>
      </c>
      <c r="G574" t="s">
        <v>64</v>
      </c>
      <c r="H574" t="s">
        <v>65</v>
      </c>
      <c r="I574" t="s">
        <v>66</v>
      </c>
      <c r="J574" t="s">
        <v>66</v>
      </c>
      <c r="K574" t="s">
        <v>1</v>
      </c>
      <c r="L574">
        <v>50</v>
      </c>
      <c r="M574">
        <v>1383057</v>
      </c>
      <c r="N574">
        <v>6</v>
      </c>
      <c r="O574">
        <v>3</v>
      </c>
      <c r="P574" t="s">
        <v>193</v>
      </c>
      <c r="Q574" t="s">
        <v>298</v>
      </c>
      <c r="R574">
        <v>5</v>
      </c>
      <c r="U574">
        <v>23</v>
      </c>
      <c r="V574">
        <v>28</v>
      </c>
      <c r="W574">
        <v>4</v>
      </c>
      <c r="X574">
        <v>0</v>
      </c>
      <c r="Y574">
        <v>4</v>
      </c>
      <c r="Z574">
        <v>2</v>
      </c>
      <c r="AA574">
        <v>29</v>
      </c>
      <c r="AB574">
        <v>34</v>
      </c>
      <c r="AC574">
        <v>50</v>
      </c>
      <c r="AD574">
        <v>32</v>
      </c>
      <c r="AE574">
        <v>4</v>
      </c>
      <c r="AF574">
        <v>9</v>
      </c>
      <c r="AG574">
        <v>45</v>
      </c>
      <c r="AH574">
        <v>0</v>
      </c>
      <c r="AI574">
        <v>18</v>
      </c>
      <c r="AJ574">
        <v>5</v>
      </c>
      <c r="AK574">
        <v>9</v>
      </c>
      <c r="AL574">
        <v>18</v>
      </c>
      <c r="AM574">
        <v>0</v>
      </c>
      <c r="AN574">
        <v>0.12</v>
      </c>
      <c r="AO574">
        <v>0.81818181818181823</v>
      </c>
      <c r="AP574">
        <v>0</v>
      </c>
      <c r="AQ574" t="s">
        <v>115</v>
      </c>
      <c r="AR574" t="s">
        <v>108</v>
      </c>
      <c r="AS574" t="s">
        <v>252</v>
      </c>
      <c r="AT574">
        <v>3602</v>
      </c>
      <c r="AU574">
        <v>3097</v>
      </c>
      <c r="AV574">
        <v>0</v>
      </c>
      <c r="AW574">
        <v>0</v>
      </c>
      <c r="AX574">
        <v>6.6989999999999998</v>
      </c>
      <c r="AY574">
        <v>0.20934375</v>
      </c>
      <c r="AZ574">
        <v>9.4204687499999995</v>
      </c>
      <c r="BA574" t="s">
        <v>109</v>
      </c>
      <c r="BB574">
        <v>-3.4204687499999995</v>
      </c>
      <c r="BC574">
        <v>-16.339005821764442</v>
      </c>
      <c r="BD574" t="s">
        <v>111</v>
      </c>
      <c r="BE574">
        <v>0</v>
      </c>
      <c r="BF574" t="s">
        <v>111</v>
      </c>
    </row>
    <row r="575" spans="1:58" x14ac:dyDescent="0.25">
      <c r="A575" t="s">
        <v>851</v>
      </c>
      <c r="B575" t="s">
        <v>248</v>
      </c>
      <c r="C575">
        <v>2</v>
      </c>
      <c r="D575">
        <v>584</v>
      </c>
      <c r="E575">
        <v>1</v>
      </c>
      <c r="F575" t="s">
        <v>63</v>
      </c>
      <c r="G575" t="s">
        <v>64</v>
      </c>
      <c r="H575" t="s">
        <v>65</v>
      </c>
      <c r="I575" t="s">
        <v>66</v>
      </c>
      <c r="J575" t="s">
        <v>66</v>
      </c>
      <c r="K575" t="s">
        <v>1</v>
      </c>
      <c r="L575">
        <v>50</v>
      </c>
      <c r="M575">
        <v>1383059</v>
      </c>
      <c r="N575">
        <v>6</v>
      </c>
      <c r="O575">
        <v>3</v>
      </c>
      <c r="P575" t="s">
        <v>193</v>
      </c>
      <c r="Q575" t="s">
        <v>298</v>
      </c>
      <c r="R575">
        <v>5</v>
      </c>
      <c r="U575">
        <v>21</v>
      </c>
      <c r="V575">
        <v>26</v>
      </c>
      <c r="W575">
        <v>4</v>
      </c>
      <c r="X575">
        <v>0</v>
      </c>
      <c r="Y575">
        <v>4</v>
      </c>
      <c r="Z575">
        <v>5</v>
      </c>
      <c r="AA575">
        <v>30</v>
      </c>
      <c r="AB575">
        <v>35</v>
      </c>
      <c r="AC575">
        <v>50</v>
      </c>
      <c r="AD575">
        <v>34</v>
      </c>
      <c r="AE575">
        <v>5</v>
      </c>
      <c r="AF575">
        <v>5</v>
      </c>
      <c r="AG575">
        <v>44</v>
      </c>
      <c r="AH575">
        <v>0</v>
      </c>
      <c r="AI575">
        <v>16</v>
      </c>
      <c r="AJ575">
        <v>6</v>
      </c>
      <c r="AK575">
        <v>11</v>
      </c>
      <c r="AL575">
        <v>16</v>
      </c>
      <c r="AM575">
        <v>0</v>
      </c>
      <c r="AN575">
        <v>0.12</v>
      </c>
      <c r="AO575">
        <v>1</v>
      </c>
      <c r="AP575">
        <v>0</v>
      </c>
      <c r="AQ575" t="s">
        <v>115</v>
      </c>
      <c r="AR575" t="s">
        <v>108</v>
      </c>
      <c r="AS575" t="s">
        <v>252</v>
      </c>
      <c r="AT575">
        <v>2502</v>
      </c>
      <c r="AU575">
        <v>3346</v>
      </c>
      <c r="AV575">
        <v>0</v>
      </c>
      <c r="AW575">
        <v>0</v>
      </c>
      <c r="AX575">
        <v>5.8479999999999999</v>
      </c>
      <c r="AY575">
        <v>0.17199999999999999</v>
      </c>
      <c r="AZ575">
        <v>7.5679999999999996</v>
      </c>
      <c r="BA575" t="s">
        <v>109</v>
      </c>
      <c r="BB575">
        <v>-1.5679999999999996</v>
      </c>
      <c r="BC575">
        <v>-9.1162790697674403</v>
      </c>
      <c r="BD575" t="s">
        <v>111</v>
      </c>
      <c r="BE575">
        <v>0</v>
      </c>
      <c r="BF575" t="s">
        <v>111</v>
      </c>
    </row>
    <row r="576" spans="1:58" x14ac:dyDescent="0.25">
      <c r="A576" t="s">
        <v>852</v>
      </c>
      <c r="B576" t="s">
        <v>248</v>
      </c>
      <c r="C576">
        <v>2</v>
      </c>
      <c r="D576">
        <v>585</v>
      </c>
      <c r="E576">
        <v>1</v>
      </c>
      <c r="F576" t="s">
        <v>63</v>
      </c>
      <c r="G576" t="s">
        <v>64</v>
      </c>
      <c r="H576" t="s">
        <v>65</v>
      </c>
      <c r="I576" t="s">
        <v>66</v>
      </c>
      <c r="J576" t="s">
        <v>66</v>
      </c>
      <c r="K576" t="s">
        <v>1</v>
      </c>
      <c r="L576">
        <v>50</v>
      </c>
      <c r="M576">
        <v>1383061</v>
      </c>
      <c r="N576">
        <v>6</v>
      </c>
      <c r="O576">
        <v>3</v>
      </c>
      <c r="P576" t="s">
        <v>193</v>
      </c>
      <c r="Q576" t="s">
        <v>298</v>
      </c>
      <c r="R576">
        <v>5</v>
      </c>
      <c r="U576">
        <v>12</v>
      </c>
      <c r="V576">
        <v>17</v>
      </c>
      <c r="W576">
        <v>13</v>
      </c>
      <c r="X576">
        <v>0</v>
      </c>
      <c r="Y576">
        <v>13</v>
      </c>
      <c r="Z576">
        <v>0</v>
      </c>
      <c r="AA576">
        <v>25</v>
      </c>
      <c r="AB576">
        <v>30</v>
      </c>
      <c r="AC576">
        <v>50</v>
      </c>
      <c r="AD576">
        <v>19</v>
      </c>
      <c r="AE576">
        <v>23</v>
      </c>
      <c r="AF576">
        <v>0</v>
      </c>
      <c r="AG576">
        <v>42</v>
      </c>
      <c r="AH576">
        <v>0</v>
      </c>
      <c r="AI576">
        <v>31</v>
      </c>
      <c r="AJ576">
        <v>8</v>
      </c>
      <c r="AK576">
        <v>31</v>
      </c>
      <c r="AL576">
        <v>31</v>
      </c>
      <c r="AM576">
        <v>0</v>
      </c>
      <c r="AN576">
        <v>0.12</v>
      </c>
      <c r="AO576">
        <v>2.8181818181818183</v>
      </c>
      <c r="AP576">
        <v>0</v>
      </c>
      <c r="AQ576" t="s">
        <v>115</v>
      </c>
      <c r="AR576" t="s">
        <v>108</v>
      </c>
      <c r="AS576" t="s">
        <v>252</v>
      </c>
      <c r="AT576">
        <v>1538</v>
      </c>
      <c r="AU576">
        <v>1489</v>
      </c>
      <c r="AV576">
        <v>0</v>
      </c>
      <c r="AW576">
        <v>0</v>
      </c>
      <c r="AX576">
        <v>3.0270000000000001</v>
      </c>
      <c r="AY576">
        <v>0.15931578947368422</v>
      </c>
      <c r="AZ576">
        <v>6.6912631578947375</v>
      </c>
      <c r="BA576" t="s">
        <v>109</v>
      </c>
      <c r="BB576">
        <v>-0.69126315789473747</v>
      </c>
      <c r="BC576">
        <v>-4.3389494549058512</v>
      </c>
      <c r="BD576" t="s">
        <v>111</v>
      </c>
      <c r="BE576">
        <v>0</v>
      </c>
      <c r="BF576" t="s">
        <v>111</v>
      </c>
    </row>
    <row r="577" spans="1:58" x14ac:dyDescent="0.25">
      <c r="A577" t="s">
        <v>853</v>
      </c>
      <c r="B577" t="s">
        <v>248</v>
      </c>
      <c r="C577">
        <v>2</v>
      </c>
      <c r="D577">
        <v>586</v>
      </c>
      <c r="E577">
        <v>1</v>
      </c>
      <c r="F577" t="s">
        <v>63</v>
      </c>
      <c r="G577" t="s">
        <v>64</v>
      </c>
      <c r="H577" t="s">
        <v>65</v>
      </c>
      <c r="I577" t="s">
        <v>66</v>
      </c>
      <c r="J577" t="s">
        <v>66</v>
      </c>
      <c r="K577" t="s">
        <v>1</v>
      </c>
      <c r="L577">
        <v>50</v>
      </c>
      <c r="M577">
        <v>1383063</v>
      </c>
      <c r="N577">
        <v>6</v>
      </c>
      <c r="O577">
        <v>3</v>
      </c>
      <c r="P577" t="s">
        <v>193</v>
      </c>
      <c r="Q577" t="s">
        <v>298</v>
      </c>
      <c r="R577">
        <v>5</v>
      </c>
      <c r="U577">
        <v>11</v>
      </c>
      <c r="V577">
        <v>16</v>
      </c>
      <c r="W577">
        <v>11</v>
      </c>
      <c r="X577">
        <v>0</v>
      </c>
      <c r="Y577">
        <v>11</v>
      </c>
      <c r="Z577">
        <v>1</v>
      </c>
      <c r="AA577">
        <v>23</v>
      </c>
      <c r="AB577">
        <v>28</v>
      </c>
      <c r="AC577">
        <v>50</v>
      </c>
      <c r="AD577">
        <v>19</v>
      </c>
      <c r="AE577">
        <v>22</v>
      </c>
      <c r="AF577">
        <v>1</v>
      </c>
      <c r="AG577">
        <v>42</v>
      </c>
      <c r="AH577">
        <v>0</v>
      </c>
      <c r="AI577">
        <v>31</v>
      </c>
      <c r="AJ577">
        <v>8</v>
      </c>
      <c r="AK577">
        <v>30</v>
      </c>
      <c r="AL577">
        <v>31</v>
      </c>
      <c r="AM577">
        <v>0</v>
      </c>
      <c r="AN577">
        <v>0.12</v>
      </c>
      <c r="AO577">
        <v>2.7272727272727275</v>
      </c>
      <c r="AP577">
        <v>0</v>
      </c>
      <c r="AQ577" t="s">
        <v>115</v>
      </c>
      <c r="AR577" t="s">
        <v>108</v>
      </c>
      <c r="AS577" t="s">
        <v>252</v>
      </c>
      <c r="AT577">
        <v>1789</v>
      </c>
      <c r="AU577">
        <v>1742</v>
      </c>
      <c r="AV577">
        <v>0</v>
      </c>
      <c r="AW577">
        <v>0</v>
      </c>
      <c r="AX577">
        <v>3.5310000000000001</v>
      </c>
      <c r="AY577">
        <v>0.18584210526315789</v>
      </c>
      <c r="AZ577">
        <v>7.8053684210526315</v>
      </c>
      <c r="BA577" t="s">
        <v>109</v>
      </c>
      <c r="BB577">
        <v>-1.8053684210526315</v>
      </c>
      <c r="BC577">
        <v>-9.714528462192014</v>
      </c>
      <c r="BD577" t="s">
        <v>111</v>
      </c>
      <c r="BE577">
        <v>0</v>
      </c>
      <c r="BF577" t="s">
        <v>111</v>
      </c>
    </row>
    <row r="578" spans="1:58" x14ac:dyDescent="0.25">
      <c r="A578" t="s">
        <v>854</v>
      </c>
      <c r="B578" t="s">
        <v>248</v>
      </c>
      <c r="C578">
        <v>2</v>
      </c>
      <c r="D578">
        <v>587</v>
      </c>
      <c r="E578">
        <v>1</v>
      </c>
      <c r="F578" t="s">
        <v>63</v>
      </c>
      <c r="G578" t="s">
        <v>64</v>
      </c>
      <c r="H578" t="s">
        <v>65</v>
      </c>
      <c r="I578" t="s">
        <v>66</v>
      </c>
      <c r="J578" t="s">
        <v>66</v>
      </c>
      <c r="K578" t="s">
        <v>1</v>
      </c>
      <c r="L578">
        <v>50</v>
      </c>
      <c r="M578">
        <v>1383065</v>
      </c>
      <c r="N578">
        <v>6</v>
      </c>
      <c r="O578">
        <v>3</v>
      </c>
      <c r="P578" t="s">
        <v>193</v>
      </c>
      <c r="Q578" t="s">
        <v>298</v>
      </c>
      <c r="R578">
        <v>5</v>
      </c>
      <c r="U578">
        <v>23</v>
      </c>
      <c r="V578">
        <v>28</v>
      </c>
      <c r="W578">
        <v>3</v>
      </c>
      <c r="X578">
        <v>0</v>
      </c>
      <c r="Y578">
        <v>3</v>
      </c>
      <c r="Z578">
        <v>0</v>
      </c>
      <c r="AA578">
        <v>26</v>
      </c>
      <c r="AB578">
        <v>31</v>
      </c>
      <c r="AC578">
        <v>50</v>
      </c>
      <c r="AD578">
        <v>38</v>
      </c>
      <c r="AE578">
        <v>6</v>
      </c>
      <c r="AF578">
        <v>0</v>
      </c>
      <c r="AG578">
        <v>44</v>
      </c>
      <c r="AH578">
        <v>0</v>
      </c>
      <c r="AI578">
        <v>12</v>
      </c>
      <c r="AJ578">
        <v>6</v>
      </c>
      <c r="AK578">
        <v>12</v>
      </c>
      <c r="AL578">
        <v>12</v>
      </c>
      <c r="AM578">
        <v>0</v>
      </c>
      <c r="AN578">
        <v>0.12</v>
      </c>
      <c r="AO578">
        <v>1.0909090909090908</v>
      </c>
      <c r="AP578">
        <v>0</v>
      </c>
      <c r="AQ578" t="s">
        <v>115</v>
      </c>
      <c r="AR578" t="s">
        <v>108</v>
      </c>
      <c r="AS578" t="s">
        <v>252</v>
      </c>
      <c r="AT578">
        <v>2595</v>
      </c>
      <c r="AU578">
        <v>2895</v>
      </c>
      <c r="AV578">
        <v>0</v>
      </c>
      <c r="AW578">
        <v>0</v>
      </c>
      <c r="AX578">
        <v>5.49</v>
      </c>
      <c r="AY578">
        <v>0.14447368421052631</v>
      </c>
      <c r="AZ578">
        <v>6.3568421052631576</v>
      </c>
      <c r="BA578" t="s">
        <v>109</v>
      </c>
      <c r="BB578">
        <v>-0.35684210526315763</v>
      </c>
      <c r="BC578">
        <v>-2.4699453551912551</v>
      </c>
      <c r="BD578" t="s">
        <v>114</v>
      </c>
      <c r="BE578">
        <v>0</v>
      </c>
      <c r="BF578" t="s">
        <v>111</v>
      </c>
    </row>
    <row r="579" spans="1:58" x14ac:dyDescent="0.25">
      <c r="A579" t="s">
        <v>855</v>
      </c>
      <c r="B579" t="s">
        <v>248</v>
      </c>
      <c r="C579">
        <v>2</v>
      </c>
      <c r="D579">
        <v>588</v>
      </c>
      <c r="E579">
        <v>1</v>
      </c>
      <c r="F579" t="s">
        <v>63</v>
      </c>
      <c r="G579" t="s">
        <v>64</v>
      </c>
      <c r="H579" t="s">
        <v>65</v>
      </c>
      <c r="I579" t="s">
        <v>66</v>
      </c>
      <c r="J579" t="s">
        <v>66</v>
      </c>
      <c r="K579" t="s">
        <v>1</v>
      </c>
      <c r="L579">
        <v>50</v>
      </c>
      <c r="M579">
        <v>1383067</v>
      </c>
      <c r="N579">
        <v>6</v>
      </c>
      <c r="O579">
        <v>3</v>
      </c>
      <c r="P579" t="s">
        <v>193</v>
      </c>
      <c r="Q579" t="s">
        <v>298</v>
      </c>
      <c r="R579">
        <v>6</v>
      </c>
      <c r="U579">
        <v>19</v>
      </c>
      <c r="V579">
        <v>24</v>
      </c>
      <c r="W579">
        <v>3</v>
      </c>
      <c r="X579">
        <v>0</v>
      </c>
      <c r="Y579">
        <v>3</v>
      </c>
      <c r="Z579">
        <v>0</v>
      </c>
      <c r="AA579">
        <v>22</v>
      </c>
      <c r="AB579">
        <v>27</v>
      </c>
      <c r="AC579">
        <v>50</v>
      </c>
      <c r="AD579">
        <v>37</v>
      </c>
      <c r="AE579">
        <v>7</v>
      </c>
      <c r="AF579">
        <v>0</v>
      </c>
      <c r="AG579">
        <v>44</v>
      </c>
      <c r="AH579">
        <v>0</v>
      </c>
      <c r="AI579">
        <v>13</v>
      </c>
      <c r="AJ579">
        <v>6</v>
      </c>
      <c r="AK579">
        <v>13</v>
      </c>
      <c r="AL579">
        <v>13</v>
      </c>
      <c r="AM579">
        <v>0</v>
      </c>
      <c r="AN579">
        <v>0.12</v>
      </c>
      <c r="AO579">
        <v>1.1818181818181819</v>
      </c>
      <c r="AP579">
        <v>0</v>
      </c>
      <c r="AQ579" t="s">
        <v>115</v>
      </c>
      <c r="AR579" t="s">
        <v>108</v>
      </c>
      <c r="AS579" t="s">
        <v>252</v>
      </c>
      <c r="AT579">
        <v>2684</v>
      </c>
      <c r="AU579">
        <v>2619</v>
      </c>
      <c r="AV579">
        <v>0</v>
      </c>
      <c r="AW579">
        <v>0</v>
      </c>
      <c r="AX579">
        <v>5.3029999999999999</v>
      </c>
      <c r="AY579">
        <v>0.14332432432432432</v>
      </c>
      <c r="AZ579">
        <v>6.3062702702702698</v>
      </c>
      <c r="BA579" t="s">
        <v>109</v>
      </c>
      <c r="BB579">
        <v>-0.30627027027026976</v>
      </c>
      <c r="BC579">
        <v>-2.1369036394493648</v>
      </c>
      <c r="BD579" t="s">
        <v>110</v>
      </c>
      <c r="BE579">
        <v>0</v>
      </c>
      <c r="BF579" t="s">
        <v>111</v>
      </c>
    </row>
    <row r="580" spans="1:58" x14ac:dyDescent="0.25">
      <c r="A580" t="s">
        <v>856</v>
      </c>
      <c r="B580" t="s">
        <v>248</v>
      </c>
      <c r="C580">
        <v>2</v>
      </c>
      <c r="D580">
        <v>589</v>
      </c>
      <c r="E580">
        <v>1</v>
      </c>
      <c r="F580" t="s">
        <v>63</v>
      </c>
      <c r="G580" t="s">
        <v>64</v>
      </c>
      <c r="H580" t="s">
        <v>65</v>
      </c>
      <c r="I580" t="s">
        <v>66</v>
      </c>
      <c r="J580" t="s">
        <v>66</v>
      </c>
      <c r="K580" t="s">
        <v>1</v>
      </c>
      <c r="L580">
        <v>50</v>
      </c>
      <c r="M580">
        <v>1383069</v>
      </c>
      <c r="N580">
        <v>6</v>
      </c>
      <c r="O580">
        <v>3</v>
      </c>
      <c r="P580" t="s">
        <v>193</v>
      </c>
      <c r="Q580" t="s">
        <v>298</v>
      </c>
      <c r="R580">
        <v>6</v>
      </c>
      <c r="U580">
        <v>21</v>
      </c>
      <c r="V580">
        <v>26</v>
      </c>
      <c r="W580">
        <v>7</v>
      </c>
      <c r="X580">
        <v>0</v>
      </c>
      <c r="Y580">
        <v>7</v>
      </c>
      <c r="Z580">
        <v>1</v>
      </c>
      <c r="AA580">
        <v>29</v>
      </c>
      <c r="AB580">
        <v>34</v>
      </c>
      <c r="AC580">
        <v>50</v>
      </c>
      <c r="AD580">
        <v>36</v>
      </c>
      <c r="AE580">
        <v>8</v>
      </c>
      <c r="AF580">
        <v>2</v>
      </c>
      <c r="AG580">
        <v>46</v>
      </c>
      <c r="AH580">
        <v>0</v>
      </c>
      <c r="AI580">
        <v>14</v>
      </c>
      <c r="AJ580">
        <v>4</v>
      </c>
      <c r="AK580">
        <v>12</v>
      </c>
      <c r="AL580">
        <v>14</v>
      </c>
      <c r="AM580">
        <v>0</v>
      </c>
      <c r="AN580">
        <v>0.12</v>
      </c>
      <c r="AO580">
        <v>1.0909090909090908</v>
      </c>
      <c r="AP580">
        <v>0</v>
      </c>
      <c r="AQ580" t="s">
        <v>115</v>
      </c>
      <c r="AR580" t="s">
        <v>108</v>
      </c>
      <c r="AS580" t="s">
        <v>252</v>
      </c>
      <c r="AT580">
        <v>3449</v>
      </c>
      <c r="AU580">
        <v>3315</v>
      </c>
      <c r="AV580">
        <v>0</v>
      </c>
      <c r="AW580">
        <v>0</v>
      </c>
      <c r="AX580">
        <v>6.7640000000000002</v>
      </c>
      <c r="AY580">
        <v>0.18788888888888888</v>
      </c>
      <c r="AZ580">
        <v>8.6428888888888888</v>
      </c>
      <c r="BA580" t="s">
        <v>109</v>
      </c>
      <c r="BB580">
        <v>-2.6428888888888888</v>
      </c>
      <c r="BC580">
        <v>-14.066232998225901</v>
      </c>
      <c r="BD580" t="s">
        <v>111</v>
      </c>
      <c r="BE580">
        <v>0</v>
      </c>
      <c r="BF580" t="s">
        <v>111</v>
      </c>
    </row>
    <row r="581" spans="1:58" x14ac:dyDescent="0.25">
      <c r="A581" t="s">
        <v>857</v>
      </c>
      <c r="B581" t="s">
        <v>248</v>
      </c>
      <c r="C581">
        <v>2</v>
      </c>
      <c r="D581">
        <v>590</v>
      </c>
      <c r="E581">
        <v>1</v>
      </c>
      <c r="F581" t="s">
        <v>63</v>
      </c>
      <c r="G581" t="s">
        <v>64</v>
      </c>
      <c r="H581" t="s">
        <v>65</v>
      </c>
      <c r="I581" t="s">
        <v>66</v>
      </c>
      <c r="J581" t="s">
        <v>66</v>
      </c>
      <c r="K581" t="s">
        <v>1</v>
      </c>
      <c r="L581">
        <v>50</v>
      </c>
      <c r="M581">
        <v>1383071</v>
      </c>
      <c r="N581">
        <v>6</v>
      </c>
      <c r="O581">
        <v>3</v>
      </c>
      <c r="P581" t="s">
        <v>193</v>
      </c>
      <c r="Q581" t="s">
        <v>298</v>
      </c>
      <c r="R581">
        <v>6</v>
      </c>
      <c r="U581">
        <v>19</v>
      </c>
      <c r="V581">
        <v>24</v>
      </c>
      <c r="W581">
        <v>9</v>
      </c>
      <c r="X581">
        <v>0</v>
      </c>
      <c r="Y581">
        <v>9</v>
      </c>
      <c r="Z581">
        <v>2</v>
      </c>
      <c r="AA581">
        <v>30</v>
      </c>
      <c r="AB581">
        <v>35</v>
      </c>
      <c r="AC581">
        <v>50</v>
      </c>
      <c r="AD581">
        <v>27</v>
      </c>
      <c r="AE581">
        <v>14</v>
      </c>
      <c r="AF581">
        <v>2</v>
      </c>
      <c r="AG581">
        <v>43</v>
      </c>
      <c r="AH581">
        <v>0</v>
      </c>
      <c r="AI581">
        <v>23</v>
      </c>
      <c r="AJ581">
        <v>7</v>
      </c>
      <c r="AK581">
        <v>21</v>
      </c>
      <c r="AL581">
        <v>23</v>
      </c>
      <c r="AM581">
        <v>0</v>
      </c>
      <c r="AN581">
        <v>0.12</v>
      </c>
      <c r="AO581">
        <v>1.9090909090909092</v>
      </c>
      <c r="AP581">
        <v>0</v>
      </c>
      <c r="AQ581" t="s">
        <v>115</v>
      </c>
      <c r="AR581" t="s">
        <v>108</v>
      </c>
      <c r="AS581" t="s">
        <v>252</v>
      </c>
      <c r="AT581">
        <v>3160</v>
      </c>
      <c r="AU581">
        <v>2747</v>
      </c>
      <c r="AV581">
        <v>0</v>
      </c>
      <c r="AW581">
        <v>0</v>
      </c>
      <c r="AX581">
        <v>5.907</v>
      </c>
      <c r="AY581">
        <v>0.21877777777777777</v>
      </c>
      <c r="AZ581">
        <v>9.4074444444444438</v>
      </c>
      <c r="BA581" t="s">
        <v>109</v>
      </c>
      <c r="BB581">
        <v>-3.4074444444444438</v>
      </c>
      <c r="BC581">
        <v>-15.574911122397154</v>
      </c>
      <c r="BD581" t="s">
        <v>111</v>
      </c>
      <c r="BE581">
        <v>0</v>
      </c>
      <c r="BF581" t="s">
        <v>111</v>
      </c>
    </row>
    <row r="582" spans="1:58" x14ac:dyDescent="0.25">
      <c r="A582" t="s">
        <v>858</v>
      </c>
      <c r="B582" t="s">
        <v>248</v>
      </c>
      <c r="C582">
        <v>2</v>
      </c>
      <c r="D582">
        <v>591</v>
      </c>
      <c r="E582">
        <v>1</v>
      </c>
      <c r="F582" t="s">
        <v>63</v>
      </c>
      <c r="G582" t="s">
        <v>64</v>
      </c>
      <c r="H582" t="s">
        <v>65</v>
      </c>
      <c r="I582" t="s">
        <v>66</v>
      </c>
      <c r="J582" t="s">
        <v>66</v>
      </c>
      <c r="K582" t="s">
        <v>1</v>
      </c>
      <c r="L582">
        <v>50</v>
      </c>
      <c r="M582">
        <v>1383073</v>
      </c>
      <c r="N582">
        <v>6</v>
      </c>
      <c r="O582">
        <v>3</v>
      </c>
      <c r="P582" t="s">
        <v>193</v>
      </c>
      <c r="Q582" t="s">
        <v>298</v>
      </c>
      <c r="R582">
        <v>6</v>
      </c>
      <c r="U582">
        <v>22</v>
      </c>
      <c r="V582">
        <v>27</v>
      </c>
      <c r="W582">
        <v>4</v>
      </c>
      <c r="X582">
        <v>0</v>
      </c>
      <c r="Y582">
        <v>4</v>
      </c>
      <c r="Z582">
        <v>0</v>
      </c>
      <c r="AA582">
        <v>26</v>
      </c>
      <c r="AB582">
        <v>31</v>
      </c>
      <c r="AC582">
        <v>50</v>
      </c>
      <c r="AD582">
        <v>36</v>
      </c>
      <c r="AE582">
        <v>6</v>
      </c>
      <c r="AF582">
        <v>0</v>
      </c>
      <c r="AG582">
        <v>42</v>
      </c>
      <c r="AH582">
        <v>0</v>
      </c>
      <c r="AI582">
        <v>14</v>
      </c>
      <c r="AJ582">
        <v>8</v>
      </c>
      <c r="AK582">
        <v>14</v>
      </c>
      <c r="AL582">
        <v>14</v>
      </c>
      <c r="AM582">
        <v>0</v>
      </c>
      <c r="AN582">
        <v>0.12</v>
      </c>
      <c r="AO582">
        <v>1.2727272727272727</v>
      </c>
      <c r="AP582">
        <v>0</v>
      </c>
      <c r="AQ582" t="s">
        <v>115</v>
      </c>
      <c r="AR582" t="s">
        <v>108</v>
      </c>
      <c r="AS582" t="s">
        <v>252</v>
      </c>
      <c r="AT582">
        <v>2331</v>
      </c>
      <c r="AU582">
        <v>2251</v>
      </c>
      <c r="AV582">
        <v>0</v>
      </c>
      <c r="AW582">
        <v>0</v>
      </c>
      <c r="AX582">
        <v>4.5819999999999999</v>
      </c>
      <c r="AY582">
        <v>0.12727777777777777</v>
      </c>
      <c r="AZ582">
        <v>5.3456666666666663</v>
      </c>
      <c r="BA582" t="s">
        <v>109</v>
      </c>
      <c r="BB582">
        <v>0.65433333333333366</v>
      </c>
      <c r="BC582">
        <v>5.1409864687909241</v>
      </c>
      <c r="BD582" t="s">
        <v>111</v>
      </c>
      <c r="BE582">
        <v>0</v>
      </c>
      <c r="BF582" t="s">
        <v>111</v>
      </c>
    </row>
    <row r="583" spans="1:58" x14ac:dyDescent="0.25">
      <c r="A583" t="s">
        <v>859</v>
      </c>
      <c r="B583" t="s">
        <v>248</v>
      </c>
      <c r="C583">
        <v>2</v>
      </c>
      <c r="D583">
        <v>592</v>
      </c>
      <c r="E583">
        <v>1</v>
      </c>
      <c r="F583" t="s">
        <v>63</v>
      </c>
      <c r="G583" t="s">
        <v>64</v>
      </c>
      <c r="H583" t="s">
        <v>65</v>
      </c>
      <c r="I583" t="s">
        <v>66</v>
      </c>
      <c r="J583" t="s">
        <v>66</v>
      </c>
      <c r="K583" t="s">
        <v>1</v>
      </c>
      <c r="L583">
        <v>50</v>
      </c>
      <c r="M583">
        <v>1383075</v>
      </c>
      <c r="N583">
        <v>6</v>
      </c>
      <c r="O583">
        <v>3</v>
      </c>
      <c r="P583" t="s">
        <v>193</v>
      </c>
      <c r="Q583" t="s">
        <v>298</v>
      </c>
      <c r="R583">
        <v>6</v>
      </c>
      <c r="U583">
        <v>17</v>
      </c>
      <c r="V583">
        <v>22</v>
      </c>
      <c r="W583">
        <v>1</v>
      </c>
      <c r="X583">
        <v>0</v>
      </c>
      <c r="Y583">
        <v>1</v>
      </c>
      <c r="Z583">
        <v>4</v>
      </c>
      <c r="AA583">
        <v>22</v>
      </c>
      <c r="AB583">
        <v>27</v>
      </c>
      <c r="AC583">
        <v>50</v>
      </c>
      <c r="AD583">
        <v>34</v>
      </c>
      <c r="AE583">
        <v>2</v>
      </c>
      <c r="AF583">
        <v>4</v>
      </c>
      <c r="AG583">
        <v>40</v>
      </c>
      <c r="AH583">
        <v>0</v>
      </c>
      <c r="AI583">
        <v>16</v>
      </c>
      <c r="AJ583">
        <v>10</v>
      </c>
      <c r="AK583">
        <v>12</v>
      </c>
      <c r="AL583">
        <v>16</v>
      </c>
      <c r="AM583">
        <v>0</v>
      </c>
      <c r="AN583">
        <v>0.12</v>
      </c>
      <c r="AO583">
        <v>1.0909090909090908</v>
      </c>
      <c r="AP583">
        <v>0</v>
      </c>
      <c r="AQ583" t="s">
        <v>115</v>
      </c>
      <c r="AR583" t="s">
        <v>108</v>
      </c>
      <c r="AS583" t="s">
        <v>252</v>
      </c>
      <c r="AT583">
        <v>1919</v>
      </c>
      <c r="AU583">
        <v>1886</v>
      </c>
      <c r="AV583">
        <v>0</v>
      </c>
      <c r="AW583">
        <v>0</v>
      </c>
      <c r="AX583">
        <v>3.8050000000000002</v>
      </c>
      <c r="AY583">
        <v>0.11191176470588236</v>
      </c>
      <c r="AZ583">
        <v>4.4764705882352942</v>
      </c>
      <c r="BA583" t="s">
        <v>109</v>
      </c>
      <c r="BB583">
        <v>1.5235294117647058</v>
      </c>
      <c r="BC583">
        <v>13.613666228646515</v>
      </c>
      <c r="BD583" t="s">
        <v>111</v>
      </c>
      <c r="BE583">
        <v>0</v>
      </c>
      <c r="BF583" t="s">
        <v>111</v>
      </c>
    </row>
    <row r="584" spans="1:58" x14ac:dyDescent="0.25">
      <c r="A584" t="s">
        <v>860</v>
      </c>
      <c r="B584" t="s">
        <v>248</v>
      </c>
      <c r="C584">
        <v>2</v>
      </c>
      <c r="D584">
        <v>593</v>
      </c>
      <c r="E584">
        <v>1</v>
      </c>
      <c r="F584" t="s">
        <v>63</v>
      </c>
      <c r="G584" t="s">
        <v>64</v>
      </c>
      <c r="H584" t="s">
        <v>67</v>
      </c>
      <c r="I584" t="s">
        <v>68</v>
      </c>
      <c r="J584" t="s">
        <v>69</v>
      </c>
      <c r="K584" t="s">
        <v>1</v>
      </c>
      <c r="L584">
        <v>50</v>
      </c>
      <c r="M584">
        <v>1383077</v>
      </c>
      <c r="N584">
        <v>5</v>
      </c>
      <c r="O584">
        <v>3</v>
      </c>
      <c r="P584" t="s">
        <v>193</v>
      </c>
      <c r="Q584" t="s">
        <v>298</v>
      </c>
      <c r="R584">
        <v>6</v>
      </c>
      <c r="U584">
        <v>0</v>
      </c>
      <c r="V584">
        <v>4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</v>
      </c>
      <c r="AC584">
        <v>50</v>
      </c>
      <c r="AD584">
        <v>4</v>
      </c>
      <c r="AE584">
        <v>0</v>
      </c>
      <c r="AF584">
        <v>0</v>
      </c>
      <c r="AG584">
        <v>4</v>
      </c>
      <c r="AH584">
        <v>0</v>
      </c>
      <c r="AI584">
        <v>46</v>
      </c>
      <c r="AJ584">
        <v>46</v>
      </c>
      <c r="AK584">
        <v>46</v>
      </c>
      <c r="AL584">
        <v>46</v>
      </c>
      <c r="AM584">
        <v>0</v>
      </c>
      <c r="AN584">
        <v>0.1</v>
      </c>
      <c r="AO584">
        <v>4.1818181818181817</v>
      </c>
      <c r="AP584">
        <v>0</v>
      </c>
      <c r="AQ584" t="s">
        <v>112</v>
      </c>
      <c r="AR584" t="s">
        <v>108</v>
      </c>
      <c r="AS584" t="s">
        <v>252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 t="s">
        <v>113</v>
      </c>
      <c r="BB584">
        <v>5</v>
      </c>
      <c r="BC584">
        <v>0</v>
      </c>
      <c r="BD584" t="s">
        <v>111</v>
      </c>
      <c r="BE584">
        <v>0</v>
      </c>
      <c r="BF584" t="s">
        <v>111</v>
      </c>
    </row>
    <row r="585" spans="1:58" x14ac:dyDescent="0.25">
      <c r="A585" t="s">
        <v>861</v>
      </c>
      <c r="B585" t="s">
        <v>248</v>
      </c>
      <c r="C585">
        <v>2</v>
      </c>
      <c r="D585">
        <v>594</v>
      </c>
      <c r="E585">
        <v>1</v>
      </c>
      <c r="F585" t="s">
        <v>63</v>
      </c>
      <c r="G585" t="s">
        <v>64</v>
      </c>
      <c r="H585" t="s">
        <v>65</v>
      </c>
      <c r="I585" t="s">
        <v>66</v>
      </c>
      <c r="J585" t="s">
        <v>66</v>
      </c>
      <c r="K585" t="s">
        <v>1</v>
      </c>
      <c r="L585">
        <v>50</v>
      </c>
      <c r="M585">
        <v>1383079</v>
      </c>
      <c r="N585">
        <v>6</v>
      </c>
      <c r="O585">
        <v>3</v>
      </c>
      <c r="P585" t="s">
        <v>193</v>
      </c>
      <c r="Q585" t="s">
        <v>298</v>
      </c>
      <c r="R585">
        <v>6</v>
      </c>
      <c r="U585">
        <v>13</v>
      </c>
      <c r="V585">
        <v>18</v>
      </c>
      <c r="W585">
        <v>7</v>
      </c>
      <c r="X585">
        <v>0</v>
      </c>
      <c r="Y585">
        <v>7</v>
      </c>
      <c r="Z585">
        <v>1</v>
      </c>
      <c r="AA585">
        <v>21</v>
      </c>
      <c r="AB585">
        <v>26</v>
      </c>
      <c r="AC585">
        <v>50</v>
      </c>
      <c r="AD585">
        <v>24</v>
      </c>
      <c r="AE585">
        <v>13</v>
      </c>
      <c r="AF585">
        <v>8</v>
      </c>
      <c r="AG585">
        <v>45</v>
      </c>
      <c r="AH585">
        <v>0</v>
      </c>
      <c r="AI585">
        <v>26</v>
      </c>
      <c r="AJ585">
        <v>5</v>
      </c>
      <c r="AK585">
        <v>18</v>
      </c>
      <c r="AL585">
        <v>26</v>
      </c>
      <c r="AM585">
        <v>0</v>
      </c>
      <c r="AN585">
        <v>0.12</v>
      </c>
      <c r="AO585">
        <v>1.6363636363636365</v>
      </c>
      <c r="AP585">
        <v>0</v>
      </c>
      <c r="AQ585" t="s">
        <v>115</v>
      </c>
      <c r="AR585" t="s">
        <v>108</v>
      </c>
      <c r="AS585" t="s">
        <v>252</v>
      </c>
      <c r="AT585">
        <v>2500</v>
      </c>
      <c r="AU585">
        <v>2250</v>
      </c>
      <c r="AV585">
        <v>0</v>
      </c>
      <c r="AW585">
        <v>0</v>
      </c>
      <c r="AX585">
        <v>4.75</v>
      </c>
      <c r="AY585">
        <v>0.19791666666666666</v>
      </c>
      <c r="AZ585">
        <v>8.90625</v>
      </c>
      <c r="BA585" t="s">
        <v>109</v>
      </c>
      <c r="BB585">
        <v>-2.90625</v>
      </c>
      <c r="BC585">
        <v>-14.684210526315789</v>
      </c>
      <c r="BD585" t="s">
        <v>111</v>
      </c>
      <c r="BE585">
        <v>0</v>
      </c>
      <c r="BF585" t="s">
        <v>111</v>
      </c>
    </row>
    <row r="586" spans="1:58" x14ac:dyDescent="0.25">
      <c r="A586" t="s">
        <v>862</v>
      </c>
      <c r="B586" t="s">
        <v>248</v>
      </c>
      <c r="C586">
        <v>2</v>
      </c>
      <c r="D586">
        <v>595</v>
      </c>
      <c r="E586">
        <v>1</v>
      </c>
      <c r="F586" t="s">
        <v>63</v>
      </c>
      <c r="G586" t="s">
        <v>64</v>
      </c>
      <c r="H586" t="s">
        <v>65</v>
      </c>
      <c r="I586" t="s">
        <v>66</v>
      </c>
      <c r="J586" t="s">
        <v>66</v>
      </c>
      <c r="K586" t="s">
        <v>1</v>
      </c>
      <c r="L586">
        <v>50</v>
      </c>
      <c r="M586">
        <v>1383081</v>
      </c>
      <c r="N586">
        <v>6</v>
      </c>
      <c r="O586">
        <v>3</v>
      </c>
      <c r="P586" t="s">
        <v>193</v>
      </c>
      <c r="Q586" t="s">
        <v>298</v>
      </c>
      <c r="R586">
        <v>6</v>
      </c>
      <c r="U586">
        <v>24</v>
      </c>
      <c r="V586">
        <v>29</v>
      </c>
      <c r="W586">
        <v>4</v>
      </c>
      <c r="X586">
        <v>0</v>
      </c>
      <c r="Y586">
        <v>4</v>
      </c>
      <c r="Z586">
        <v>0</v>
      </c>
      <c r="AA586">
        <v>28</v>
      </c>
      <c r="AB586">
        <v>33</v>
      </c>
      <c r="AC586">
        <v>50</v>
      </c>
      <c r="AD586">
        <v>34</v>
      </c>
      <c r="AE586">
        <v>12</v>
      </c>
      <c r="AF586">
        <v>0</v>
      </c>
      <c r="AG586">
        <v>46</v>
      </c>
      <c r="AH586">
        <v>0</v>
      </c>
      <c r="AI586">
        <v>16</v>
      </c>
      <c r="AJ586">
        <v>4</v>
      </c>
      <c r="AK586">
        <v>16</v>
      </c>
      <c r="AL586">
        <v>16</v>
      </c>
      <c r="AM586">
        <v>0</v>
      </c>
      <c r="AN586">
        <v>0.12</v>
      </c>
      <c r="AO586">
        <v>1.4545454545454546</v>
      </c>
      <c r="AP586">
        <v>0</v>
      </c>
      <c r="AQ586" t="s">
        <v>115</v>
      </c>
      <c r="AR586" t="s">
        <v>108</v>
      </c>
      <c r="AS586" t="s">
        <v>252</v>
      </c>
      <c r="AT586">
        <v>2888</v>
      </c>
      <c r="AU586">
        <v>2543</v>
      </c>
      <c r="AV586">
        <v>0</v>
      </c>
      <c r="AW586">
        <v>0</v>
      </c>
      <c r="AX586">
        <v>5.431</v>
      </c>
      <c r="AY586">
        <v>0.15973529411764706</v>
      </c>
      <c r="AZ586">
        <v>7.3478235294117651</v>
      </c>
      <c r="BA586" t="s">
        <v>109</v>
      </c>
      <c r="BB586">
        <v>-1.3478235294117651</v>
      </c>
      <c r="BC586">
        <v>-8.4378567482968165</v>
      </c>
      <c r="BD586" t="s">
        <v>111</v>
      </c>
      <c r="BE586">
        <v>0</v>
      </c>
      <c r="BF586" t="s">
        <v>111</v>
      </c>
    </row>
    <row r="587" spans="1:58" x14ac:dyDescent="0.25">
      <c r="A587" t="s">
        <v>863</v>
      </c>
      <c r="B587" t="s">
        <v>248</v>
      </c>
      <c r="C587">
        <v>2</v>
      </c>
      <c r="D587">
        <v>596</v>
      </c>
      <c r="E587">
        <v>1</v>
      </c>
      <c r="F587" t="s">
        <v>63</v>
      </c>
      <c r="G587" t="s">
        <v>64</v>
      </c>
      <c r="H587" t="s">
        <v>65</v>
      </c>
      <c r="I587" t="s">
        <v>66</v>
      </c>
      <c r="J587" t="s">
        <v>66</v>
      </c>
      <c r="K587" t="s">
        <v>1</v>
      </c>
      <c r="L587">
        <v>50</v>
      </c>
      <c r="M587">
        <v>1383083</v>
      </c>
      <c r="N587">
        <v>6</v>
      </c>
      <c r="O587">
        <v>3</v>
      </c>
      <c r="P587" t="s">
        <v>193</v>
      </c>
      <c r="Q587" t="s">
        <v>298</v>
      </c>
      <c r="R587">
        <v>6</v>
      </c>
      <c r="U587">
        <v>13</v>
      </c>
      <c r="V587">
        <v>18</v>
      </c>
      <c r="W587">
        <v>8</v>
      </c>
      <c r="X587">
        <v>0</v>
      </c>
      <c r="Y587">
        <v>8</v>
      </c>
      <c r="Z587">
        <v>2</v>
      </c>
      <c r="AA587">
        <v>23</v>
      </c>
      <c r="AB587">
        <v>28</v>
      </c>
      <c r="AC587">
        <v>50</v>
      </c>
      <c r="AD587">
        <v>20</v>
      </c>
      <c r="AE587">
        <v>20</v>
      </c>
      <c r="AF587">
        <v>2</v>
      </c>
      <c r="AG587">
        <v>42</v>
      </c>
      <c r="AH587">
        <v>0</v>
      </c>
      <c r="AI587">
        <v>30</v>
      </c>
      <c r="AJ587">
        <v>8</v>
      </c>
      <c r="AK587">
        <v>28</v>
      </c>
      <c r="AL587">
        <v>30</v>
      </c>
      <c r="AM587">
        <v>0</v>
      </c>
      <c r="AN587">
        <v>0.12</v>
      </c>
      <c r="AO587">
        <v>2.5454545454545454</v>
      </c>
      <c r="AP587">
        <v>0</v>
      </c>
      <c r="AQ587" t="s">
        <v>115</v>
      </c>
      <c r="AR587" t="s">
        <v>108</v>
      </c>
      <c r="AS587" t="s">
        <v>252</v>
      </c>
      <c r="AT587">
        <v>2914</v>
      </c>
      <c r="AU587">
        <v>2707</v>
      </c>
      <c r="AV587">
        <v>0</v>
      </c>
      <c r="AW587">
        <v>0</v>
      </c>
      <c r="AX587">
        <v>5.6210000000000004</v>
      </c>
      <c r="AY587">
        <v>0.28105000000000002</v>
      </c>
      <c r="AZ587">
        <v>11.804100000000002</v>
      </c>
      <c r="BA587" t="s">
        <v>109</v>
      </c>
      <c r="BB587">
        <v>-5.8041000000000018</v>
      </c>
      <c r="BC587">
        <v>-20.651485500800575</v>
      </c>
      <c r="BD587" t="s">
        <v>111</v>
      </c>
      <c r="BE587">
        <v>0</v>
      </c>
      <c r="BF587" t="s">
        <v>111</v>
      </c>
    </row>
    <row r="588" spans="1:58" x14ac:dyDescent="0.25">
      <c r="A588" t="s">
        <v>864</v>
      </c>
      <c r="B588" t="s">
        <v>248</v>
      </c>
      <c r="C588">
        <v>2</v>
      </c>
      <c r="D588">
        <v>597</v>
      </c>
      <c r="E588">
        <v>1</v>
      </c>
      <c r="F588" t="s">
        <v>63</v>
      </c>
      <c r="G588" t="s">
        <v>64</v>
      </c>
      <c r="H588" t="s">
        <v>65</v>
      </c>
      <c r="I588" t="s">
        <v>66</v>
      </c>
      <c r="J588" t="s">
        <v>66</v>
      </c>
      <c r="K588" t="s">
        <v>1</v>
      </c>
      <c r="L588">
        <v>50</v>
      </c>
      <c r="M588">
        <v>1383085</v>
      </c>
      <c r="N588">
        <v>6</v>
      </c>
      <c r="O588">
        <v>3</v>
      </c>
      <c r="P588" t="s">
        <v>193</v>
      </c>
      <c r="Q588" t="s">
        <v>298</v>
      </c>
      <c r="R588">
        <v>6</v>
      </c>
      <c r="U588">
        <v>15</v>
      </c>
      <c r="V588">
        <v>20</v>
      </c>
      <c r="W588">
        <v>9</v>
      </c>
      <c r="X588">
        <v>0</v>
      </c>
      <c r="Y588">
        <v>9</v>
      </c>
      <c r="Z588">
        <v>1</v>
      </c>
      <c r="AA588">
        <v>25</v>
      </c>
      <c r="AB588">
        <v>30</v>
      </c>
      <c r="AC588">
        <v>50</v>
      </c>
      <c r="AD588">
        <v>24</v>
      </c>
      <c r="AE588">
        <v>18</v>
      </c>
      <c r="AF588">
        <v>1</v>
      </c>
      <c r="AG588">
        <v>43</v>
      </c>
      <c r="AH588">
        <v>0</v>
      </c>
      <c r="AI588">
        <v>26</v>
      </c>
      <c r="AJ588">
        <v>7</v>
      </c>
      <c r="AK588">
        <v>25</v>
      </c>
      <c r="AL588">
        <v>26</v>
      </c>
      <c r="AM588">
        <v>0</v>
      </c>
      <c r="AN588">
        <v>0.12</v>
      </c>
      <c r="AO588">
        <v>2.2727272727272729</v>
      </c>
      <c r="AP588">
        <v>0</v>
      </c>
      <c r="AQ588" t="s">
        <v>115</v>
      </c>
      <c r="AR588" t="s">
        <v>108</v>
      </c>
      <c r="AS588" t="s">
        <v>252</v>
      </c>
      <c r="AT588">
        <v>2457</v>
      </c>
      <c r="AU588">
        <v>2245</v>
      </c>
      <c r="AV588">
        <v>0</v>
      </c>
      <c r="AW588">
        <v>0</v>
      </c>
      <c r="AX588">
        <v>4.702</v>
      </c>
      <c r="AY588">
        <v>0.19591666666666666</v>
      </c>
      <c r="AZ588">
        <v>8.4244166666666658</v>
      </c>
      <c r="BA588" t="s">
        <v>109</v>
      </c>
      <c r="BB588">
        <v>-2.4244166666666658</v>
      </c>
      <c r="BC588">
        <v>-12.37473415567843</v>
      </c>
      <c r="BD588" t="s">
        <v>111</v>
      </c>
      <c r="BE588">
        <v>0</v>
      </c>
      <c r="BF588" t="s">
        <v>111</v>
      </c>
    </row>
    <row r="589" spans="1:58" x14ac:dyDescent="0.25">
      <c r="A589" t="s">
        <v>865</v>
      </c>
      <c r="B589" t="s">
        <v>248</v>
      </c>
      <c r="C589">
        <v>2</v>
      </c>
      <c r="D589">
        <v>598</v>
      </c>
      <c r="E589">
        <v>1</v>
      </c>
      <c r="F589" t="s">
        <v>63</v>
      </c>
      <c r="G589" t="s">
        <v>64</v>
      </c>
      <c r="H589" t="s">
        <v>65</v>
      </c>
      <c r="I589" t="s">
        <v>66</v>
      </c>
      <c r="J589" t="s">
        <v>66</v>
      </c>
      <c r="K589" t="s">
        <v>1</v>
      </c>
      <c r="L589">
        <v>50</v>
      </c>
      <c r="M589">
        <v>1383087</v>
      </c>
      <c r="N589">
        <v>6</v>
      </c>
      <c r="O589">
        <v>3</v>
      </c>
      <c r="P589" t="s">
        <v>193</v>
      </c>
      <c r="Q589" t="s">
        <v>298</v>
      </c>
      <c r="R589">
        <v>6</v>
      </c>
      <c r="U589">
        <v>14</v>
      </c>
      <c r="V589">
        <v>19</v>
      </c>
      <c r="W589">
        <v>6</v>
      </c>
      <c r="X589">
        <v>0</v>
      </c>
      <c r="Y589">
        <v>6</v>
      </c>
      <c r="Z589">
        <v>0</v>
      </c>
      <c r="AA589">
        <v>20</v>
      </c>
      <c r="AB589">
        <v>25</v>
      </c>
      <c r="AC589">
        <v>50</v>
      </c>
      <c r="AD589">
        <v>29</v>
      </c>
      <c r="AE589">
        <v>11</v>
      </c>
      <c r="AF589">
        <v>0</v>
      </c>
      <c r="AG589">
        <v>40</v>
      </c>
      <c r="AH589">
        <v>0</v>
      </c>
      <c r="AI589">
        <v>21</v>
      </c>
      <c r="AJ589">
        <v>10</v>
      </c>
      <c r="AK589">
        <v>21</v>
      </c>
      <c r="AL589">
        <v>21</v>
      </c>
      <c r="AM589">
        <v>0</v>
      </c>
      <c r="AN589">
        <v>0.12</v>
      </c>
      <c r="AO589">
        <v>1.9090909090909092</v>
      </c>
      <c r="AP589">
        <v>0</v>
      </c>
      <c r="AQ589" t="s">
        <v>115</v>
      </c>
      <c r="AR589" t="s">
        <v>108</v>
      </c>
      <c r="AS589" t="s">
        <v>252</v>
      </c>
      <c r="AT589">
        <v>2781</v>
      </c>
      <c r="AU589">
        <v>2782</v>
      </c>
      <c r="AV589">
        <v>0</v>
      </c>
      <c r="AW589">
        <v>0</v>
      </c>
      <c r="AX589">
        <v>5.5629999999999997</v>
      </c>
      <c r="AY589">
        <v>0.19182758620689655</v>
      </c>
      <c r="AZ589">
        <v>7.673103448275862</v>
      </c>
      <c r="BA589" t="s">
        <v>109</v>
      </c>
      <c r="BB589">
        <v>-1.673103448275862</v>
      </c>
      <c r="BC589">
        <v>-8.72191263706633</v>
      </c>
      <c r="BD589" t="s">
        <v>114</v>
      </c>
      <c r="BE589">
        <v>0</v>
      </c>
      <c r="BF589" t="s">
        <v>111</v>
      </c>
    </row>
    <row r="590" spans="1:58" x14ac:dyDescent="0.25">
      <c r="A590" t="s">
        <v>866</v>
      </c>
      <c r="B590" t="s">
        <v>248</v>
      </c>
      <c r="C590">
        <v>2</v>
      </c>
      <c r="D590">
        <v>599</v>
      </c>
      <c r="E590">
        <v>2</v>
      </c>
      <c r="F590" t="s">
        <v>63</v>
      </c>
      <c r="G590" t="s">
        <v>64</v>
      </c>
      <c r="H590" t="s">
        <v>65</v>
      </c>
      <c r="I590" t="s">
        <v>75</v>
      </c>
      <c r="J590" t="s">
        <v>76</v>
      </c>
      <c r="K590" t="s">
        <v>1</v>
      </c>
      <c r="L590">
        <v>50</v>
      </c>
      <c r="M590">
        <v>1383089</v>
      </c>
      <c r="N590">
        <v>10</v>
      </c>
      <c r="O590">
        <v>3</v>
      </c>
      <c r="P590" t="s">
        <v>193</v>
      </c>
      <c r="Q590" t="s">
        <v>321</v>
      </c>
      <c r="R590">
        <v>7</v>
      </c>
      <c r="U590">
        <v>41</v>
      </c>
      <c r="V590">
        <v>46</v>
      </c>
      <c r="W590">
        <v>0</v>
      </c>
      <c r="X590">
        <v>0</v>
      </c>
      <c r="Y590">
        <v>0</v>
      </c>
      <c r="Z590">
        <v>0</v>
      </c>
      <c r="AA590">
        <v>41</v>
      </c>
      <c r="AB590">
        <v>46</v>
      </c>
      <c r="AC590">
        <v>50</v>
      </c>
      <c r="AD590">
        <v>46</v>
      </c>
      <c r="AE590">
        <v>0</v>
      </c>
      <c r="AF590">
        <v>0</v>
      </c>
      <c r="AG590">
        <v>46</v>
      </c>
      <c r="AH590">
        <v>0</v>
      </c>
      <c r="AI590">
        <v>4</v>
      </c>
      <c r="AJ590">
        <v>4</v>
      </c>
      <c r="AK590">
        <v>4</v>
      </c>
      <c r="AL590">
        <v>4</v>
      </c>
      <c r="AM590">
        <v>0</v>
      </c>
      <c r="AN590">
        <v>0.2</v>
      </c>
      <c r="AO590">
        <v>0.36363636363636365</v>
      </c>
      <c r="AP590">
        <v>0</v>
      </c>
      <c r="AQ590" t="s">
        <v>144</v>
      </c>
      <c r="AR590" t="s">
        <v>108</v>
      </c>
      <c r="AS590" t="s">
        <v>275</v>
      </c>
      <c r="AT590">
        <v>7338</v>
      </c>
      <c r="AU590">
        <v>7328</v>
      </c>
      <c r="AV590">
        <v>0</v>
      </c>
      <c r="AW590">
        <v>0</v>
      </c>
      <c r="AX590">
        <v>14.666</v>
      </c>
      <c r="AY590">
        <v>0.31882608695652176</v>
      </c>
      <c r="AZ590">
        <v>14.666</v>
      </c>
      <c r="BA590" t="s">
        <v>109</v>
      </c>
      <c r="BB590">
        <v>-4.6660000000000004</v>
      </c>
      <c r="BC590">
        <v>-14.634937951725078</v>
      </c>
      <c r="BD590" t="s">
        <v>110</v>
      </c>
      <c r="BE590">
        <v>0</v>
      </c>
      <c r="BF590" t="s">
        <v>111</v>
      </c>
    </row>
    <row r="591" spans="1:58" x14ac:dyDescent="0.25">
      <c r="A591" t="s">
        <v>867</v>
      </c>
      <c r="B591" t="s">
        <v>248</v>
      </c>
      <c r="C591">
        <v>2</v>
      </c>
      <c r="D591">
        <v>600</v>
      </c>
      <c r="E591">
        <v>2</v>
      </c>
      <c r="F591" t="s">
        <v>63</v>
      </c>
      <c r="G591" t="s">
        <v>64</v>
      </c>
      <c r="H591" t="s">
        <v>65</v>
      </c>
      <c r="I591" t="s">
        <v>75</v>
      </c>
      <c r="J591" t="s">
        <v>76</v>
      </c>
      <c r="K591" t="s">
        <v>1</v>
      </c>
      <c r="L591">
        <v>50</v>
      </c>
      <c r="M591">
        <v>1383091</v>
      </c>
      <c r="N591">
        <v>10</v>
      </c>
      <c r="O591">
        <v>3</v>
      </c>
      <c r="P591" t="s">
        <v>193</v>
      </c>
      <c r="Q591" t="s">
        <v>321</v>
      </c>
      <c r="R591">
        <v>7</v>
      </c>
      <c r="U591">
        <v>43</v>
      </c>
      <c r="V591">
        <v>48</v>
      </c>
      <c r="W591">
        <v>0</v>
      </c>
      <c r="X591">
        <v>0</v>
      </c>
      <c r="Y591">
        <v>0</v>
      </c>
      <c r="Z591">
        <v>0</v>
      </c>
      <c r="AA591">
        <v>43</v>
      </c>
      <c r="AB591">
        <v>48</v>
      </c>
      <c r="AC591">
        <v>50</v>
      </c>
      <c r="AD591">
        <v>48</v>
      </c>
      <c r="AE591">
        <v>0</v>
      </c>
      <c r="AF591">
        <v>0</v>
      </c>
      <c r="AG591">
        <v>48</v>
      </c>
      <c r="AH591">
        <v>0</v>
      </c>
      <c r="AI591">
        <v>2</v>
      </c>
      <c r="AJ591">
        <v>2</v>
      </c>
      <c r="AK591">
        <v>2</v>
      </c>
      <c r="AL591">
        <v>2</v>
      </c>
      <c r="AM591">
        <v>0</v>
      </c>
      <c r="AN591">
        <v>0.2</v>
      </c>
      <c r="AO591">
        <v>0.18181818181818182</v>
      </c>
      <c r="AP591">
        <v>0</v>
      </c>
      <c r="AQ591" t="s">
        <v>144</v>
      </c>
      <c r="AR591" t="s">
        <v>108</v>
      </c>
      <c r="AS591" t="s">
        <v>275</v>
      </c>
      <c r="AT591">
        <v>5289</v>
      </c>
      <c r="AU591">
        <v>5163</v>
      </c>
      <c r="AV591">
        <v>0</v>
      </c>
      <c r="AW591">
        <v>0</v>
      </c>
      <c r="AX591">
        <v>10.452</v>
      </c>
      <c r="AY591">
        <v>0.21775</v>
      </c>
      <c r="AZ591">
        <v>10.452</v>
      </c>
      <c r="BA591" t="s">
        <v>109</v>
      </c>
      <c r="BB591">
        <v>-0.45199999999999996</v>
      </c>
      <c r="BC591">
        <v>-2.075774971297359</v>
      </c>
      <c r="BD591" t="s">
        <v>111</v>
      </c>
      <c r="BE591">
        <v>0</v>
      </c>
      <c r="BF591" t="s">
        <v>111</v>
      </c>
    </row>
    <row r="592" spans="1:58" x14ac:dyDescent="0.25">
      <c r="A592" t="s">
        <v>868</v>
      </c>
      <c r="B592" t="s">
        <v>248</v>
      </c>
      <c r="C592">
        <v>2</v>
      </c>
      <c r="D592">
        <v>601</v>
      </c>
      <c r="E592">
        <v>2</v>
      </c>
      <c r="F592" t="s">
        <v>63</v>
      </c>
      <c r="G592" t="s">
        <v>64</v>
      </c>
      <c r="H592" t="s">
        <v>65</v>
      </c>
      <c r="I592" t="s">
        <v>75</v>
      </c>
      <c r="J592" t="s">
        <v>76</v>
      </c>
      <c r="K592" t="s">
        <v>1</v>
      </c>
      <c r="L592">
        <v>50</v>
      </c>
      <c r="M592">
        <v>1383093</v>
      </c>
      <c r="N592">
        <v>10</v>
      </c>
      <c r="O592">
        <v>3</v>
      </c>
      <c r="P592" t="s">
        <v>193</v>
      </c>
      <c r="Q592" t="s">
        <v>321</v>
      </c>
      <c r="R592">
        <v>7</v>
      </c>
      <c r="U592">
        <v>41</v>
      </c>
      <c r="V592">
        <v>46</v>
      </c>
      <c r="W592">
        <v>0</v>
      </c>
      <c r="X592">
        <v>0</v>
      </c>
      <c r="Y592">
        <v>0</v>
      </c>
      <c r="Z592">
        <v>0</v>
      </c>
      <c r="AA592">
        <v>41</v>
      </c>
      <c r="AB592">
        <v>46</v>
      </c>
      <c r="AC592">
        <v>50</v>
      </c>
      <c r="AD592">
        <v>46</v>
      </c>
      <c r="AE592">
        <v>0</v>
      </c>
      <c r="AF592">
        <v>0</v>
      </c>
      <c r="AG592">
        <v>46</v>
      </c>
      <c r="AH592">
        <v>0</v>
      </c>
      <c r="AI592">
        <v>4</v>
      </c>
      <c r="AJ592">
        <v>4</v>
      </c>
      <c r="AK592">
        <v>4</v>
      </c>
      <c r="AL592">
        <v>4</v>
      </c>
      <c r="AM592">
        <v>0</v>
      </c>
      <c r="AN592">
        <v>0.2</v>
      </c>
      <c r="AO592">
        <v>0.36363636363636365</v>
      </c>
      <c r="AP592">
        <v>0</v>
      </c>
      <c r="AQ592" t="s">
        <v>144</v>
      </c>
      <c r="AR592" t="s">
        <v>108</v>
      </c>
      <c r="AS592" t="s">
        <v>275</v>
      </c>
      <c r="AT592">
        <v>6907</v>
      </c>
      <c r="AU592">
        <v>6875</v>
      </c>
      <c r="AV592">
        <v>0</v>
      </c>
      <c r="AW592">
        <v>0</v>
      </c>
      <c r="AX592">
        <v>13.782</v>
      </c>
      <c r="AY592">
        <v>0.29960869565217391</v>
      </c>
      <c r="AZ592">
        <v>13.782</v>
      </c>
      <c r="BA592" t="s">
        <v>109</v>
      </c>
      <c r="BB592">
        <v>-3.782</v>
      </c>
      <c r="BC592">
        <v>-12.623131620954869</v>
      </c>
      <c r="BD592" t="s">
        <v>111</v>
      </c>
      <c r="BE592">
        <v>0</v>
      </c>
      <c r="BF592" t="s">
        <v>111</v>
      </c>
    </row>
    <row r="593" spans="1:58" x14ac:dyDescent="0.25">
      <c r="A593" t="s">
        <v>869</v>
      </c>
      <c r="B593" t="s">
        <v>248</v>
      </c>
      <c r="C593">
        <v>2</v>
      </c>
      <c r="D593">
        <v>602</v>
      </c>
      <c r="E593">
        <v>2</v>
      </c>
      <c r="F593" t="s">
        <v>63</v>
      </c>
      <c r="G593" t="s">
        <v>64</v>
      </c>
      <c r="H593" t="s">
        <v>65</v>
      </c>
      <c r="I593" t="s">
        <v>75</v>
      </c>
      <c r="J593" t="s">
        <v>76</v>
      </c>
      <c r="K593" t="s">
        <v>1</v>
      </c>
      <c r="L593">
        <v>50</v>
      </c>
      <c r="M593">
        <v>1383095</v>
      </c>
      <c r="N593">
        <v>10</v>
      </c>
      <c r="O593">
        <v>3</v>
      </c>
      <c r="P593" t="s">
        <v>193</v>
      </c>
      <c r="Q593" t="s">
        <v>321</v>
      </c>
      <c r="R593">
        <v>7</v>
      </c>
      <c r="U593">
        <v>42</v>
      </c>
      <c r="V593">
        <v>47</v>
      </c>
      <c r="W593">
        <v>1</v>
      </c>
      <c r="X593">
        <v>0</v>
      </c>
      <c r="Y593">
        <v>1</v>
      </c>
      <c r="Z593">
        <v>0</v>
      </c>
      <c r="AA593">
        <v>43</v>
      </c>
      <c r="AB593">
        <v>48</v>
      </c>
      <c r="AC593">
        <v>50</v>
      </c>
      <c r="AD593">
        <v>47</v>
      </c>
      <c r="AE593">
        <v>1</v>
      </c>
      <c r="AF593">
        <v>0</v>
      </c>
      <c r="AG593">
        <v>48</v>
      </c>
      <c r="AH593">
        <v>0</v>
      </c>
      <c r="AI593">
        <v>3</v>
      </c>
      <c r="AJ593">
        <v>2</v>
      </c>
      <c r="AK593">
        <v>3</v>
      </c>
      <c r="AL593">
        <v>3</v>
      </c>
      <c r="AM593">
        <v>0</v>
      </c>
      <c r="AN593">
        <v>0.2</v>
      </c>
      <c r="AO593">
        <v>0.27272727272727271</v>
      </c>
      <c r="AP593">
        <v>0</v>
      </c>
      <c r="AQ593" t="s">
        <v>144</v>
      </c>
      <c r="AR593" t="s">
        <v>108</v>
      </c>
      <c r="AS593" t="s">
        <v>275</v>
      </c>
      <c r="AT593">
        <v>5133</v>
      </c>
      <c r="AU593">
        <v>5096</v>
      </c>
      <c r="AV593">
        <v>0</v>
      </c>
      <c r="AW593">
        <v>0</v>
      </c>
      <c r="AX593">
        <v>10.228999999999999</v>
      </c>
      <c r="AY593">
        <v>0.2176382978723404</v>
      </c>
      <c r="AZ593">
        <v>10.44663829787234</v>
      </c>
      <c r="BA593" t="s">
        <v>109</v>
      </c>
      <c r="BB593">
        <v>-0.44663829787234022</v>
      </c>
      <c r="BC593">
        <v>-2.052204516570534</v>
      </c>
      <c r="BD593" t="s">
        <v>111</v>
      </c>
      <c r="BE593">
        <v>0</v>
      </c>
      <c r="BF593" t="s">
        <v>111</v>
      </c>
    </row>
    <row r="594" spans="1:58" x14ac:dyDescent="0.25">
      <c r="A594" t="s">
        <v>870</v>
      </c>
      <c r="B594" t="s">
        <v>248</v>
      </c>
      <c r="C594">
        <v>2</v>
      </c>
      <c r="D594">
        <v>603</v>
      </c>
      <c r="E594">
        <v>2</v>
      </c>
      <c r="F594" t="s">
        <v>63</v>
      </c>
      <c r="G594" t="s">
        <v>64</v>
      </c>
      <c r="H594" t="s">
        <v>65</v>
      </c>
      <c r="I594" t="s">
        <v>75</v>
      </c>
      <c r="J594" t="s">
        <v>76</v>
      </c>
      <c r="K594" t="s">
        <v>1</v>
      </c>
      <c r="L594">
        <v>50</v>
      </c>
      <c r="M594">
        <v>1383097</v>
      </c>
      <c r="N594">
        <v>10</v>
      </c>
      <c r="O594">
        <v>3</v>
      </c>
      <c r="P594" t="s">
        <v>193</v>
      </c>
      <c r="Q594" t="s">
        <v>321</v>
      </c>
      <c r="R594">
        <v>7</v>
      </c>
      <c r="U594">
        <v>34</v>
      </c>
      <c r="V594">
        <v>39</v>
      </c>
      <c r="W594">
        <v>4</v>
      </c>
      <c r="X594">
        <v>0</v>
      </c>
      <c r="Y594">
        <v>4</v>
      </c>
      <c r="Z594">
        <v>0</v>
      </c>
      <c r="AA594">
        <v>38</v>
      </c>
      <c r="AB594">
        <v>43</v>
      </c>
      <c r="AC594">
        <v>50</v>
      </c>
      <c r="AD594">
        <v>39</v>
      </c>
      <c r="AE594">
        <v>4</v>
      </c>
      <c r="AF594">
        <v>0</v>
      </c>
      <c r="AG594">
        <v>43</v>
      </c>
      <c r="AH594">
        <v>0</v>
      </c>
      <c r="AI594">
        <v>11</v>
      </c>
      <c r="AJ594">
        <v>7</v>
      </c>
      <c r="AK594">
        <v>11</v>
      </c>
      <c r="AL594">
        <v>11</v>
      </c>
      <c r="AM594">
        <v>0</v>
      </c>
      <c r="AN594">
        <v>0.2</v>
      </c>
      <c r="AO594">
        <v>1</v>
      </c>
      <c r="AP594">
        <v>0</v>
      </c>
      <c r="AQ594" t="s">
        <v>144</v>
      </c>
      <c r="AR594" t="s">
        <v>108</v>
      </c>
      <c r="AS594" t="s">
        <v>275</v>
      </c>
      <c r="AT594">
        <v>5555</v>
      </c>
      <c r="AU594">
        <v>5542</v>
      </c>
      <c r="AV594">
        <v>0</v>
      </c>
      <c r="AW594">
        <v>0</v>
      </c>
      <c r="AX594">
        <v>11.097</v>
      </c>
      <c r="AY594">
        <v>0.28453846153846152</v>
      </c>
      <c r="AZ594">
        <v>12.235153846153846</v>
      </c>
      <c r="BA594" t="s">
        <v>109</v>
      </c>
      <c r="BB594">
        <v>-2.235153846153846</v>
      </c>
      <c r="BC594">
        <v>-7.8553663152203299</v>
      </c>
      <c r="BD594" t="s">
        <v>111</v>
      </c>
      <c r="BE594">
        <v>0</v>
      </c>
      <c r="BF594" t="s">
        <v>111</v>
      </c>
    </row>
    <row r="595" spans="1:58" x14ac:dyDescent="0.25">
      <c r="A595" t="s">
        <v>871</v>
      </c>
      <c r="B595" t="s">
        <v>248</v>
      </c>
      <c r="C595">
        <v>2</v>
      </c>
      <c r="D595">
        <v>604</v>
      </c>
      <c r="E595">
        <v>2</v>
      </c>
      <c r="F595" t="s">
        <v>63</v>
      </c>
      <c r="G595" t="s">
        <v>64</v>
      </c>
      <c r="H595" t="s">
        <v>67</v>
      </c>
      <c r="I595" t="s">
        <v>68</v>
      </c>
      <c r="J595" t="s">
        <v>69</v>
      </c>
      <c r="K595" t="s">
        <v>1</v>
      </c>
      <c r="L595">
        <v>50</v>
      </c>
      <c r="M595">
        <v>1383099</v>
      </c>
      <c r="N595">
        <v>5</v>
      </c>
      <c r="O595">
        <v>3</v>
      </c>
      <c r="P595" t="s">
        <v>193</v>
      </c>
      <c r="Q595" t="s">
        <v>321</v>
      </c>
      <c r="R595">
        <v>7</v>
      </c>
      <c r="U595">
        <v>0</v>
      </c>
      <c r="V595">
        <v>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</v>
      </c>
      <c r="AC595">
        <v>50</v>
      </c>
      <c r="AD595">
        <v>4</v>
      </c>
      <c r="AE595">
        <v>0</v>
      </c>
      <c r="AF595">
        <v>0</v>
      </c>
      <c r="AG595">
        <v>4</v>
      </c>
      <c r="AH595">
        <v>0</v>
      </c>
      <c r="AI595">
        <v>46</v>
      </c>
      <c r="AJ595">
        <v>46</v>
      </c>
      <c r="AK595">
        <v>46</v>
      </c>
      <c r="AL595">
        <v>46</v>
      </c>
      <c r="AM595">
        <v>0</v>
      </c>
      <c r="AN595">
        <v>0.1</v>
      </c>
      <c r="AO595">
        <v>4.1818181818181817</v>
      </c>
      <c r="AP595">
        <v>0</v>
      </c>
      <c r="AQ595" t="s">
        <v>112</v>
      </c>
      <c r="AR595" t="s">
        <v>108</v>
      </c>
      <c r="AS595" t="s">
        <v>275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 t="s">
        <v>113</v>
      </c>
      <c r="BB595">
        <v>5</v>
      </c>
      <c r="BC595">
        <v>0</v>
      </c>
      <c r="BD595" t="s">
        <v>111</v>
      </c>
      <c r="BE595">
        <v>0</v>
      </c>
      <c r="BF595" t="s">
        <v>111</v>
      </c>
    </row>
    <row r="596" spans="1:58" x14ac:dyDescent="0.25">
      <c r="A596" t="s">
        <v>872</v>
      </c>
      <c r="B596" t="s">
        <v>248</v>
      </c>
      <c r="C596">
        <v>2</v>
      </c>
      <c r="D596">
        <v>605</v>
      </c>
      <c r="E596">
        <v>2</v>
      </c>
      <c r="F596" t="s">
        <v>63</v>
      </c>
      <c r="G596" t="s">
        <v>64</v>
      </c>
      <c r="H596" t="s">
        <v>65</v>
      </c>
      <c r="I596" t="s">
        <v>75</v>
      </c>
      <c r="J596" t="s">
        <v>76</v>
      </c>
      <c r="K596" t="s">
        <v>1</v>
      </c>
      <c r="L596">
        <v>50</v>
      </c>
      <c r="M596">
        <v>1383101</v>
      </c>
      <c r="N596">
        <v>10</v>
      </c>
      <c r="O596">
        <v>3</v>
      </c>
      <c r="P596" t="s">
        <v>193</v>
      </c>
      <c r="Q596" t="s">
        <v>321</v>
      </c>
      <c r="R596">
        <v>7</v>
      </c>
      <c r="U596">
        <v>36</v>
      </c>
      <c r="V596">
        <v>41</v>
      </c>
      <c r="W596">
        <v>1</v>
      </c>
      <c r="X596">
        <v>0</v>
      </c>
      <c r="Y596">
        <v>1</v>
      </c>
      <c r="Z596">
        <v>2</v>
      </c>
      <c r="AA596">
        <v>39</v>
      </c>
      <c r="AB596">
        <v>44</v>
      </c>
      <c r="AC596">
        <v>50</v>
      </c>
      <c r="AD596">
        <v>41</v>
      </c>
      <c r="AE596">
        <v>1</v>
      </c>
      <c r="AF596">
        <v>2</v>
      </c>
      <c r="AG596">
        <v>44</v>
      </c>
      <c r="AH596">
        <v>0</v>
      </c>
      <c r="AI596">
        <v>9</v>
      </c>
      <c r="AJ596">
        <v>6</v>
      </c>
      <c r="AK596">
        <v>7</v>
      </c>
      <c r="AL596">
        <v>9</v>
      </c>
      <c r="AM596">
        <v>0</v>
      </c>
      <c r="AN596">
        <v>0.2</v>
      </c>
      <c r="AO596">
        <v>0.63636363636363635</v>
      </c>
      <c r="AP596">
        <v>0</v>
      </c>
      <c r="AQ596" t="s">
        <v>144</v>
      </c>
      <c r="AR596" t="s">
        <v>108</v>
      </c>
      <c r="AS596" t="s">
        <v>275</v>
      </c>
      <c r="AT596">
        <v>6181</v>
      </c>
      <c r="AU596">
        <v>6157</v>
      </c>
      <c r="AV596">
        <v>0</v>
      </c>
      <c r="AW596">
        <v>0</v>
      </c>
      <c r="AX596">
        <v>12.337999999999999</v>
      </c>
      <c r="AY596">
        <v>0.30092682926829267</v>
      </c>
      <c r="AZ596">
        <v>13.240780487804878</v>
      </c>
      <c r="BA596" t="s">
        <v>109</v>
      </c>
      <c r="BB596">
        <v>-3.2407804878048783</v>
      </c>
      <c r="BC596">
        <v>-10.769330523585671</v>
      </c>
      <c r="BD596" t="s">
        <v>111</v>
      </c>
      <c r="BE596">
        <v>0</v>
      </c>
      <c r="BF596" t="s">
        <v>111</v>
      </c>
    </row>
    <row r="597" spans="1:58" x14ac:dyDescent="0.25">
      <c r="A597" t="s">
        <v>873</v>
      </c>
      <c r="B597" t="s">
        <v>248</v>
      </c>
      <c r="C597">
        <v>2</v>
      </c>
      <c r="D597">
        <v>606</v>
      </c>
      <c r="E597">
        <v>2</v>
      </c>
      <c r="F597" t="s">
        <v>63</v>
      </c>
      <c r="G597" t="s">
        <v>64</v>
      </c>
      <c r="H597" t="s">
        <v>65</v>
      </c>
      <c r="I597" t="s">
        <v>75</v>
      </c>
      <c r="J597" t="s">
        <v>76</v>
      </c>
      <c r="K597" t="s">
        <v>1</v>
      </c>
      <c r="L597">
        <v>50</v>
      </c>
      <c r="M597">
        <v>1383103</v>
      </c>
      <c r="N597">
        <v>10</v>
      </c>
      <c r="O597">
        <v>3</v>
      </c>
      <c r="P597" t="s">
        <v>193</v>
      </c>
      <c r="Q597" t="s">
        <v>321</v>
      </c>
      <c r="R597">
        <v>7</v>
      </c>
      <c r="U597">
        <v>35</v>
      </c>
      <c r="V597">
        <v>40</v>
      </c>
      <c r="W597">
        <v>4</v>
      </c>
      <c r="X597">
        <v>0</v>
      </c>
      <c r="Y597">
        <v>4</v>
      </c>
      <c r="Z597">
        <v>1</v>
      </c>
      <c r="AA597">
        <v>40</v>
      </c>
      <c r="AB597">
        <v>45</v>
      </c>
      <c r="AC597">
        <v>50</v>
      </c>
      <c r="AD597">
        <v>40</v>
      </c>
      <c r="AE597">
        <v>4</v>
      </c>
      <c r="AF597">
        <v>1</v>
      </c>
      <c r="AG597">
        <v>45</v>
      </c>
      <c r="AH597">
        <v>0</v>
      </c>
      <c r="AI597">
        <v>10</v>
      </c>
      <c r="AJ597">
        <v>5</v>
      </c>
      <c r="AK597">
        <v>9</v>
      </c>
      <c r="AL597">
        <v>10</v>
      </c>
      <c r="AM597">
        <v>0</v>
      </c>
      <c r="AN597">
        <v>0.2</v>
      </c>
      <c r="AO597">
        <v>0.81818181818181823</v>
      </c>
      <c r="AP597">
        <v>0</v>
      </c>
      <c r="AQ597" t="s">
        <v>144</v>
      </c>
      <c r="AR597" t="s">
        <v>108</v>
      </c>
      <c r="AS597" t="s">
        <v>275</v>
      </c>
      <c r="AT597">
        <v>5702</v>
      </c>
      <c r="AU597">
        <v>5852</v>
      </c>
      <c r="AV597">
        <v>0</v>
      </c>
      <c r="AW597">
        <v>0</v>
      </c>
      <c r="AX597">
        <v>11.554</v>
      </c>
      <c r="AY597">
        <v>0.28885</v>
      </c>
      <c r="AZ597">
        <v>12.998250000000001</v>
      </c>
      <c r="BA597" t="s">
        <v>109</v>
      </c>
      <c r="BB597">
        <v>-2.9982500000000005</v>
      </c>
      <c r="BC597">
        <v>-10.379954993941494</v>
      </c>
      <c r="BD597" t="s">
        <v>111</v>
      </c>
      <c r="BE597">
        <v>0</v>
      </c>
      <c r="BF597" t="s">
        <v>111</v>
      </c>
    </row>
    <row r="598" spans="1:58" x14ac:dyDescent="0.25">
      <c r="A598" t="s">
        <v>874</v>
      </c>
      <c r="B598" t="s">
        <v>248</v>
      </c>
      <c r="C598">
        <v>2</v>
      </c>
      <c r="D598">
        <v>607</v>
      </c>
      <c r="E598">
        <v>2</v>
      </c>
      <c r="F598" t="s">
        <v>63</v>
      </c>
      <c r="G598" t="s">
        <v>64</v>
      </c>
      <c r="H598" t="s">
        <v>65</v>
      </c>
      <c r="I598" t="s">
        <v>75</v>
      </c>
      <c r="J598" t="s">
        <v>76</v>
      </c>
      <c r="K598" t="s">
        <v>1</v>
      </c>
      <c r="L598">
        <v>50</v>
      </c>
      <c r="M598">
        <v>1383105</v>
      </c>
      <c r="N598">
        <v>10</v>
      </c>
      <c r="O598">
        <v>3</v>
      </c>
      <c r="P598" t="s">
        <v>193</v>
      </c>
      <c r="Q598" t="s">
        <v>321</v>
      </c>
      <c r="R598">
        <v>7</v>
      </c>
      <c r="U598">
        <v>34</v>
      </c>
      <c r="V598">
        <v>39</v>
      </c>
      <c r="W598">
        <v>3</v>
      </c>
      <c r="X598">
        <v>0</v>
      </c>
      <c r="Y598">
        <v>3</v>
      </c>
      <c r="Z598">
        <v>0</v>
      </c>
      <c r="AA598">
        <v>37</v>
      </c>
      <c r="AB598">
        <v>42</v>
      </c>
      <c r="AC598">
        <v>50</v>
      </c>
      <c r="AD598">
        <v>39</v>
      </c>
      <c r="AE598">
        <v>3</v>
      </c>
      <c r="AF598">
        <v>0</v>
      </c>
      <c r="AG598">
        <v>42</v>
      </c>
      <c r="AH598">
        <v>0</v>
      </c>
      <c r="AI598">
        <v>11</v>
      </c>
      <c r="AJ598">
        <v>8</v>
      </c>
      <c r="AK598">
        <v>11</v>
      </c>
      <c r="AL598">
        <v>11</v>
      </c>
      <c r="AM598">
        <v>0</v>
      </c>
      <c r="AN598">
        <v>0.2</v>
      </c>
      <c r="AO598">
        <v>1</v>
      </c>
      <c r="AP598">
        <v>0</v>
      </c>
      <c r="AQ598" t="s">
        <v>144</v>
      </c>
      <c r="AR598" t="s">
        <v>108</v>
      </c>
      <c r="AS598" t="s">
        <v>275</v>
      </c>
      <c r="AT598">
        <v>5837</v>
      </c>
      <c r="AU598">
        <v>5842</v>
      </c>
      <c r="AV598">
        <v>0</v>
      </c>
      <c r="AW598">
        <v>0</v>
      </c>
      <c r="AX598">
        <v>11.679</v>
      </c>
      <c r="AY598">
        <v>0.29946153846153845</v>
      </c>
      <c r="AZ598">
        <v>12.577384615384615</v>
      </c>
      <c r="BA598" t="s">
        <v>109</v>
      </c>
      <c r="BB598">
        <v>-2.5773846153846147</v>
      </c>
      <c r="BC598">
        <v>-8.6067300282558428</v>
      </c>
      <c r="BD598" t="s">
        <v>111</v>
      </c>
      <c r="BE598">
        <v>0</v>
      </c>
      <c r="BF598" t="s">
        <v>111</v>
      </c>
    </row>
    <row r="599" spans="1:58" x14ac:dyDescent="0.25">
      <c r="A599" t="s">
        <v>875</v>
      </c>
      <c r="B599" t="s">
        <v>248</v>
      </c>
      <c r="C599">
        <v>2</v>
      </c>
      <c r="D599">
        <v>608</v>
      </c>
      <c r="E599">
        <v>2</v>
      </c>
      <c r="F599" t="s">
        <v>63</v>
      </c>
      <c r="G599" t="s">
        <v>64</v>
      </c>
      <c r="H599" t="s">
        <v>65</v>
      </c>
      <c r="I599" t="s">
        <v>75</v>
      </c>
      <c r="J599" t="s">
        <v>76</v>
      </c>
      <c r="K599" t="s">
        <v>1</v>
      </c>
      <c r="L599">
        <v>50</v>
      </c>
      <c r="M599">
        <v>1383107</v>
      </c>
      <c r="N599">
        <v>10</v>
      </c>
      <c r="O599">
        <v>3</v>
      </c>
      <c r="P599" t="s">
        <v>193</v>
      </c>
      <c r="Q599" t="s">
        <v>321</v>
      </c>
      <c r="R599">
        <v>7</v>
      </c>
      <c r="U599">
        <v>38</v>
      </c>
      <c r="V599">
        <v>43</v>
      </c>
      <c r="W599">
        <v>1</v>
      </c>
      <c r="X599">
        <v>0</v>
      </c>
      <c r="Y599">
        <v>1</v>
      </c>
      <c r="Z599">
        <v>1</v>
      </c>
      <c r="AA599">
        <v>40</v>
      </c>
      <c r="AB599">
        <v>45</v>
      </c>
      <c r="AC599">
        <v>50</v>
      </c>
      <c r="AD599">
        <v>44</v>
      </c>
      <c r="AE599">
        <v>1</v>
      </c>
      <c r="AF599">
        <v>1</v>
      </c>
      <c r="AG599">
        <v>46</v>
      </c>
      <c r="AH599">
        <v>0</v>
      </c>
      <c r="AI599">
        <v>6</v>
      </c>
      <c r="AJ599">
        <v>4</v>
      </c>
      <c r="AK599">
        <v>5</v>
      </c>
      <c r="AL599">
        <v>6</v>
      </c>
      <c r="AM599">
        <v>0</v>
      </c>
      <c r="AN599">
        <v>0.2</v>
      </c>
      <c r="AO599">
        <v>0.45454545454545459</v>
      </c>
      <c r="AP599">
        <v>0</v>
      </c>
      <c r="AQ599" t="s">
        <v>144</v>
      </c>
      <c r="AR599" t="s">
        <v>108</v>
      </c>
      <c r="AS599" t="s">
        <v>275</v>
      </c>
      <c r="AT599">
        <v>7094</v>
      </c>
      <c r="AU599">
        <v>6359</v>
      </c>
      <c r="AV599">
        <v>0</v>
      </c>
      <c r="AW599">
        <v>0</v>
      </c>
      <c r="AX599">
        <v>13.452999999999999</v>
      </c>
      <c r="AY599">
        <v>0.30574999999999997</v>
      </c>
      <c r="AZ599">
        <v>14.064499999999999</v>
      </c>
      <c r="BA599" t="s">
        <v>109</v>
      </c>
      <c r="BB599">
        <v>-4.0644999999999989</v>
      </c>
      <c r="BC599">
        <v>-13.293540474243661</v>
      </c>
      <c r="BD599" t="s">
        <v>111</v>
      </c>
      <c r="BE599">
        <v>0</v>
      </c>
      <c r="BF599" t="s">
        <v>111</v>
      </c>
    </row>
    <row r="600" spans="1:58" x14ac:dyDescent="0.25">
      <c r="A600" t="s">
        <v>876</v>
      </c>
      <c r="B600" t="s">
        <v>248</v>
      </c>
      <c r="C600">
        <v>2</v>
      </c>
      <c r="D600">
        <v>609</v>
      </c>
      <c r="E600">
        <v>2</v>
      </c>
      <c r="F600" t="s">
        <v>63</v>
      </c>
      <c r="G600" t="s">
        <v>64</v>
      </c>
      <c r="H600" t="s">
        <v>65</v>
      </c>
      <c r="I600" t="s">
        <v>66</v>
      </c>
      <c r="J600" t="s">
        <v>66</v>
      </c>
      <c r="K600" t="s">
        <v>1</v>
      </c>
      <c r="L600">
        <v>50</v>
      </c>
      <c r="M600">
        <v>1383109</v>
      </c>
      <c r="N600">
        <v>6</v>
      </c>
      <c r="O600">
        <v>3</v>
      </c>
      <c r="P600" t="s">
        <v>193</v>
      </c>
      <c r="Q600" t="s">
        <v>321</v>
      </c>
      <c r="R600">
        <v>7</v>
      </c>
      <c r="U600">
        <v>18</v>
      </c>
      <c r="V600">
        <v>23</v>
      </c>
      <c r="W600">
        <v>10</v>
      </c>
      <c r="X600">
        <v>0</v>
      </c>
      <c r="Y600">
        <v>10</v>
      </c>
      <c r="Z600">
        <v>1</v>
      </c>
      <c r="AA600">
        <v>29</v>
      </c>
      <c r="AB600">
        <v>34</v>
      </c>
      <c r="AC600">
        <v>50</v>
      </c>
      <c r="AD600">
        <v>29</v>
      </c>
      <c r="AE600">
        <v>14</v>
      </c>
      <c r="AF600">
        <v>1</v>
      </c>
      <c r="AG600">
        <v>44</v>
      </c>
      <c r="AH600">
        <v>0</v>
      </c>
      <c r="AI600">
        <v>21</v>
      </c>
      <c r="AJ600">
        <v>6</v>
      </c>
      <c r="AK600">
        <v>20</v>
      </c>
      <c r="AL600">
        <v>21</v>
      </c>
      <c r="AM600">
        <v>0</v>
      </c>
      <c r="AN600">
        <v>0.12</v>
      </c>
      <c r="AO600">
        <v>1.8181818181818183</v>
      </c>
      <c r="AP600">
        <v>0</v>
      </c>
      <c r="AQ600" t="s">
        <v>115</v>
      </c>
      <c r="AR600" t="s">
        <v>108</v>
      </c>
      <c r="AS600" t="s">
        <v>275</v>
      </c>
      <c r="AT600">
        <v>2206</v>
      </c>
      <c r="AU600">
        <v>2264</v>
      </c>
      <c r="AV600">
        <v>0</v>
      </c>
      <c r="AW600">
        <v>0</v>
      </c>
      <c r="AX600">
        <v>4.47</v>
      </c>
      <c r="AY600">
        <v>0.15413793103448276</v>
      </c>
      <c r="AZ600">
        <v>6.782068965517241</v>
      </c>
      <c r="BA600" t="s">
        <v>109</v>
      </c>
      <c r="BB600">
        <v>-0.78206896551724103</v>
      </c>
      <c r="BC600">
        <v>-5.0738255033557023</v>
      </c>
      <c r="BD600" t="s">
        <v>114</v>
      </c>
      <c r="BE600">
        <v>0</v>
      </c>
      <c r="BF600" t="s">
        <v>111</v>
      </c>
    </row>
    <row r="601" spans="1:58" x14ac:dyDescent="0.25">
      <c r="A601" t="s">
        <v>877</v>
      </c>
      <c r="B601" t="s">
        <v>248</v>
      </c>
      <c r="C601">
        <v>2</v>
      </c>
      <c r="D601">
        <v>610</v>
      </c>
      <c r="E601">
        <v>2</v>
      </c>
      <c r="F601" t="s">
        <v>63</v>
      </c>
      <c r="G601" t="s">
        <v>64</v>
      </c>
      <c r="H601" t="s">
        <v>65</v>
      </c>
      <c r="I601" t="s">
        <v>66</v>
      </c>
      <c r="J601" t="s">
        <v>66</v>
      </c>
      <c r="K601" t="s">
        <v>1</v>
      </c>
      <c r="L601">
        <v>50</v>
      </c>
      <c r="M601">
        <v>1383111</v>
      </c>
      <c r="N601">
        <v>6</v>
      </c>
      <c r="O601">
        <v>3</v>
      </c>
      <c r="P601" t="s">
        <v>193</v>
      </c>
      <c r="Q601" t="s">
        <v>321</v>
      </c>
      <c r="R601">
        <v>8</v>
      </c>
      <c r="U601">
        <v>21</v>
      </c>
      <c r="V601">
        <v>26</v>
      </c>
      <c r="W601">
        <v>6</v>
      </c>
      <c r="X601">
        <v>0</v>
      </c>
      <c r="Y601">
        <v>6</v>
      </c>
      <c r="Z601">
        <v>0</v>
      </c>
      <c r="AA601">
        <v>27</v>
      </c>
      <c r="AB601">
        <v>32</v>
      </c>
      <c r="AC601">
        <v>50</v>
      </c>
      <c r="AD601">
        <v>33</v>
      </c>
      <c r="AE601">
        <v>10</v>
      </c>
      <c r="AF601">
        <v>0</v>
      </c>
      <c r="AG601">
        <v>43</v>
      </c>
      <c r="AH601">
        <v>0</v>
      </c>
      <c r="AI601">
        <v>17</v>
      </c>
      <c r="AJ601">
        <v>7</v>
      </c>
      <c r="AK601">
        <v>17</v>
      </c>
      <c r="AL601">
        <v>17</v>
      </c>
      <c r="AM601">
        <v>0</v>
      </c>
      <c r="AN601">
        <v>0.12</v>
      </c>
      <c r="AO601">
        <v>1.5454545454545454</v>
      </c>
      <c r="AP601">
        <v>0</v>
      </c>
      <c r="AQ601" t="s">
        <v>115</v>
      </c>
      <c r="AR601" t="s">
        <v>108</v>
      </c>
      <c r="AS601" t="s">
        <v>275</v>
      </c>
      <c r="AT601">
        <v>3167</v>
      </c>
      <c r="AU601">
        <v>3087</v>
      </c>
      <c r="AV601">
        <v>0</v>
      </c>
      <c r="AW601">
        <v>0</v>
      </c>
      <c r="AX601">
        <v>6.2539999999999996</v>
      </c>
      <c r="AY601">
        <v>0.1895151515151515</v>
      </c>
      <c r="AZ601">
        <v>8.1491515151515141</v>
      </c>
      <c r="BA601" t="s">
        <v>109</v>
      </c>
      <c r="BB601">
        <v>-2.1491515151515141</v>
      </c>
      <c r="BC601">
        <v>-11.340262232171407</v>
      </c>
      <c r="BD601" t="s">
        <v>110</v>
      </c>
      <c r="BE601">
        <v>0</v>
      </c>
      <c r="BF601" t="s">
        <v>111</v>
      </c>
    </row>
    <row r="602" spans="1:58" x14ac:dyDescent="0.25">
      <c r="A602" t="s">
        <v>878</v>
      </c>
      <c r="B602" t="s">
        <v>248</v>
      </c>
      <c r="C602">
        <v>2</v>
      </c>
      <c r="D602">
        <v>611</v>
      </c>
      <c r="E602">
        <v>2</v>
      </c>
      <c r="F602" t="s">
        <v>63</v>
      </c>
      <c r="G602" t="s">
        <v>64</v>
      </c>
      <c r="H602" t="s">
        <v>65</v>
      </c>
      <c r="I602" t="s">
        <v>66</v>
      </c>
      <c r="J602" t="s">
        <v>66</v>
      </c>
      <c r="K602" t="s">
        <v>1</v>
      </c>
      <c r="L602">
        <v>50</v>
      </c>
      <c r="M602">
        <v>1383113</v>
      </c>
      <c r="N602">
        <v>6</v>
      </c>
      <c r="O602">
        <v>3</v>
      </c>
      <c r="P602" t="s">
        <v>193</v>
      </c>
      <c r="Q602" t="s">
        <v>321</v>
      </c>
      <c r="R602">
        <v>8</v>
      </c>
      <c r="U602">
        <v>21</v>
      </c>
      <c r="V602">
        <v>26</v>
      </c>
      <c r="W602">
        <v>5</v>
      </c>
      <c r="X602">
        <v>0</v>
      </c>
      <c r="Y602">
        <v>5</v>
      </c>
      <c r="Z602">
        <v>1</v>
      </c>
      <c r="AA602">
        <v>27</v>
      </c>
      <c r="AB602">
        <v>32</v>
      </c>
      <c r="AC602">
        <v>50</v>
      </c>
      <c r="AD602">
        <v>35</v>
      </c>
      <c r="AE602">
        <v>8</v>
      </c>
      <c r="AF602">
        <v>1</v>
      </c>
      <c r="AG602">
        <v>44</v>
      </c>
      <c r="AH602">
        <v>0</v>
      </c>
      <c r="AI602">
        <v>15</v>
      </c>
      <c r="AJ602">
        <v>6</v>
      </c>
      <c r="AK602">
        <v>14</v>
      </c>
      <c r="AL602">
        <v>15</v>
      </c>
      <c r="AM602">
        <v>0</v>
      </c>
      <c r="AN602">
        <v>0.12</v>
      </c>
      <c r="AO602">
        <v>1.2727272727272727</v>
      </c>
      <c r="AP602">
        <v>0</v>
      </c>
      <c r="AQ602" t="s">
        <v>115</v>
      </c>
      <c r="AR602" t="s">
        <v>108</v>
      </c>
      <c r="AS602" t="s">
        <v>275</v>
      </c>
      <c r="AT602">
        <v>3188</v>
      </c>
      <c r="AU602">
        <v>3096</v>
      </c>
      <c r="AV602">
        <v>0</v>
      </c>
      <c r="AW602">
        <v>0</v>
      </c>
      <c r="AX602">
        <v>6.2839999999999998</v>
      </c>
      <c r="AY602">
        <v>0.17954285714285714</v>
      </c>
      <c r="AZ602">
        <v>7.8998857142857144</v>
      </c>
      <c r="BA602" t="s">
        <v>109</v>
      </c>
      <c r="BB602">
        <v>-1.8998857142857144</v>
      </c>
      <c r="BC602">
        <v>-10.581795035009549</v>
      </c>
      <c r="BD602" t="s">
        <v>111</v>
      </c>
      <c r="BE602">
        <v>0</v>
      </c>
      <c r="BF602" t="s">
        <v>111</v>
      </c>
    </row>
    <row r="603" spans="1:58" x14ac:dyDescent="0.25">
      <c r="A603" t="s">
        <v>879</v>
      </c>
      <c r="B603" t="s">
        <v>248</v>
      </c>
      <c r="C603">
        <v>2</v>
      </c>
      <c r="D603">
        <v>612</v>
      </c>
      <c r="E603">
        <v>2</v>
      </c>
      <c r="F603" t="s">
        <v>63</v>
      </c>
      <c r="G603" t="s">
        <v>64</v>
      </c>
      <c r="H603" t="s">
        <v>65</v>
      </c>
      <c r="I603" t="s">
        <v>66</v>
      </c>
      <c r="J603" t="s">
        <v>66</v>
      </c>
      <c r="K603" t="s">
        <v>1</v>
      </c>
      <c r="L603">
        <v>50</v>
      </c>
      <c r="M603">
        <v>1383115</v>
      </c>
      <c r="N603">
        <v>6</v>
      </c>
      <c r="O603">
        <v>3</v>
      </c>
      <c r="P603" t="s">
        <v>193</v>
      </c>
      <c r="Q603" t="s">
        <v>321</v>
      </c>
      <c r="R603">
        <v>8</v>
      </c>
      <c r="U603">
        <v>31</v>
      </c>
      <c r="V603">
        <v>36</v>
      </c>
      <c r="W603">
        <v>3</v>
      </c>
      <c r="X603">
        <v>0</v>
      </c>
      <c r="Y603">
        <v>3</v>
      </c>
      <c r="Z603">
        <v>0</v>
      </c>
      <c r="AA603">
        <v>34</v>
      </c>
      <c r="AB603">
        <v>39</v>
      </c>
      <c r="AC603">
        <v>50</v>
      </c>
      <c r="AD603">
        <v>40</v>
      </c>
      <c r="AE603">
        <v>4</v>
      </c>
      <c r="AF603">
        <v>0</v>
      </c>
      <c r="AG603">
        <v>44</v>
      </c>
      <c r="AH603">
        <v>0</v>
      </c>
      <c r="AI603">
        <v>10</v>
      </c>
      <c r="AJ603">
        <v>6</v>
      </c>
      <c r="AK603">
        <v>10</v>
      </c>
      <c r="AL603">
        <v>10</v>
      </c>
      <c r="AM603">
        <v>0</v>
      </c>
      <c r="AN603">
        <v>0.12</v>
      </c>
      <c r="AO603">
        <v>0.90909090909090917</v>
      </c>
      <c r="AP603">
        <v>0</v>
      </c>
      <c r="AQ603" t="s">
        <v>115</v>
      </c>
      <c r="AR603" t="s">
        <v>108</v>
      </c>
      <c r="AS603" t="s">
        <v>275</v>
      </c>
      <c r="AT603">
        <v>4564</v>
      </c>
      <c r="AU603">
        <v>4618</v>
      </c>
      <c r="AV603">
        <v>0</v>
      </c>
      <c r="AW603">
        <v>0</v>
      </c>
      <c r="AX603">
        <v>9.1820000000000004</v>
      </c>
      <c r="AY603">
        <v>0.22955</v>
      </c>
      <c r="AZ603">
        <v>10.100200000000001</v>
      </c>
      <c r="BA603" t="s">
        <v>109</v>
      </c>
      <c r="BB603">
        <v>-4.100200000000001</v>
      </c>
      <c r="BC603">
        <v>-17.861903724678722</v>
      </c>
      <c r="BD603" t="s">
        <v>111</v>
      </c>
      <c r="BE603">
        <v>0</v>
      </c>
      <c r="BF603" t="s">
        <v>111</v>
      </c>
    </row>
    <row r="604" spans="1:58" x14ac:dyDescent="0.25">
      <c r="A604" t="s">
        <v>880</v>
      </c>
      <c r="B604" t="s">
        <v>248</v>
      </c>
      <c r="C604">
        <v>2</v>
      </c>
      <c r="D604">
        <v>613</v>
      </c>
      <c r="E604">
        <v>2</v>
      </c>
      <c r="F604" t="s">
        <v>63</v>
      </c>
      <c r="G604" t="s">
        <v>64</v>
      </c>
      <c r="H604" t="s">
        <v>65</v>
      </c>
      <c r="I604" t="s">
        <v>66</v>
      </c>
      <c r="J604" t="s">
        <v>66</v>
      </c>
      <c r="K604" t="s">
        <v>1</v>
      </c>
      <c r="L604">
        <v>50</v>
      </c>
      <c r="M604">
        <v>1383117</v>
      </c>
      <c r="N604">
        <v>6</v>
      </c>
      <c r="O604">
        <v>3</v>
      </c>
      <c r="P604" t="s">
        <v>193</v>
      </c>
      <c r="Q604" t="s">
        <v>321</v>
      </c>
      <c r="R604">
        <v>8</v>
      </c>
      <c r="U604">
        <v>20</v>
      </c>
      <c r="V604">
        <v>25</v>
      </c>
      <c r="W604">
        <v>8</v>
      </c>
      <c r="X604">
        <v>0</v>
      </c>
      <c r="Y604">
        <v>8</v>
      </c>
      <c r="Z604">
        <v>2</v>
      </c>
      <c r="AA604">
        <v>30</v>
      </c>
      <c r="AB604">
        <v>35</v>
      </c>
      <c r="AC604">
        <v>50</v>
      </c>
      <c r="AD604">
        <v>28</v>
      </c>
      <c r="AE604">
        <v>14</v>
      </c>
      <c r="AF604">
        <v>2</v>
      </c>
      <c r="AG604">
        <v>44</v>
      </c>
      <c r="AH604">
        <v>0</v>
      </c>
      <c r="AI604">
        <v>22</v>
      </c>
      <c r="AJ604">
        <v>6</v>
      </c>
      <c r="AK604">
        <v>20</v>
      </c>
      <c r="AL604">
        <v>22</v>
      </c>
      <c r="AM604">
        <v>0</v>
      </c>
      <c r="AN604">
        <v>0.12</v>
      </c>
      <c r="AO604">
        <v>1.8181818181818183</v>
      </c>
      <c r="AP604">
        <v>0</v>
      </c>
      <c r="AQ604" t="s">
        <v>115</v>
      </c>
      <c r="AR604" t="s">
        <v>108</v>
      </c>
      <c r="AS604" t="s">
        <v>275</v>
      </c>
      <c r="AT604">
        <v>3483</v>
      </c>
      <c r="AU604">
        <v>3247</v>
      </c>
      <c r="AV604">
        <v>0</v>
      </c>
      <c r="AW604">
        <v>0</v>
      </c>
      <c r="AX604">
        <v>6.73</v>
      </c>
      <c r="AY604">
        <v>0.24035714285714288</v>
      </c>
      <c r="AZ604">
        <v>10.575714285714287</v>
      </c>
      <c r="BA604" t="s">
        <v>109</v>
      </c>
      <c r="BB604">
        <v>-4.5757142857142874</v>
      </c>
      <c r="BC604">
        <v>-19.037147102526006</v>
      </c>
      <c r="BD604" t="s">
        <v>111</v>
      </c>
      <c r="BE604">
        <v>0</v>
      </c>
      <c r="BF604" t="s">
        <v>111</v>
      </c>
    </row>
    <row r="605" spans="1:58" x14ac:dyDescent="0.25">
      <c r="A605" t="s">
        <v>881</v>
      </c>
      <c r="B605" t="s">
        <v>248</v>
      </c>
      <c r="C605">
        <v>2</v>
      </c>
      <c r="D605">
        <v>614</v>
      </c>
      <c r="E605">
        <v>2</v>
      </c>
      <c r="F605" t="s">
        <v>63</v>
      </c>
      <c r="G605" t="s">
        <v>64</v>
      </c>
      <c r="H605" t="s">
        <v>65</v>
      </c>
      <c r="I605" t="s">
        <v>66</v>
      </c>
      <c r="J605" t="s">
        <v>66</v>
      </c>
      <c r="K605" t="s">
        <v>1</v>
      </c>
      <c r="L605">
        <v>50</v>
      </c>
      <c r="M605">
        <v>1383119</v>
      </c>
      <c r="N605">
        <v>6</v>
      </c>
      <c r="O605">
        <v>3</v>
      </c>
      <c r="P605" t="s">
        <v>193</v>
      </c>
      <c r="Q605" t="s">
        <v>321</v>
      </c>
      <c r="R605">
        <v>8</v>
      </c>
      <c r="U605">
        <v>25</v>
      </c>
      <c r="V605">
        <v>30</v>
      </c>
      <c r="W605">
        <v>7</v>
      </c>
      <c r="X605">
        <v>0</v>
      </c>
      <c r="Y605">
        <v>7</v>
      </c>
      <c r="Z605">
        <v>0</v>
      </c>
      <c r="AA605">
        <v>32</v>
      </c>
      <c r="AB605">
        <v>37</v>
      </c>
      <c r="AC605">
        <v>50</v>
      </c>
      <c r="AD605">
        <v>31</v>
      </c>
      <c r="AE605">
        <v>9</v>
      </c>
      <c r="AF605">
        <v>0</v>
      </c>
      <c r="AG605">
        <v>40</v>
      </c>
      <c r="AH605">
        <v>0</v>
      </c>
      <c r="AI605">
        <v>19</v>
      </c>
      <c r="AJ605">
        <v>10</v>
      </c>
      <c r="AK605">
        <v>19</v>
      </c>
      <c r="AL605">
        <v>19</v>
      </c>
      <c r="AM605">
        <v>0</v>
      </c>
      <c r="AN605">
        <v>0.12</v>
      </c>
      <c r="AO605">
        <v>1.7272727272727273</v>
      </c>
      <c r="AP605">
        <v>0</v>
      </c>
      <c r="AQ605" t="s">
        <v>115</v>
      </c>
      <c r="AR605" t="s">
        <v>108</v>
      </c>
      <c r="AS605" t="s">
        <v>275</v>
      </c>
      <c r="AT605">
        <v>3209</v>
      </c>
      <c r="AU605">
        <v>3219</v>
      </c>
      <c r="AV605">
        <v>0</v>
      </c>
      <c r="AW605">
        <v>0</v>
      </c>
      <c r="AX605">
        <v>6.4279999999999999</v>
      </c>
      <c r="AY605">
        <v>0.20735483870967741</v>
      </c>
      <c r="AZ605">
        <v>8.2941935483870957</v>
      </c>
      <c r="BA605" t="s">
        <v>109</v>
      </c>
      <c r="BB605">
        <v>-2.2941935483870957</v>
      </c>
      <c r="BC605">
        <v>-11.064094586185433</v>
      </c>
      <c r="BD605" t="s">
        <v>111</v>
      </c>
      <c r="BE605">
        <v>0</v>
      </c>
      <c r="BF605" t="s">
        <v>111</v>
      </c>
    </row>
    <row r="606" spans="1:58" x14ac:dyDescent="0.25">
      <c r="A606" t="s">
        <v>882</v>
      </c>
      <c r="B606" t="s">
        <v>248</v>
      </c>
      <c r="C606">
        <v>2</v>
      </c>
      <c r="D606">
        <v>615</v>
      </c>
      <c r="E606">
        <v>2</v>
      </c>
      <c r="F606" t="s">
        <v>63</v>
      </c>
      <c r="G606" t="s">
        <v>64</v>
      </c>
      <c r="H606" t="s">
        <v>67</v>
      </c>
      <c r="I606" t="s">
        <v>68</v>
      </c>
      <c r="J606" t="s">
        <v>69</v>
      </c>
      <c r="K606" t="s">
        <v>1</v>
      </c>
      <c r="L606">
        <v>50</v>
      </c>
      <c r="M606">
        <v>1383121</v>
      </c>
      <c r="N606">
        <v>5</v>
      </c>
      <c r="O606">
        <v>3</v>
      </c>
      <c r="P606" t="s">
        <v>193</v>
      </c>
      <c r="Q606" t="s">
        <v>321</v>
      </c>
      <c r="R606">
        <v>8</v>
      </c>
      <c r="U606">
        <v>0</v>
      </c>
      <c r="V606">
        <v>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</v>
      </c>
      <c r="AC606">
        <v>50</v>
      </c>
      <c r="AD606">
        <v>4</v>
      </c>
      <c r="AE606">
        <v>0</v>
      </c>
      <c r="AF606">
        <v>0</v>
      </c>
      <c r="AG606">
        <v>4</v>
      </c>
      <c r="AH606">
        <v>0</v>
      </c>
      <c r="AI606">
        <v>46</v>
      </c>
      <c r="AJ606">
        <v>46</v>
      </c>
      <c r="AK606">
        <v>46</v>
      </c>
      <c r="AL606">
        <v>46</v>
      </c>
      <c r="AM606">
        <v>0</v>
      </c>
      <c r="AN606">
        <v>0.1</v>
      </c>
      <c r="AO606">
        <v>4.1818181818181817</v>
      </c>
      <c r="AP606">
        <v>0</v>
      </c>
      <c r="AQ606" t="s">
        <v>112</v>
      </c>
      <c r="AR606" t="s">
        <v>108</v>
      </c>
      <c r="AS606" t="s">
        <v>275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 t="s">
        <v>113</v>
      </c>
      <c r="BB606">
        <v>5</v>
      </c>
      <c r="BC606">
        <v>0</v>
      </c>
      <c r="BD606" t="s">
        <v>111</v>
      </c>
      <c r="BE606">
        <v>0</v>
      </c>
      <c r="BF606" t="s">
        <v>111</v>
      </c>
    </row>
    <row r="607" spans="1:58" x14ac:dyDescent="0.25">
      <c r="A607" t="s">
        <v>883</v>
      </c>
      <c r="B607" t="s">
        <v>248</v>
      </c>
      <c r="C607">
        <v>2</v>
      </c>
      <c r="D607">
        <v>616</v>
      </c>
      <c r="E607">
        <v>2</v>
      </c>
      <c r="F607" t="s">
        <v>63</v>
      </c>
      <c r="G607" t="s">
        <v>64</v>
      </c>
      <c r="H607" t="s">
        <v>65</v>
      </c>
      <c r="I607" t="s">
        <v>66</v>
      </c>
      <c r="J607" t="s">
        <v>66</v>
      </c>
      <c r="K607" t="s">
        <v>1</v>
      </c>
      <c r="L607">
        <v>50</v>
      </c>
      <c r="M607">
        <v>1383123</v>
      </c>
      <c r="N607">
        <v>6</v>
      </c>
      <c r="O607">
        <v>3</v>
      </c>
      <c r="P607" t="s">
        <v>193</v>
      </c>
      <c r="Q607" t="s">
        <v>321</v>
      </c>
      <c r="R607">
        <v>8</v>
      </c>
      <c r="U607">
        <v>32</v>
      </c>
      <c r="V607">
        <v>37</v>
      </c>
      <c r="W607">
        <v>3</v>
      </c>
      <c r="X607">
        <v>0</v>
      </c>
      <c r="Y607">
        <v>3</v>
      </c>
      <c r="Z607">
        <v>0</v>
      </c>
      <c r="AA607">
        <v>35</v>
      </c>
      <c r="AB607">
        <v>40</v>
      </c>
      <c r="AC607">
        <v>50</v>
      </c>
      <c r="AD607">
        <v>41</v>
      </c>
      <c r="AE607">
        <v>5</v>
      </c>
      <c r="AF607">
        <v>0</v>
      </c>
      <c r="AG607">
        <v>46</v>
      </c>
      <c r="AH607">
        <v>0</v>
      </c>
      <c r="AI607">
        <v>9</v>
      </c>
      <c r="AJ607">
        <v>4</v>
      </c>
      <c r="AK607">
        <v>9</v>
      </c>
      <c r="AL607">
        <v>9</v>
      </c>
      <c r="AM607">
        <v>0</v>
      </c>
      <c r="AN607">
        <v>0.12</v>
      </c>
      <c r="AO607">
        <v>0.81818181818181823</v>
      </c>
      <c r="AP607">
        <v>0</v>
      </c>
      <c r="AQ607" t="s">
        <v>115</v>
      </c>
      <c r="AR607" t="s">
        <v>108</v>
      </c>
      <c r="AS607" t="s">
        <v>275</v>
      </c>
      <c r="AT607">
        <v>0</v>
      </c>
      <c r="AU607">
        <v>3993</v>
      </c>
      <c r="AV607">
        <v>0</v>
      </c>
      <c r="AW607">
        <v>0</v>
      </c>
      <c r="AX607">
        <v>3.9929999999999999</v>
      </c>
      <c r="AY607">
        <v>9.7390243902439028E-2</v>
      </c>
      <c r="AZ607">
        <v>4.4799512195121949</v>
      </c>
      <c r="BA607">
        <v>0</v>
      </c>
      <c r="BB607">
        <v>1.5200487804878051</v>
      </c>
      <c r="BC607">
        <v>15.607813673929378</v>
      </c>
      <c r="BD607" t="s">
        <v>111</v>
      </c>
      <c r="BE607">
        <v>0</v>
      </c>
      <c r="BF607" t="s">
        <v>111</v>
      </c>
    </row>
    <row r="608" spans="1:58" x14ac:dyDescent="0.25">
      <c r="A608" t="s">
        <v>884</v>
      </c>
      <c r="B608" t="s">
        <v>248</v>
      </c>
      <c r="C608">
        <v>2</v>
      </c>
      <c r="D608">
        <v>617</v>
      </c>
      <c r="E608">
        <v>2</v>
      </c>
      <c r="F608" t="s">
        <v>63</v>
      </c>
      <c r="G608" t="s">
        <v>64</v>
      </c>
      <c r="H608" t="s">
        <v>65</v>
      </c>
      <c r="I608" t="s">
        <v>66</v>
      </c>
      <c r="J608" t="s">
        <v>66</v>
      </c>
      <c r="K608" t="s">
        <v>1</v>
      </c>
      <c r="L608">
        <v>50</v>
      </c>
      <c r="M608">
        <v>1383125</v>
      </c>
      <c r="N608">
        <v>6</v>
      </c>
      <c r="O608">
        <v>3</v>
      </c>
      <c r="P608" t="s">
        <v>193</v>
      </c>
      <c r="Q608" t="s">
        <v>321</v>
      </c>
      <c r="R608">
        <v>8</v>
      </c>
      <c r="U608">
        <v>26</v>
      </c>
      <c r="V608">
        <v>31</v>
      </c>
      <c r="W608">
        <v>6</v>
      </c>
      <c r="X608">
        <v>0</v>
      </c>
      <c r="Y608">
        <v>6</v>
      </c>
      <c r="Z608">
        <v>0</v>
      </c>
      <c r="AA608">
        <v>32</v>
      </c>
      <c r="AB608">
        <v>37</v>
      </c>
      <c r="AC608">
        <v>50</v>
      </c>
      <c r="AD608">
        <v>39</v>
      </c>
      <c r="AE608">
        <v>8</v>
      </c>
      <c r="AF608">
        <v>0</v>
      </c>
      <c r="AG608">
        <v>47</v>
      </c>
      <c r="AH608">
        <v>0</v>
      </c>
      <c r="AI608">
        <v>11</v>
      </c>
      <c r="AJ608">
        <v>3</v>
      </c>
      <c r="AK608">
        <v>11</v>
      </c>
      <c r="AL608">
        <v>11</v>
      </c>
      <c r="AM608">
        <v>0</v>
      </c>
      <c r="AN608">
        <v>0.12</v>
      </c>
      <c r="AO608">
        <v>1</v>
      </c>
      <c r="AP608">
        <v>0</v>
      </c>
      <c r="AQ608" t="s">
        <v>115</v>
      </c>
      <c r="AR608" t="s">
        <v>108</v>
      </c>
      <c r="AS608" t="s">
        <v>275</v>
      </c>
      <c r="AT608">
        <v>3523</v>
      </c>
      <c r="AU608">
        <v>3329</v>
      </c>
      <c r="AV608">
        <v>0</v>
      </c>
      <c r="AW608">
        <v>0</v>
      </c>
      <c r="AX608">
        <v>6.8520000000000003</v>
      </c>
      <c r="AY608">
        <v>0.1756923076923077</v>
      </c>
      <c r="AZ608">
        <v>8.2575384615384628</v>
      </c>
      <c r="BA608" t="s">
        <v>109</v>
      </c>
      <c r="BB608">
        <v>-2.2575384615384628</v>
      </c>
      <c r="BC608">
        <v>-12.849387040280217</v>
      </c>
      <c r="BD608" t="s">
        <v>111</v>
      </c>
      <c r="BE608">
        <v>0</v>
      </c>
      <c r="BF608" t="s">
        <v>111</v>
      </c>
    </row>
    <row r="609" spans="1:58" x14ac:dyDescent="0.25">
      <c r="A609" t="s">
        <v>885</v>
      </c>
      <c r="B609" t="s">
        <v>248</v>
      </c>
      <c r="C609">
        <v>2</v>
      </c>
      <c r="D609">
        <v>618</v>
      </c>
      <c r="E609">
        <v>2</v>
      </c>
      <c r="F609" t="s">
        <v>63</v>
      </c>
      <c r="G609" t="s">
        <v>64</v>
      </c>
      <c r="H609" t="s">
        <v>65</v>
      </c>
      <c r="I609" t="s">
        <v>66</v>
      </c>
      <c r="J609" t="s">
        <v>66</v>
      </c>
      <c r="K609" t="s">
        <v>1</v>
      </c>
      <c r="L609">
        <v>50</v>
      </c>
      <c r="M609">
        <v>1383127</v>
      </c>
      <c r="N609">
        <v>6</v>
      </c>
      <c r="O609">
        <v>3</v>
      </c>
      <c r="P609" t="s">
        <v>193</v>
      </c>
      <c r="Q609" t="s">
        <v>321</v>
      </c>
      <c r="R609">
        <v>8</v>
      </c>
      <c r="U609">
        <v>27</v>
      </c>
      <c r="V609">
        <v>32</v>
      </c>
      <c r="W609">
        <v>5</v>
      </c>
      <c r="X609">
        <v>0</v>
      </c>
      <c r="Y609">
        <v>5</v>
      </c>
      <c r="Z609">
        <v>3</v>
      </c>
      <c r="AA609">
        <v>35</v>
      </c>
      <c r="AB609">
        <v>40</v>
      </c>
      <c r="AC609">
        <v>50</v>
      </c>
      <c r="AD609">
        <v>34</v>
      </c>
      <c r="AE609">
        <v>8</v>
      </c>
      <c r="AF609">
        <v>3</v>
      </c>
      <c r="AG609">
        <v>45</v>
      </c>
      <c r="AH609">
        <v>0</v>
      </c>
      <c r="AI609">
        <v>16</v>
      </c>
      <c r="AJ609">
        <v>5</v>
      </c>
      <c r="AK609">
        <v>13</v>
      </c>
      <c r="AL609">
        <v>16</v>
      </c>
      <c r="AM609">
        <v>0</v>
      </c>
      <c r="AN609">
        <v>0.12</v>
      </c>
      <c r="AO609">
        <v>1.1818181818181819</v>
      </c>
      <c r="AP609">
        <v>0</v>
      </c>
      <c r="AQ609" t="s">
        <v>115</v>
      </c>
      <c r="AR609" t="s">
        <v>108</v>
      </c>
      <c r="AS609" t="s">
        <v>275</v>
      </c>
      <c r="AT609">
        <v>4341</v>
      </c>
      <c r="AU609">
        <v>3839</v>
      </c>
      <c r="AV609">
        <v>0</v>
      </c>
      <c r="AW609">
        <v>0</v>
      </c>
      <c r="AX609">
        <v>8.18</v>
      </c>
      <c r="AY609">
        <v>0.24058823529411763</v>
      </c>
      <c r="AZ609">
        <v>10.826470588235294</v>
      </c>
      <c r="BA609" t="s">
        <v>109</v>
      </c>
      <c r="BB609">
        <v>-4.8264705882352938</v>
      </c>
      <c r="BC609">
        <v>-20.061124694376527</v>
      </c>
      <c r="BD609" t="s">
        <v>111</v>
      </c>
      <c r="BE609">
        <v>0</v>
      </c>
      <c r="BF609" t="s">
        <v>111</v>
      </c>
    </row>
    <row r="610" spans="1:58" x14ac:dyDescent="0.25">
      <c r="A610" t="s">
        <v>886</v>
      </c>
      <c r="B610" t="s">
        <v>248</v>
      </c>
      <c r="C610">
        <v>2</v>
      </c>
      <c r="D610">
        <v>619</v>
      </c>
      <c r="E610">
        <v>2</v>
      </c>
      <c r="F610" t="s">
        <v>63</v>
      </c>
      <c r="G610" t="s">
        <v>64</v>
      </c>
      <c r="H610" t="s">
        <v>65</v>
      </c>
      <c r="I610" t="s">
        <v>66</v>
      </c>
      <c r="J610" t="s">
        <v>66</v>
      </c>
      <c r="K610" t="s">
        <v>1</v>
      </c>
      <c r="L610">
        <v>50</v>
      </c>
      <c r="M610">
        <v>1383129</v>
      </c>
      <c r="N610">
        <v>6</v>
      </c>
      <c r="O610">
        <v>3</v>
      </c>
      <c r="P610" t="s">
        <v>193</v>
      </c>
      <c r="Q610" t="s">
        <v>321</v>
      </c>
      <c r="R610">
        <v>8</v>
      </c>
      <c r="U610">
        <v>13</v>
      </c>
      <c r="V610">
        <v>18</v>
      </c>
      <c r="W610">
        <v>9</v>
      </c>
      <c r="X610">
        <v>0</v>
      </c>
      <c r="Y610">
        <v>9</v>
      </c>
      <c r="Z610">
        <v>1</v>
      </c>
      <c r="AA610">
        <v>23</v>
      </c>
      <c r="AB610">
        <v>28</v>
      </c>
      <c r="AC610">
        <v>50</v>
      </c>
      <c r="AD610">
        <v>27</v>
      </c>
      <c r="AE610">
        <v>11</v>
      </c>
      <c r="AF610">
        <v>2</v>
      </c>
      <c r="AG610">
        <v>40</v>
      </c>
      <c r="AH610">
        <v>0</v>
      </c>
      <c r="AI610">
        <v>23</v>
      </c>
      <c r="AJ610">
        <v>10</v>
      </c>
      <c r="AK610">
        <v>21</v>
      </c>
      <c r="AL610">
        <v>23</v>
      </c>
      <c r="AM610">
        <v>0</v>
      </c>
      <c r="AN610">
        <v>0.12</v>
      </c>
      <c r="AO610">
        <v>1.9090909090909092</v>
      </c>
      <c r="AP610">
        <v>0</v>
      </c>
      <c r="AQ610" t="s">
        <v>115</v>
      </c>
      <c r="AR610" t="s">
        <v>108</v>
      </c>
      <c r="AS610" t="s">
        <v>275</v>
      </c>
      <c r="AT610">
        <v>2642</v>
      </c>
      <c r="AU610">
        <v>2566</v>
      </c>
      <c r="AV610">
        <v>0</v>
      </c>
      <c r="AW610">
        <v>0</v>
      </c>
      <c r="AX610">
        <v>5.2080000000000002</v>
      </c>
      <c r="AY610">
        <v>0.19288888888888889</v>
      </c>
      <c r="AZ610">
        <v>7.7155555555555555</v>
      </c>
      <c r="BA610" t="s">
        <v>109</v>
      </c>
      <c r="BB610">
        <v>-1.7155555555555555</v>
      </c>
      <c r="BC610">
        <v>-8.8940092165898612</v>
      </c>
      <c r="BD610" t="s">
        <v>111</v>
      </c>
      <c r="BE610">
        <v>0</v>
      </c>
      <c r="BF610" t="s">
        <v>111</v>
      </c>
    </row>
    <row r="611" spans="1:58" x14ac:dyDescent="0.25">
      <c r="A611" t="s">
        <v>887</v>
      </c>
      <c r="B611" t="s">
        <v>248</v>
      </c>
      <c r="C611">
        <v>2</v>
      </c>
      <c r="D611">
        <v>620</v>
      </c>
      <c r="E611">
        <v>2</v>
      </c>
      <c r="F611" t="s">
        <v>63</v>
      </c>
      <c r="G611" t="s">
        <v>64</v>
      </c>
      <c r="H611" t="s">
        <v>65</v>
      </c>
      <c r="I611" t="s">
        <v>66</v>
      </c>
      <c r="J611" t="s">
        <v>66</v>
      </c>
      <c r="K611" t="s">
        <v>1</v>
      </c>
      <c r="L611">
        <v>50</v>
      </c>
      <c r="M611">
        <v>1383131</v>
      </c>
      <c r="N611">
        <v>6</v>
      </c>
      <c r="O611">
        <v>3</v>
      </c>
      <c r="P611" t="s">
        <v>193</v>
      </c>
      <c r="Q611" t="s">
        <v>321</v>
      </c>
      <c r="R611">
        <v>8</v>
      </c>
      <c r="U611">
        <v>26</v>
      </c>
      <c r="V611">
        <v>31</v>
      </c>
      <c r="W611">
        <v>2</v>
      </c>
      <c r="X611">
        <v>0</v>
      </c>
      <c r="Y611">
        <v>2</v>
      </c>
      <c r="Z611">
        <v>0</v>
      </c>
      <c r="AA611">
        <v>28</v>
      </c>
      <c r="AB611">
        <v>33</v>
      </c>
      <c r="AC611">
        <v>50</v>
      </c>
      <c r="AD611">
        <v>37</v>
      </c>
      <c r="AE611">
        <v>3</v>
      </c>
      <c r="AF611">
        <v>0</v>
      </c>
      <c r="AG611">
        <v>40</v>
      </c>
      <c r="AH611">
        <v>0</v>
      </c>
      <c r="AI611">
        <v>13</v>
      </c>
      <c r="AJ611">
        <v>10</v>
      </c>
      <c r="AK611">
        <v>13</v>
      </c>
      <c r="AL611">
        <v>13</v>
      </c>
      <c r="AM611">
        <v>0</v>
      </c>
      <c r="AN611">
        <v>0.12</v>
      </c>
      <c r="AO611">
        <v>1.1818181818181819</v>
      </c>
      <c r="AP611">
        <v>0</v>
      </c>
      <c r="AQ611" t="s">
        <v>115</v>
      </c>
      <c r="AR611" t="s">
        <v>108</v>
      </c>
      <c r="AS611" t="s">
        <v>275</v>
      </c>
      <c r="AT611">
        <v>3563</v>
      </c>
      <c r="AU611">
        <v>3466</v>
      </c>
      <c r="AV611">
        <v>0</v>
      </c>
      <c r="AW611">
        <v>0</v>
      </c>
      <c r="AX611">
        <v>7.0289999999999999</v>
      </c>
      <c r="AY611">
        <v>0.18997297297297297</v>
      </c>
      <c r="AZ611">
        <v>7.598918918918919</v>
      </c>
      <c r="BA611" t="s">
        <v>109</v>
      </c>
      <c r="BB611">
        <v>-1.598918918918919</v>
      </c>
      <c r="BC611">
        <v>-8.4165599658557415</v>
      </c>
      <c r="BD611" t="s">
        <v>114</v>
      </c>
      <c r="BE611">
        <v>0</v>
      </c>
      <c r="BF611" t="s">
        <v>111</v>
      </c>
    </row>
    <row r="612" spans="1:58" x14ac:dyDescent="0.25">
      <c r="A612" t="s">
        <v>888</v>
      </c>
      <c r="B612" t="s">
        <v>248</v>
      </c>
      <c r="C612">
        <v>2</v>
      </c>
      <c r="D612">
        <v>621</v>
      </c>
      <c r="E612" t="s">
        <v>120</v>
      </c>
      <c r="F612" t="s">
        <v>63</v>
      </c>
      <c r="G612" t="s">
        <v>64</v>
      </c>
      <c r="H612" t="s">
        <v>65</v>
      </c>
      <c r="I612" t="s">
        <v>78</v>
      </c>
      <c r="J612" t="s">
        <v>96</v>
      </c>
      <c r="K612" t="s">
        <v>1</v>
      </c>
      <c r="L612">
        <v>50</v>
      </c>
      <c r="M612">
        <v>3514715</v>
      </c>
      <c r="N612">
        <v>20</v>
      </c>
      <c r="O612">
        <v>3</v>
      </c>
      <c r="P612" t="s">
        <v>193</v>
      </c>
      <c r="Q612" t="s">
        <v>250</v>
      </c>
      <c r="R612">
        <v>9</v>
      </c>
      <c r="S612" t="s">
        <v>889</v>
      </c>
      <c r="U612">
        <v>12</v>
      </c>
      <c r="V612">
        <v>15</v>
      </c>
      <c r="W612">
        <v>0</v>
      </c>
      <c r="X612">
        <v>0</v>
      </c>
      <c r="Y612">
        <v>0</v>
      </c>
      <c r="Z612">
        <v>0</v>
      </c>
      <c r="AA612">
        <v>12</v>
      </c>
      <c r="AB612">
        <v>15</v>
      </c>
      <c r="AC612">
        <v>50</v>
      </c>
      <c r="AD612">
        <v>29</v>
      </c>
      <c r="AE612">
        <v>0</v>
      </c>
      <c r="AF612">
        <v>0</v>
      </c>
      <c r="AG612">
        <v>29</v>
      </c>
      <c r="AH612">
        <v>0</v>
      </c>
      <c r="AI612">
        <v>21</v>
      </c>
      <c r="AJ612">
        <v>21</v>
      </c>
      <c r="AK612">
        <v>21</v>
      </c>
      <c r="AL612">
        <v>21</v>
      </c>
      <c r="AM612">
        <v>0</v>
      </c>
      <c r="AN612">
        <v>0.4</v>
      </c>
      <c r="AO612">
        <v>1.9090909090909092</v>
      </c>
      <c r="AP612">
        <v>0</v>
      </c>
      <c r="AQ612" t="s">
        <v>145</v>
      </c>
      <c r="AR612" t="s">
        <v>108</v>
      </c>
      <c r="AS612" t="s">
        <v>403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 t="s">
        <v>117</v>
      </c>
      <c r="BB612">
        <v>20</v>
      </c>
      <c r="BC612">
        <v>0</v>
      </c>
      <c r="BD612" t="s">
        <v>110</v>
      </c>
      <c r="BE612">
        <v>0</v>
      </c>
      <c r="BF612" t="s">
        <v>111</v>
      </c>
    </row>
    <row r="613" spans="1:58" x14ac:dyDescent="0.25">
      <c r="A613" t="s">
        <v>890</v>
      </c>
      <c r="B613" t="s">
        <v>248</v>
      </c>
      <c r="C613">
        <v>2</v>
      </c>
      <c r="D613">
        <v>622</v>
      </c>
      <c r="E613" t="s">
        <v>120</v>
      </c>
      <c r="F613" t="s">
        <v>63</v>
      </c>
      <c r="G613" t="s">
        <v>64</v>
      </c>
      <c r="H613" t="s">
        <v>65</v>
      </c>
      <c r="I613" t="s">
        <v>72</v>
      </c>
      <c r="J613" t="s">
        <v>72</v>
      </c>
      <c r="K613" t="s">
        <v>121</v>
      </c>
      <c r="L613">
        <v>50</v>
      </c>
      <c r="M613">
        <v>1383135</v>
      </c>
      <c r="N613">
        <v>0</v>
      </c>
      <c r="O613">
        <v>3</v>
      </c>
      <c r="P613" t="s">
        <v>193</v>
      </c>
      <c r="Q613" t="s">
        <v>250</v>
      </c>
      <c r="R613">
        <v>9</v>
      </c>
      <c r="S613" t="s">
        <v>122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50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50</v>
      </c>
      <c r="AK613">
        <v>50</v>
      </c>
      <c r="AL613">
        <v>50</v>
      </c>
      <c r="AM613">
        <v>50</v>
      </c>
      <c r="AN613">
        <v>0</v>
      </c>
      <c r="AO613">
        <v>4.5454545454545459</v>
      </c>
      <c r="AP613">
        <v>0</v>
      </c>
      <c r="AQ613" t="s">
        <v>123</v>
      </c>
      <c r="AR613" t="s">
        <v>116</v>
      </c>
      <c r="AS613" t="s">
        <v>403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 t="s">
        <v>117</v>
      </c>
      <c r="BB613">
        <v>0</v>
      </c>
      <c r="BC613">
        <v>0</v>
      </c>
      <c r="BD613" t="s">
        <v>111</v>
      </c>
      <c r="BE613">
        <v>1</v>
      </c>
      <c r="BF613" t="s">
        <v>111</v>
      </c>
    </row>
    <row r="614" spans="1:58" x14ac:dyDescent="0.25">
      <c r="A614" t="s">
        <v>891</v>
      </c>
      <c r="B614" t="s">
        <v>248</v>
      </c>
      <c r="C614">
        <v>2</v>
      </c>
      <c r="D614">
        <v>623</v>
      </c>
      <c r="E614" t="s">
        <v>120</v>
      </c>
      <c r="F614" t="s">
        <v>63</v>
      </c>
      <c r="G614" t="s">
        <v>64</v>
      </c>
      <c r="H614" t="s">
        <v>67</v>
      </c>
      <c r="I614" t="s">
        <v>78</v>
      </c>
      <c r="J614" t="s">
        <v>68</v>
      </c>
      <c r="K614" t="s">
        <v>2</v>
      </c>
      <c r="L614">
        <v>50</v>
      </c>
      <c r="M614">
        <v>1383137</v>
      </c>
      <c r="N614">
        <v>15</v>
      </c>
      <c r="O614">
        <v>3</v>
      </c>
      <c r="P614" t="s">
        <v>193</v>
      </c>
      <c r="Q614" t="s">
        <v>250</v>
      </c>
      <c r="R614">
        <v>9</v>
      </c>
      <c r="S614" t="s">
        <v>892</v>
      </c>
      <c r="U614">
        <v>0</v>
      </c>
      <c r="V614">
        <v>0</v>
      </c>
      <c r="W614">
        <v>3</v>
      </c>
      <c r="X614">
        <v>0</v>
      </c>
      <c r="Y614">
        <v>3</v>
      </c>
      <c r="Z614">
        <v>1</v>
      </c>
      <c r="AA614">
        <v>0</v>
      </c>
      <c r="AB614">
        <v>4</v>
      </c>
      <c r="AC614">
        <v>50</v>
      </c>
      <c r="AD614">
        <v>0</v>
      </c>
      <c r="AE614">
        <v>5</v>
      </c>
      <c r="AF614">
        <v>1</v>
      </c>
      <c r="AG614">
        <v>6</v>
      </c>
      <c r="AH614">
        <v>0</v>
      </c>
      <c r="AI614">
        <v>50</v>
      </c>
      <c r="AJ614">
        <v>44</v>
      </c>
      <c r="AK614">
        <v>49</v>
      </c>
      <c r="AL614">
        <v>50</v>
      </c>
      <c r="AM614">
        <v>0</v>
      </c>
      <c r="AN614">
        <v>0.3</v>
      </c>
      <c r="AO614">
        <v>4.454545454545455</v>
      </c>
      <c r="AP614">
        <v>0</v>
      </c>
      <c r="AQ614" t="s">
        <v>124</v>
      </c>
      <c r="AR614" t="s">
        <v>108</v>
      </c>
      <c r="AS614" t="s">
        <v>403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 t="s">
        <v>109</v>
      </c>
      <c r="BB614">
        <v>15</v>
      </c>
      <c r="BC614">
        <v>0</v>
      </c>
      <c r="BD614" t="s">
        <v>111</v>
      </c>
      <c r="BE614">
        <v>0</v>
      </c>
      <c r="BF614" t="s">
        <v>111</v>
      </c>
    </row>
    <row r="615" spans="1:58" x14ac:dyDescent="0.25">
      <c r="A615" t="s">
        <v>893</v>
      </c>
      <c r="B615" t="s">
        <v>248</v>
      </c>
      <c r="C615">
        <v>2</v>
      </c>
      <c r="D615">
        <v>624</v>
      </c>
      <c r="E615" t="s">
        <v>120</v>
      </c>
      <c r="F615" t="s">
        <v>63</v>
      </c>
      <c r="G615" t="s">
        <v>64</v>
      </c>
      <c r="H615" t="s">
        <v>67</v>
      </c>
      <c r="I615" t="s">
        <v>78</v>
      </c>
      <c r="J615" t="s">
        <v>68</v>
      </c>
      <c r="K615" t="s">
        <v>2</v>
      </c>
      <c r="L615">
        <v>50</v>
      </c>
      <c r="M615">
        <v>1383139</v>
      </c>
      <c r="N615">
        <v>15</v>
      </c>
      <c r="O615">
        <v>3</v>
      </c>
      <c r="P615" t="s">
        <v>193</v>
      </c>
      <c r="Q615" t="s">
        <v>250</v>
      </c>
      <c r="R615">
        <v>9</v>
      </c>
      <c r="S615" t="s">
        <v>892</v>
      </c>
      <c r="U615">
        <v>0</v>
      </c>
      <c r="V615">
        <v>0</v>
      </c>
      <c r="W615">
        <v>2</v>
      </c>
      <c r="X615">
        <v>0</v>
      </c>
      <c r="Y615">
        <v>2</v>
      </c>
      <c r="Z615">
        <v>2</v>
      </c>
      <c r="AA615">
        <v>0</v>
      </c>
      <c r="AB615">
        <v>4</v>
      </c>
      <c r="AC615">
        <v>50</v>
      </c>
      <c r="AD615">
        <v>0</v>
      </c>
      <c r="AE615">
        <v>4</v>
      </c>
      <c r="AF615">
        <v>2</v>
      </c>
      <c r="AG615">
        <v>6</v>
      </c>
      <c r="AH615">
        <v>0</v>
      </c>
      <c r="AI615">
        <v>50</v>
      </c>
      <c r="AJ615">
        <v>44</v>
      </c>
      <c r="AK615">
        <v>48</v>
      </c>
      <c r="AL615">
        <v>50</v>
      </c>
      <c r="AM615">
        <v>0</v>
      </c>
      <c r="AN615">
        <v>0.3</v>
      </c>
      <c r="AO615">
        <v>4.3636363636363633</v>
      </c>
      <c r="AP615">
        <v>0</v>
      </c>
      <c r="AQ615" t="s">
        <v>124</v>
      </c>
      <c r="AR615" t="s">
        <v>108</v>
      </c>
      <c r="AS615" t="s">
        <v>403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 t="s">
        <v>109</v>
      </c>
      <c r="BB615">
        <v>15</v>
      </c>
      <c r="BC615">
        <v>0</v>
      </c>
      <c r="BD615" t="s">
        <v>111</v>
      </c>
      <c r="BE615">
        <v>0</v>
      </c>
      <c r="BF615" t="s">
        <v>111</v>
      </c>
    </row>
    <row r="616" spans="1:58" x14ac:dyDescent="0.25">
      <c r="A616" t="s">
        <v>894</v>
      </c>
      <c r="B616" t="s">
        <v>248</v>
      </c>
      <c r="C616">
        <v>2</v>
      </c>
      <c r="D616">
        <v>625</v>
      </c>
      <c r="E616" t="s">
        <v>120</v>
      </c>
      <c r="F616" t="s">
        <v>63</v>
      </c>
      <c r="G616" t="s">
        <v>64</v>
      </c>
      <c r="H616" t="s">
        <v>65</v>
      </c>
      <c r="I616" t="s">
        <v>78</v>
      </c>
      <c r="J616" t="s">
        <v>96</v>
      </c>
      <c r="K616" t="s">
        <v>2</v>
      </c>
      <c r="L616">
        <v>50</v>
      </c>
      <c r="M616">
        <v>1383141</v>
      </c>
      <c r="N616">
        <v>20</v>
      </c>
      <c r="O616">
        <v>3</v>
      </c>
      <c r="P616" t="s">
        <v>193</v>
      </c>
      <c r="Q616" t="s">
        <v>250</v>
      </c>
      <c r="R616">
        <v>9</v>
      </c>
      <c r="S616" t="s">
        <v>895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50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50</v>
      </c>
      <c r="AJ616">
        <v>50</v>
      </c>
      <c r="AK616">
        <v>50</v>
      </c>
      <c r="AL616">
        <v>50</v>
      </c>
      <c r="AM616">
        <v>0</v>
      </c>
      <c r="AN616">
        <v>0.4</v>
      </c>
      <c r="AO616">
        <v>4.5454545454545459</v>
      </c>
      <c r="AP616">
        <v>0</v>
      </c>
      <c r="AQ616" t="s">
        <v>124</v>
      </c>
      <c r="AR616" t="s">
        <v>116</v>
      </c>
      <c r="AS616" t="s">
        <v>403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 t="s">
        <v>109</v>
      </c>
      <c r="BB616">
        <v>20</v>
      </c>
      <c r="BC616">
        <v>0</v>
      </c>
      <c r="BD616" t="s">
        <v>111</v>
      </c>
      <c r="BE616">
        <v>0</v>
      </c>
      <c r="BF616" t="s">
        <v>111</v>
      </c>
    </row>
    <row r="617" spans="1:58" x14ac:dyDescent="0.25">
      <c r="A617" t="s">
        <v>896</v>
      </c>
      <c r="B617" t="s">
        <v>248</v>
      </c>
      <c r="C617">
        <v>2</v>
      </c>
      <c r="D617">
        <v>626</v>
      </c>
      <c r="E617" t="s">
        <v>120</v>
      </c>
      <c r="F617" t="s">
        <v>63</v>
      </c>
      <c r="G617" t="s">
        <v>64</v>
      </c>
      <c r="H617" t="s">
        <v>65</v>
      </c>
      <c r="I617" t="s">
        <v>78</v>
      </c>
      <c r="J617" t="s">
        <v>96</v>
      </c>
      <c r="K617" t="s">
        <v>2</v>
      </c>
      <c r="L617">
        <v>50</v>
      </c>
      <c r="M617">
        <v>1383143</v>
      </c>
      <c r="N617">
        <v>20</v>
      </c>
      <c r="O617">
        <v>3</v>
      </c>
      <c r="P617" t="s">
        <v>193</v>
      </c>
      <c r="Q617" t="s">
        <v>250</v>
      </c>
      <c r="R617">
        <v>9</v>
      </c>
      <c r="S617" t="s">
        <v>897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50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50</v>
      </c>
      <c r="AJ617">
        <v>50</v>
      </c>
      <c r="AK617">
        <v>50</v>
      </c>
      <c r="AL617">
        <v>50</v>
      </c>
      <c r="AM617">
        <v>0</v>
      </c>
      <c r="AN617">
        <v>0.4</v>
      </c>
      <c r="AO617">
        <v>4.5454545454545459</v>
      </c>
      <c r="AP617">
        <v>0</v>
      </c>
      <c r="AQ617" t="s">
        <v>124</v>
      </c>
      <c r="AR617" t="s">
        <v>116</v>
      </c>
      <c r="AS617" t="s">
        <v>403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 t="s">
        <v>109</v>
      </c>
      <c r="BB617">
        <v>20</v>
      </c>
      <c r="BC617">
        <v>0</v>
      </c>
      <c r="BD617" t="s">
        <v>111</v>
      </c>
      <c r="BE617">
        <v>0</v>
      </c>
      <c r="BF617" t="s">
        <v>111</v>
      </c>
    </row>
    <row r="618" spans="1:58" x14ac:dyDescent="0.25">
      <c r="A618" t="s">
        <v>898</v>
      </c>
      <c r="B618" t="s">
        <v>248</v>
      </c>
      <c r="C618">
        <v>2</v>
      </c>
      <c r="D618">
        <v>630</v>
      </c>
      <c r="E618" t="s">
        <v>120</v>
      </c>
      <c r="F618" t="s">
        <v>63</v>
      </c>
      <c r="G618" t="s">
        <v>64</v>
      </c>
      <c r="H618" t="s">
        <v>65</v>
      </c>
      <c r="I618" t="s">
        <v>78</v>
      </c>
      <c r="J618" t="s">
        <v>75</v>
      </c>
      <c r="K618" t="s">
        <v>1</v>
      </c>
      <c r="L618">
        <v>50</v>
      </c>
      <c r="M618">
        <v>3495909</v>
      </c>
      <c r="N618">
        <v>20</v>
      </c>
      <c r="O618">
        <v>3</v>
      </c>
      <c r="P618" t="s">
        <v>193</v>
      </c>
      <c r="Q618" t="s">
        <v>298</v>
      </c>
      <c r="R618">
        <v>9</v>
      </c>
      <c r="S618" t="s">
        <v>899</v>
      </c>
      <c r="U618">
        <v>22</v>
      </c>
      <c r="V618">
        <v>22</v>
      </c>
      <c r="W618">
        <v>3</v>
      </c>
      <c r="X618">
        <v>0</v>
      </c>
      <c r="Y618">
        <v>3</v>
      </c>
      <c r="Z618">
        <v>0</v>
      </c>
      <c r="AA618">
        <v>22</v>
      </c>
      <c r="AB618">
        <v>25</v>
      </c>
      <c r="AC618">
        <v>50</v>
      </c>
      <c r="AD618">
        <v>44</v>
      </c>
      <c r="AE618">
        <v>5</v>
      </c>
      <c r="AF618">
        <v>0</v>
      </c>
      <c r="AG618">
        <v>49</v>
      </c>
      <c r="AH618">
        <v>0</v>
      </c>
      <c r="AI618">
        <v>6</v>
      </c>
      <c r="AJ618">
        <v>1</v>
      </c>
      <c r="AK618">
        <v>6</v>
      </c>
      <c r="AL618">
        <v>6</v>
      </c>
      <c r="AM618">
        <v>0</v>
      </c>
      <c r="AN618">
        <v>0.4</v>
      </c>
      <c r="AO618">
        <v>0.54545454545454541</v>
      </c>
      <c r="AP618">
        <v>0</v>
      </c>
      <c r="AQ618" t="s">
        <v>145</v>
      </c>
      <c r="AR618" t="s">
        <v>108</v>
      </c>
      <c r="AS618" t="s">
        <v>403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 t="s">
        <v>113</v>
      </c>
      <c r="BB618">
        <v>20</v>
      </c>
      <c r="BC618">
        <v>0</v>
      </c>
      <c r="BD618" t="s">
        <v>111</v>
      </c>
      <c r="BE618">
        <v>0</v>
      </c>
      <c r="BF618" t="s">
        <v>111</v>
      </c>
    </row>
    <row r="619" spans="1:58" x14ac:dyDescent="0.25">
      <c r="A619" t="s">
        <v>900</v>
      </c>
      <c r="B619" t="s">
        <v>248</v>
      </c>
      <c r="C619">
        <v>2</v>
      </c>
      <c r="D619">
        <v>631</v>
      </c>
      <c r="E619" t="s">
        <v>120</v>
      </c>
      <c r="F619" t="s">
        <v>63</v>
      </c>
      <c r="G619" t="s">
        <v>64</v>
      </c>
      <c r="H619" t="s">
        <v>65</v>
      </c>
      <c r="I619" t="s">
        <v>78</v>
      </c>
      <c r="J619" t="s">
        <v>75</v>
      </c>
      <c r="K619" t="s">
        <v>1</v>
      </c>
      <c r="L619">
        <v>50</v>
      </c>
      <c r="M619">
        <v>3495911</v>
      </c>
      <c r="N619">
        <v>20</v>
      </c>
      <c r="O619">
        <v>3</v>
      </c>
      <c r="P619" t="s">
        <v>193</v>
      </c>
      <c r="Q619" t="s">
        <v>298</v>
      </c>
      <c r="R619">
        <v>9</v>
      </c>
      <c r="S619" t="s">
        <v>899</v>
      </c>
      <c r="U619">
        <v>22</v>
      </c>
      <c r="V619">
        <v>22</v>
      </c>
      <c r="W619">
        <v>3</v>
      </c>
      <c r="X619">
        <v>0</v>
      </c>
      <c r="Y619">
        <v>3</v>
      </c>
      <c r="Z619">
        <v>0</v>
      </c>
      <c r="AA619">
        <v>22</v>
      </c>
      <c r="AB619">
        <v>25</v>
      </c>
      <c r="AC619">
        <v>50</v>
      </c>
      <c r="AD619">
        <v>44</v>
      </c>
      <c r="AE619">
        <v>5</v>
      </c>
      <c r="AF619">
        <v>0</v>
      </c>
      <c r="AG619">
        <v>49</v>
      </c>
      <c r="AH619">
        <v>0</v>
      </c>
      <c r="AI619">
        <v>6</v>
      </c>
      <c r="AJ619">
        <v>1</v>
      </c>
      <c r="AK619">
        <v>6</v>
      </c>
      <c r="AL619">
        <v>6</v>
      </c>
      <c r="AM619">
        <v>0</v>
      </c>
      <c r="AN619">
        <v>0.4</v>
      </c>
      <c r="AO619">
        <v>0.54545454545454541</v>
      </c>
      <c r="AP619">
        <v>0</v>
      </c>
      <c r="AQ619" t="s">
        <v>145</v>
      </c>
      <c r="AR619" t="s">
        <v>108</v>
      </c>
      <c r="AS619" t="s">
        <v>403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 t="s">
        <v>113</v>
      </c>
      <c r="BB619">
        <v>20</v>
      </c>
      <c r="BC619">
        <v>0</v>
      </c>
      <c r="BD619" t="s">
        <v>111</v>
      </c>
      <c r="BE619">
        <v>0</v>
      </c>
      <c r="BF619" t="s">
        <v>111</v>
      </c>
    </row>
    <row r="620" spans="1:58" x14ac:dyDescent="0.25">
      <c r="A620" t="s">
        <v>901</v>
      </c>
      <c r="B620" t="s">
        <v>248</v>
      </c>
      <c r="C620">
        <v>2</v>
      </c>
      <c r="D620">
        <v>632</v>
      </c>
      <c r="E620" t="s">
        <v>120</v>
      </c>
      <c r="F620" t="s">
        <v>63</v>
      </c>
      <c r="G620" t="s">
        <v>64</v>
      </c>
      <c r="H620" t="s">
        <v>65</v>
      </c>
      <c r="I620" t="s">
        <v>72</v>
      </c>
      <c r="J620" t="s">
        <v>72</v>
      </c>
      <c r="K620" t="s">
        <v>121</v>
      </c>
      <c r="L620">
        <v>50</v>
      </c>
      <c r="M620">
        <v>1383155</v>
      </c>
      <c r="N620">
        <v>0</v>
      </c>
      <c r="O620">
        <v>3</v>
      </c>
      <c r="P620" t="s">
        <v>193</v>
      </c>
      <c r="Q620" t="s">
        <v>298</v>
      </c>
      <c r="R620">
        <v>9</v>
      </c>
      <c r="S620" t="s">
        <v>122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50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50</v>
      </c>
      <c r="AK620">
        <v>50</v>
      </c>
      <c r="AL620">
        <v>50</v>
      </c>
      <c r="AM620">
        <v>50</v>
      </c>
      <c r="AN620">
        <v>0</v>
      </c>
      <c r="AO620">
        <v>4.5454545454545459</v>
      </c>
      <c r="AP620">
        <v>0</v>
      </c>
      <c r="AQ620" t="s">
        <v>123</v>
      </c>
      <c r="AR620" t="s">
        <v>116</v>
      </c>
      <c r="AS620" t="s">
        <v>403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 t="s">
        <v>117</v>
      </c>
      <c r="BB620">
        <v>0</v>
      </c>
      <c r="BC620">
        <v>0</v>
      </c>
      <c r="BD620" t="s">
        <v>114</v>
      </c>
      <c r="BE620">
        <v>1</v>
      </c>
      <c r="BF620" t="s">
        <v>111</v>
      </c>
    </row>
    <row r="621" spans="1:58" x14ac:dyDescent="0.25">
      <c r="A621" t="s">
        <v>902</v>
      </c>
      <c r="B621" t="s">
        <v>248</v>
      </c>
      <c r="C621">
        <v>2</v>
      </c>
      <c r="D621">
        <v>633</v>
      </c>
      <c r="E621">
        <v>2</v>
      </c>
      <c r="F621" t="s">
        <v>63</v>
      </c>
      <c r="G621" t="s">
        <v>64</v>
      </c>
      <c r="H621" t="s">
        <v>65</v>
      </c>
      <c r="I621" t="s">
        <v>73</v>
      </c>
      <c r="J621" t="s">
        <v>74</v>
      </c>
      <c r="K621" t="s">
        <v>1</v>
      </c>
      <c r="L621">
        <v>50</v>
      </c>
      <c r="M621">
        <v>1383157</v>
      </c>
      <c r="N621">
        <v>6</v>
      </c>
      <c r="O621">
        <v>3</v>
      </c>
      <c r="P621" t="s">
        <v>193</v>
      </c>
      <c r="Q621" t="s">
        <v>321</v>
      </c>
      <c r="R621">
        <v>10</v>
      </c>
      <c r="S621" t="s">
        <v>903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50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50</v>
      </c>
      <c r="AJ621">
        <v>50</v>
      </c>
      <c r="AK621">
        <v>50</v>
      </c>
      <c r="AL621">
        <v>50</v>
      </c>
      <c r="AM621">
        <v>0</v>
      </c>
      <c r="AN621">
        <v>0.12</v>
      </c>
      <c r="AO621">
        <v>4.5454545454545459</v>
      </c>
      <c r="AP621">
        <v>0</v>
      </c>
      <c r="AQ621" t="s">
        <v>130</v>
      </c>
      <c r="AR621" t="s">
        <v>116</v>
      </c>
      <c r="AS621" t="s">
        <v>275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 t="s">
        <v>117</v>
      </c>
      <c r="BB621">
        <v>6</v>
      </c>
      <c r="BC621">
        <v>0</v>
      </c>
      <c r="BD621" t="s">
        <v>110</v>
      </c>
      <c r="BE621">
        <v>1</v>
      </c>
      <c r="BF621" t="s">
        <v>111</v>
      </c>
    </row>
    <row r="622" spans="1:58" x14ac:dyDescent="0.25">
      <c r="A622" t="s">
        <v>904</v>
      </c>
      <c r="B622" t="s">
        <v>248</v>
      </c>
      <c r="C622">
        <v>2</v>
      </c>
      <c r="D622">
        <v>634</v>
      </c>
      <c r="E622">
        <v>2</v>
      </c>
      <c r="F622" t="s">
        <v>63</v>
      </c>
      <c r="G622" t="s">
        <v>64</v>
      </c>
      <c r="H622" t="s">
        <v>65</v>
      </c>
      <c r="I622" t="s">
        <v>73</v>
      </c>
      <c r="J622" t="s">
        <v>74</v>
      </c>
      <c r="K622" t="s">
        <v>1</v>
      </c>
      <c r="L622">
        <v>50</v>
      </c>
      <c r="M622">
        <v>1383159</v>
      </c>
      <c r="N622">
        <v>6</v>
      </c>
      <c r="O622">
        <v>3</v>
      </c>
      <c r="P622" t="s">
        <v>193</v>
      </c>
      <c r="Q622" t="s">
        <v>321</v>
      </c>
      <c r="R622">
        <v>10</v>
      </c>
      <c r="S622" t="s">
        <v>903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50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50</v>
      </c>
      <c r="AJ622">
        <v>50</v>
      </c>
      <c r="AK622">
        <v>50</v>
      </c>
      <c r="AL622">
        <v>50</v>
      </c>
      <c r="AM622">
        <v>0</v>
      </c>
      <c r="AN622">
        <v>0.12</v>
      </c>
      <c r="AO622">
        <v>4.5454545454545459</v>
      </c>
      <c r="AP622">
        <v>0</v>
      </c>
      <c r="AQ622" t="s">
        <v>130</v>
      </c>
      <c r="AR622" t="s">
        <v>116</v>
      </c>
      <c r="AS622" t="s">
        <v>275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 t="s">
        <v>117</v>
      </c>
      <c r="BB622">
        <v>6</v>
      </c>
      <c r="BC622">
        <v>0</v>
      </c>
      <c r="BD622" t="s">
        <v>111</v>
      </c>
      <c r="BE622">
        <v>2</v>
      </c>
      <c r="BF622" t="s">
        <v>111</v>
      </c>
    </row>
    <row r="623" spans="1:58" x14ac:dyDescent="0.25">
      <c r="A623" t="s">
        <v>905</v>
      </c>
      <c r="B623" t="s">
        <v>248</v>
      </c>
      <c r="C623">
        <v>2</v>
      </c>
      <c r="D623">
        <v>635</v>
      </c>
      <c r="E623">
        <v>2</v>
      </c>
      <c r="F623" t="s">
        <v>63</v>
      </c>
      <c r="G623" t="s">
        <v>64</v>
      </c>
      <c r="H623" t="s">
        <v>65</v>
      </c>
      <c r="I623" t="s">
        <v>73</v>
      </c>
      <c r="J623" t="s">
        <v>74</v>
      </c>
      <c r="K623" t="s">
        <v>1</v>
      </c>
      <c r="L623">
        <v>50</v>
      </c>
      <c r="M623">
        <v>1383161</v>
      </c>
      <c r="N623">
        <v>6</v>
      </c>
      <c r="O623">
        <v>3</v>
      </c>
      <c r="P623" t="s">
        <v>193</v>
      </c>
      <c r="Q623" t="s">
        <v>321</v>
      </c>
      <c r="R623">
        <v>10</v>
      </c>
      <c r="S623" t="s">
        <v>903</v>
      </c>
      <c r="U623">
        <v>0</v>
      </c>
      <c r="V623">
        <v>10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10</v>
      </c>
      <c r="AC623">
        <v>50</v>
      </c>
      <c r="AD623">
        <v>22</v>
      </c>
      <c r="AE623">
        <v>0</v>
      </c>
      <c r="AF623">
        <v>0</v>
      </c>
      <c r="AG623">
        <v>22</v>
      </c>
      <c r="AH623">
        <v>0</v>
      </c>
      <c r="AI623">
        <v>28</v>
      </c>
      <c r="AJ623">
        <v>28</v>
      </c>
      <c r="AK623">
        <v>28</v>
      </c>
      <c r="AL623">
        <v>28</v>
      </c>
      <c r="AM623">
        <v>0</v>
      </c>
      <c r="AN623">
        <v>0.12</v>
      </c>
      <c r="AO623">
        <v>2.5454545454545454</v>
      </c>
      <c r="AP623">
        <v>0</v>
      </c>
      <c r="AQ623" t="s">
        <v>130</v>
      </c>
      <c r="AR623" t="s">
        <v>108</v>
      </c>
      <c r="AS623" t="s">
        <v>275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 t="s">
        <v>117</v>
      </c>
      <c r="BB623">
        <v>6</v>
      </c>
      <c r="BC623">
        <v>0</v>
      </c>
      <c r="BD623" t="s">
        <v>111</v>
      </c>
      <c r="BE623">
        <v>0</v>
      </c>
      <c r="BF623" t="s">
        <v>111</v>
      </c>
    </row>
    <row r="624" spans="1:58" x14ac:dyDescent="0.25">
      <c r="A624" t="s">
        <v>906</v>
      </c>
      <c r="B624" t="s">
        <v>248</v>
      </c>
      <c r="C624">
        <v>2</v>
      </c>
      <c r="D624">
        <v>636</v>
      </c>
      <c r="E624">
        <v>2</v>
      </c>
      <c r="F624" t="s">
        <v>63</v>
      </c>
      <c r="G624" t="s">
        <v>64</v>
      </c>
      <c r="H624" t="s">
        <v>65</v>
      </c>
      <c r="I624" t="s">
        <v>73</v>
      </c>
      <c r="J624" t="s">
        <v>74</v>
      </c>
      <c r="K624" t="s">
        <v>1</v>
      </c>
      <c r="L624">
        <v>50</v>
      </c>
      <c r="M624">
        <v>1383163</v>
      </c>
      <c r="N624">
        <v>6</v>
      </c>
      <c r="O624">
        <v>3</v>
      </c>
      <c r="P624" t="s">
        <v>193</v>
      </c>
      <c r="Q624" t="s">
        <v>321</v>
      </c>
      <c r="R624">
        <v>10</v>
      </c>
      <c r="S624" t="s">
        <v>903</v>
      </c>
      <c r="U624">
        <v>0</v>
      </c>
      <c r="V624">
        <v>12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12</v>
      </c>
      <c r="AC624">
        <v>50</v>
      </c>
      <c r="AD624">
        <v>30</v>
      </c>
      <c r="AE624">
        <v>0</v>
      </c>
      <c r="AF624">
        <v>0</v>
      </c>
      <c r="AG624">
        <v>30</v>
      </c>
      <c r="AH624">
        <v>0</v>
      </c>
      <c r="AI624">
        <v>20</v>
      </c>
      <c r="AJ624">
        <v>20</v>
      </c>
      <c r="AK624">
        <v>20</v>
      </c>
      <c r="AL624">
        <v>20</v>
      </c>
      <c r="AM624">
        <v>0</v>
      </c>
      <c r="AN624">
        <v>0.12</v>
      </c>
      <c r="AO624">
        <v>1.8181818181818183</v>
      </c>
      <c r="AP624">
        <v>0</v>
      </c>
      <c r="AQ624" t="s">
        <v>130</v>
      </c>
      <c r="AR624" t="s">
        <v>108</v>
      </c>
      <c r="AS624" t="s">
        <v>275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 t="s">
        <v>117</v>
      </c>
      <c r="BB624">
        <v>6</v>
      </c>
      <c r="BC624">
        <v>0</v>
      </c>
      <c r="BD624" t="s">
        <v>111</v>
      </c>
      <c r="BE624">
        <v>0</v>
      </c>
      <c r="BF624" t="s">
        <v>111</v>
      </c>
    </row>
    <row r="625" spans="1:58" x14ac:dyDescent="0.25">
      <c r="A625" t="s">
        <v>907</v>
      </c>
      <c r="B625" t="s">
        <v>248</v>
      </c>
      <c r="C625">
        <v>2</v>
      </c>
      <c r="D625">
        <v>637</v>
      </c>
      <c r="E625">
        <v>2</v>
      </c>
      <c r="F625" t="s">
        <v>63</v>
      </c>
      <c r="G625" t="s">
        <v>64</v>
      </c>
      <c r="H625" t="s">
        <v>65</v>
      </c>
      <c r="I625" t="s">
        <v>73</v>
      </c>
      <c r="J625" t="s">
        <v>74</v>
      </c>
      <c r="K625" t="s">
        <v>1</v>
      </c>
      <c r="L625">
        <v>50</v>
      </c>
      <c r="M625">
        <v>1383165</v>
      </c>
      <c r="N625">
        <v>6</v>
      </c>
      <c r="O625">
        <v>3</v>
      </c>
      <c r="P625" t="s">
        <v>193</v>
      </c>
      <c r="Q625" t="s">
        <v>321</v>
      </c>
      <c r="R625">
        <v>10</v>
      </c>
      <c r="S625" t="s">
        <v>903</v>
      </c>
      <c r="U625">
        <v>0</v>
      </c>
      <c r="V625">
        <v>6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</v>
      </c>
      <c r="AC625">
        <v>50</v>
      </c>
      <c r="AD625">
        <v>16</v>
      </c>
      <c r="AE625">
        <v>0</v>
      </c>
      <c r="AF625">
        <v>0</v>
      </c>
      <c r="AG625">
        <v>16</v>
      </c>
      <c r="AH625">
        <v>0</v>
      </c>
      <c r="AI625">
        <v>34</v>
      </c>
      <c r="AJ625">
        <v>34</v>
      </c>
      <c r="AK625">
        <v>34</v>
      </c>
      <c r="AL625">
        <v>34</v>
      </c>
      <c r="AM625">
        <v>0</v>
      </c>
      <c r="AN625">
        <v>0.12</v>
      </c>
      <c r="AO625">
        <v>3.0909090909090908</v>
      </c>
      <c r="AP625">
        <v>0</v>
      </c>
      <c r="AQ625" t="s">
        <v>130</v>
      </c>
      <c r="AR625" t="s">
        <v>108</v>
      </c>
      <c r="AS625" t="s">
        <v>275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 t="s">
        <v>117</v>
      </c>
      <c r="BB625">
        <v>6</v>
      </c>
      <c r="BC625">
        <v>0</v>
      </c>
      <c r="BD625" t="s">
        <v>111</v>
      </c>
      <c r="BE625">
        <v>0</v>
      </c>
      <c r="BF625" t="s">
        <v>111</v>
      </c>
    </row>
    <row r="626" spans="1:58" x14ac:dyDescent="0.25">
      <c r="A626" t="s">
        <v>908</v>
      </c>
      <c r="B626" t="s">
        <v>248</v>
      </c>
      <c r="C626">
        <v>2</v>
      </c>
      <c r="D626">
        <v>638</v>
      </c>
      <c r="E626">
        <v>2</v>
      </c>
      <c r="F626" t="s">
        <v>63</v>
      </c>
      <c r="G626" t="s">
        <v>64</v>
      </c>
      <c r="H626" t="s">
        <v>65</v>
      </c>
      <c r="I626" t="s">
        <v>73</v>
      </c>
      <c r="J626" t="s">
        <v>74</v>
      </c>
      <c r="K626" t="s">
        <v>1</v>
      </c>
      <c r="L626">
        <v>50</v>
      </c>
      <c r="M626">
        <v>1383167</v>
      </c>
      <c r="N626">
        <v>6</v>
      </c>
      <c r="O626">
        <v>3</v>
      </c>
      <c r="P626" t="s">
        <v>193</v>
      </c>
      <c r="Q626" t="s">
        <v>321</v>
      </c>
      <c r="R626">
        <v>10</v>
      </c>
      <c r="S626" t="s">
        <v>903</v>
      </c>
      <c r="U626">
        <v>0</v>
      </c>
      <c r="V626">
        <v>7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</v>
      </c>
      <c r="AC626">
        <v>50</v>
      </c>
      <c r="AD626">
        <v>17</v>
      </c>
      <c r="AE626">
        <v>0</v>
      </c>
      <c r="AF626">
        <v>0</v>
      </c>
      <c r="AG626">
        <v>17</v>
      </c>
      <c r="AH626">
        <v>0</v>
      </c>
      <c r="AI626">
        <v>33</v>
      </c>
      <c r="AJ626">
        <v>33</v>
      </c>
      <c r="AK626">
        <v>33</v>
      </c>
      <c r="AL626">
        <v>33</v>
      </c>
      <c r="AM626">
        <v>0</v>
      </c>
      <c r="AN626">
        <v>0.12</v>
      </c>
      <c r="AO626">
        <v>3</v>
      </c>
      <c r="AP626">
        <v>0</v>
      </c>
      <c r="AQ626" t="s">
        <v>130</v>
      </c>
      <c r="AR626" t="s">
        <v>108</v>
      </c>
      <c r="AS626" t="s">
        <v>275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 t="s">
        <v>117</v>
      </c>
      <c r="BB626">
        <v>6</v>
      </c>
      <c r="BC626">
        <v>0</v>
      </c>
      <c r="BD626" t="s">
        <v>111</v>
      </c>
      <c r="BE626">
        <v>0</v>
      </c>
      <c r="BF626" t="s">
        <v>111</v>
      </c>
    </row>
    <row r="627" spans="1:58" x14ac:dyDescent="0.25">
      <c r="A627" t="s">
        <v>909</v>
      </c>
      <c r="B627" t="s">
        <v>248</v>
      </c>
      <c r="C627">
        <v>2</v>
      </c>
      <c r="D627">
        <v>639</v>
      </c>
      <c r="E627">
        <v>2</v>
      </c>
      <c r="F627" t="s">
        <v>63</v>
      </c>
      <c r="G627" t="s">
        <v>64</v>
      </c>
      <c r="H627" t="s">
        <v>65</v>
      </c>
      <c r="I627" t="s">
        <v>73</v>
      </c>
      <c r="J627" t="s">
        <v>74</v>
      </c>
      <c r="K627" t="s">
        <v>1</v>
      </c>
      <c r="L627">
        <v>50</v>
      </c>
      <c r="M627">
        <v>1383169</v>
      </c>
      <c r="N627">
        <v>6</v>
      </c>
      <c r="O627">
        <v>3</v>
      </c>
      <c r="P627" t="s">
        <v>193</v>
      </c>
      <c r="Q627" t="s">
        <v>321</v>
      </c>
      <c r="R627">
        <v>10</v>
      </c>
      <c r="S627" t="s">
        <v>903</v>
      </c>
      <c r="U627">
        <v>0</v>
      </c>
      <c r="V627">
        <v>13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13</v>
      </c>
      <c r="AC627">
        <v>50</v>
      </c>
      <c r="AD627">
        <v>33</v>
      </c>
      <c r="AE627">
        <v>0</v>
      </c>
      <c r="AF627">
        <v>0</v>
      </c>
      <c r="AG627">
        <v>33</v>
      </c>
      <c r="AH627">
        <v>0</v>
      </c>
      <c r="AI627">
        <v>17</v>
      </c>
      <c r="AJ627">
        <v>17</v>
      </c>
      <c r="AK627">
        <v>17</v>
      </c>
      <c r="AL627">
        <v>17</v>
      </c>
      <c r="AM627">
        <v>0</v>
      </c>
      <c r="AN627">
        <v>0.12</v>
      </c>
      <c r="AO627">
        <v>1.5454545454545454</v>
      </c>
      <c r="AP627">
        <v>0</v>
      </c>
      <c r="AQ627" t="s">
        <v>130</v>
      </c>
      <c r="AR627" t="s">
        <v>108</v>
      </c>
      <c r="AS627" t="s">
        <v>275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 t="s">
        <v>117</v>
      </c>
      <c r="BB627">
        <v>6</v>
      </c>
      <c r="BC627">
        <v>0</v>
      </c>
      <c r="BD627" t="s">
        <v>111</v>
      </c>
      <c r="BE627">
        <v>0</v>
      </c>
      <c r="BF627" t="s">
        <v>111</v>
      </c>
    </row>
    <row r="628" spans="1:58" x14ac:dyDescent="0.25">
      <c r="A628" t="s">
        <v>910</v>
      </c>
      <c r="B628" t="s">
        <v>248</v>
      </c>
      <c r="C628">
        <v>2</v>
      </c>
      <c r="D628">
        <v>640</v>
      </c>
      <c r="E628">
        <v>2</v>
      </c>
      <c r="F628" t="s">
        <v>63</v>
      </c>
      <c r="G628" t="s">
        <v>64</v>
      </c>
      <c r="H628" t="s">
        <v>65</v>
      </c>
      <c r="I628" t="s">
        <v>73</v>
      </c>
      <c r="J628" t="s">
        <v>74</v>
      </c>
      <c r="K628" t="s">
        <v>1</v>
      </c>
      <c r="L628">
        <v>50</v>
      </c>
      <c r="M628">
        <v>1383171</v>
      </c>
      <c r="N628">
        <v>6</v>
      </c>
      <c r="O628">
        <v>3</v>
      </c>
      <c r="P628" t="s">
        <v>193</v>
      </c>
      <c r="Q628" t="s">
        <v>321</v>
      </c>
      <c r="R628">
        <v>10</v>
      </c>
      <c r="S628" t="s">
        <v>903</v>
      </c>
      <c r="U628">
        <v>0</v>
      </c>
      <c r="V628">
        <v>10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10</v>
      </c>
      <c r="AC628">
        <v>50</v>
      </c>
      <c r="AD628">
        <v>22</v>
      </c>
      <c r="AE628">
        <v>0</v>
      </c>
      <c r="AF628">
        <v>0</v>
      </c>
      <c r="AG628">
        <v>22</v>
      </c>
      <c r="AH628">
        <v>0</v>
      </c>
      <c r="AI628">
        <v>28</v>
      </c>
      <c r="AJ628">
        <v>28</v>
      </c>
      <c r="AK628">
        <v>28</v>
      </c>
      <c r="AL628">
        <v>28</v>
      </c>
      <c r="AM628">
        <v>0</v>
      </c>
      <c r="AN628">
        <v>0.12</v>
      </c>
      <c r="AO628">
        <v>2.5454545454545454</v>
      </c>
      <c r="AP628">
        <v>0</v>
      </c>
      <c r="AQ628" t="s">
        <v>130</v>
      </c>
      <c r="AR628" t="s">
        <v>108</v>
      </c>
      <c r="AS628" t="s">
        <v>275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 t="s">
        <v>117</v>
      </c>
      <c r="BB628">
        <v>6</v>
      </c>
      <c r="BC628">
        <v>0</v>
      </c>
      <c r="BD628" t="s">
        <v>111</v>
      </c>
      <c r="BE628">
        <v>0</v>
      </c>
      <c r="BF628" t="s">
        <v>111</v>
      </c>
    </row>
    <row r="629" spans="1:58" x14ac:dyDescent="0.25">
      <c r="A629" t="s">
        <v>911</v>
      </c>
      <c r="B629" t="s">
        <v>248</v>
      </c>
      <c r="C629">
        <v>2</v>
      </c>
      <c r="D629">
        <v>641</v>
      </c>
      <c r="E629">
        <v>2</v>
      </c>
      <c r="F629" t="s">
        <v>63</v>
      </c>
      <c r="G629" t="s">
        <v>64</v>
      </c>
      <c r="H629" t="s">
        <v>65</v>
      </c>
      <c r="I629" t="s">
        <v>73</v>
      </c>
      <c r="J629" t="s">
        <v>74</v>
      </c>
      <c r="K629" t="s">
        <v>1</v>
      </c>
      <c r="L629">
        <v>50</v>
      </c>
      <c r="M629">
        <v>1383173</v>
      </c>
      <c r="N629">
        <v>6</v>
      </c>
      <c r="O629">
        <v>3</v>
      </c>
      <c r="P629" t="s">
        <v>193</v>
      </c>
      <c r="Q629" t="s">
        <v>321</v>
      </c>
      <c r="R629">
        <v>10</v>
      </c>
      <c r="S629" t="s">
        <v>903</v>
      </c>
      <c r="U629">
        <v>0</v>
      </c>
      <c r="V629">
        <v>12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12</v>
      </c>
      <c r="AC629">
        <v>50</v>
      </c>
      <c r="AD629">
        <v>30</v>
      </c>
      <c r="AE629">
        <v>0</v>
      </c>
      <c r="AF629">
        <v>0</v>
      </c>
      <c r="AG629">
        <v>30</v>
      </c>
      <c r="AH629">
        <v>0</v>
      </c>
      <c r="AI629">
        <v>20</v>
      </c>
      <c r="AJ629">
        <v>20</v>
      </c>
      <c r="AK629">
        <v>20</v>
      </c>
      <c r="AL629">
        <v>20</v>
      </c>
      <c r="AM629">
        <v>0</v>
      </c>
      <c r="AN629">
        <v>0.12</v>
      </c>
      <c r="AO629">
        <v>1.8181818181818183</v>
      </c>
      <c r="AP629">
        <v>0</v>
      </c>
      <c r="AQ629" t="s">
        <v>130</v>
      </c>
      <c r="AR629" t="s">
        <v>108</v>
      </c>
      <c r="AS629" t="s">
        <v>275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 t="s">
        <v>117</v>
      </c>
      <c r="BB629">
        <v>6</v>
      </c>
      <c r="BC629">
        <v>0</v>
      </c>
      <c r="BD629" t="s">
        <v>111</v>
      </c>
      <c r="BE629">
        <v>0</v>
      </c>
      <c r="BF629" t="s">
        <v>111</v>
      </c>
    </row>
    <row r="630" spans="1:58" x14ac:dyDescent="0.25">
      <c r="A630" t="s">
        <v>912</v>
      </c>
      <c r="B630" t="s">
        <v>248</v>
      </c>
      <c r="C630">
        <v>2</v>
      </c>
      <c r="D630">
        <v>642</v>
      </c>
      <c r="E630">
        <v>2</v>
      </c>
      <c r="F630" t="s">
        <v>63</v>
      </c>
      <c r="G630" t="s">
        <v>64</v>
      </c>
      <c r="H630" t="s">
        <v>65</v>
      </c>
      <c r="I630" t="s">
        <v>73</v>
      </c>
      <c r="J630" t="s">
        <v>74</v>
      </c>
      <c r="K630" t="s">
        <v>1</v>
      </c>
      <c r="L630">
        <v>50</v>
      </c>
      <c r="M630">
        <v>1383175</v>
      </c>
      <c r="N630">
        <v>6</v>
      </c>
      <c r="O630">
        <v>3</v>
      </c>
      <c r="P630" t="s">
        <v>193</v>
      </c>
      <c r="Q630" t="s">
        <v>321</v>
      </c>
      <c r="R630">
        <v>10</v>
      </c>
      <c r="S630" t="s">
        <v>903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50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50</v>
      </c>
      <c r="AJ630">
        <v>50</v>
      </c>
      <c r="AK630">
        <v>50</v>
      </c>
      <c r="AL630">
        <v>50</v>
      </c>
      <c r="AM630">
        <v>0</v>
      </c>
      <c r="AN630">
        <v>0.12</v>
      </c>
      <c r="AO630">
        <v>4.5454545454545459</v>
      </c>
      <c r="AP630">
        <v>0</v>
      </c>
      <c r="AQ630" t="s">
        <v>130</v>
      </c>
      <c r="AR630" t="s">
        <v>116</v>
      </c>
      <c r="AS630" t="s">
        <v>275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 t="s">
        <v>117</v>
      </c>
      <c r="BB630">
        <v>6</v>
      </c>
      <c r="BC630">
        <v>0</v>
      </c>
      <c r="BD630" t="s">
        <v>111</v>
      </c>
      <c r="BE630">
        <v>1</v>
      </c>
      <c r="BF630" t="s">
        <v>111</v>
      </c>
    </row>
    <row r="631" spans="1:58" x14ac:dyDescent="0.25">
      <c r="A631" t="s">
        <v>913</v>
      </c>
      <c r="B631" t="s">
        <v>248</v>
      </c>
      <c r="C631">
        <v>2</v>
      </c>
      <c r="D631">
        <v>643</v>
      </c>
      <c r="E631">
        <v>2</v>
      </c>
      <c r="F631" t="s">
        <v>63</v>
      </c>
      <c r="G631" t="s">
        <v>64</v>
      </c>
      <c r="H631" t="s">
        <v>65</v>
      </c>
      <c r="I631" t="s">
        <v>73</v>
      </c>
      <c r="J631" t="s">
        <v>74</v>
      </c>
      <c r="K631" t="s">
        <v>1</v>
      </c>
      <c r="L631">
        <v>50</v>
      </c>
      <c r="M631">
        <v>1383177</v>
      </c>
      <c r="N631">
        <v>6</v>
      </c>
      <c r="O631">
        <v>3</v>
      </c>
      <c r="P631" t="s">
        <v>193</v>
      </c>
      <c r="Q631" t="s">
        <v>321</v>
      </c>
      <c r="R631">
        <v>10</v>
      </c>
      <c r="S631" t="s">
        <v>903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50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50</v>
      </c>
      <c r="AJ631">
        <v>50</v>
      </c>
      <c r="AK631">
        <v>50</v>
      </c>
      <c r="AL631">
        <v>50</v>
      </c>
      <c r="AM631">
        <v>0</v>
      </c>
      <c r="AN631">
        <v>0.12</v>
      </c>
      <c r="AO631">
        <v>4.5454545454545459</v>
      </c>
      <c r="AP631">
        <v>0</v>
      </c>
      <c r="AQ631" t="s">
        <v>130</v>
      </c>
      <c r="AR631" t="s">
        <v>116</v>
      </c>
      <c r="AS631" t="s">
        <v>275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 t="s">
        <v>117</v>
      </c>
      <c r="BB631">
        <v>6</v>
      </c>
      <c r="BC631">
        <v>0</v>
      </c>
      <c r="BD631" t="s">
        <v>114</v>
      </c>
      <c r="BE631">
        <v>2</v>
      </c>
      <c r="BF631" t="s">
        <v>111</v>
      </c>
    </row>
    <row r="632" spans="1:58" x14ac:dyDescent="0.25">
      <c r="A632" t="s">
        <v>914</v>
      </c>
      <c r="B632" t="s">
        <v>248</v>
      </c>
      <c r="C632">
        <v>2</v>
      </c>
      <c r="D632">
        <v>644</v>
      </c>
      <c r="E632">
        <v>2</v>
      </c>
      <c r="F632" t="s">
        <v>63</v>
      </c>
      <c r="G632" t="s">
        <v>64</v>
      </c>
      <c r="H632" t="s">
        <v>67</v>
      </c>
      <c r="I632" t="s">
        <v>68</v>
      </c>
      <c r="J632" t="s">
        <v>84</v>
      </c>
      <c r="K632" t="s">
        <v>1</v>
      </c>
      <c r="L632">
        <v>50</v>
      </c>
      <c r="M632">
        <v>1383179</v>
      </c>
      <c r="N632">
        <v>0</v>
      </c>
      <c r="O632">
        <v>3</v>
      </c>
      <c r="P632" t="s">
        <v>193</v>
      </c>
      <c r="Q632" t="s">
        <v>88</v>
      </c>
      <c r="R632">
        <v>11</v>
      </c>
      <c r="S632" t="s">
        <v>903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50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50</v>
      </c>
      <c r="AJ632">
        <v>50</v>
      </c>
      <c r="AK632">
        <v>50</v>
      </c>
      <c r="AL632">
        <v>50</v>
      </c>
      <c r="AM632">
        <v>0</v>
      </c>
      <c r="AN632">
        <v>0</v>
      </c>
      <c r="AO632">
        <v>4.5454545454545459</v>
      </c>
      <c r="AP632">
        <v>0</v>
      </c>
      <c r="AQ632" t="s">
        <v>112</v>
      </c>
      <c r="AR632" t="s">
        <v>116</v>
      </c>
      <c r="AS632" t="s">
        <v>275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 t="s">
        <v>117</v>
      </c>
      <c r="BB632">
        <v>0</v>
      </c>
      <c r="BC632">
        <v>0</v>
      </c>
      <c r="BD632" t="s">
        <v>110</v>
      </c>
      <c r="BE632">
        <v>1</v>
      </c>
      <c r="BF632" t="s">
        <v>111</v>
      </c>
    </row>
    <row r="633" spans="1:58" x14ac:dyDescent="0.25">
      <c r="A633" t="s">
        <v>915</v>
      </c>
      <c r="B633" t="s">
        <v>248</v>
      </c>
      <c r="C633">
        <v>2</v>
      </c>
      <c r="D633">
        <v>645</v>
      </c>
      <c r="E633">
        <v>2</v>
      </c>
      <c r="F633" t="s">
        <v>63</v>
      </c>
      <c r="G633" t="s">
        <v>64</v>
      </c>
      <c r="H633" t="s">
        <v>65</v>
      </c>
      <c r="I633" t="s">
        <v>72</v>
      </c>
      <c r="J633" t="s">
        <v>72</v>
      </c>
      <c r="K633" t="s">
        <v>2</v>
      </c>
      <c r="L633">
        <v>50</v>
      </c>
      <c r="M633">
        <v>1383181</v>
      </c>
      <c r="N633">
        <v>0</v>
      </c>
      <c r="O633">
        <v>3</v>
      </c>
      <c r="P633" t="s">
        <v>193</v>
      </c>
      <c r="Q633" t="s">
        <v>88</v>
      </c>
      <c r="R633">
        <v>11</v>
      </c>
      <c r="S633" t="s">
        <v>243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50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50</v>
      </c>
      <c r="AJ633">
        <v>50</v>
      </c>
      <c r="AK633">
        <v>50</v>
      </c>
      <c r="AL633">
        <v>50</v>
      </c>
      <c r="AM633">
        <v>0</v>
      </c>
      <c r="AN633">
        <v>0</v>
      </c>
      <c r="AO633">
        <v>4.5454545454545459</v>
      </c>
      <c r="AP633">
        <v>0</v>
      </c>
      <c r="AQ633" t="s">
        <v>155</v>
      </c>
      <c r="AR633" t="s">
        <v>116</v>
      </c>
      <c r="AS633" t="s">
        <v>275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 t="s">
        <v>109</v>
      </c>
      <c r="BB633">
        <v>0</v>
      </c>
      <c r="BC633">
        <v>0</v>
      </c>
      <c r="BD633" t="s">
        <v>111</v>
      </c>
      <c r="BE633">
        <v>2</v>
      </c>
      <c r="BF633" t="s">
        <v>111</v>
      </c>
    </row>
    <row r="634" spans="1:58" x14ac:dyDescent="0.25">
      <c r="A634" t="s">
        <v>916</v>
      </c>
      <c r="B634" t="s">
        <v>248</v>
      </c>
      <c r="C634">
        <v>2</v>
      </c>
      <c r="D634">
        <v>646</v>
      </c>
      <c r="E634">
        <v>2</v>
      </c>
      <c r="F634" t="s">
        <v>63</v>
      </c>
      <c r="G634" t="s">
        <v>64</v>
      </c>
      <c r="H634" t="s">
        <v>65</v>
      </c>
      <c r="I634" t="s">
        <v>72</v>
      </c>
      <c r="J634" t="s">
        <v>72</v>
      </c>
      <c r="K634" t="s">
        <v>2</v>
      </c>
      <c r="L634">
        <v>50</v>
      </c>
      <c r="M634">
        <v>1383183</v>
      </c>
      <c r="N634">
        <v>0</v>
      </c>
      <c r="O634">
        <v>3</v>
      </c>
      <c r="P634" t="s">
        <v>193</v>
      </c>
      <c r="Q634" t="s">
        <v>88</v>
      </c>
      <c r="R634">
        <v>11</v>
      </c>
      <c r="S634" t="s">
        <v>243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50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50</v>
      </c>
      <c r="AJ634">
        <v>50</v>
      </c>
      <c r="AK634">
        <v>50</v>
      </c>
      <c r="AL634">
        <v>50</v>
      </c>
      <c r="AM634">
        <v>0</v>
      </c>
      <c r="AN634">
        <v>0</v>
      </c>
      <c r="AO634">
        <v>4.5454545454545459</v>
      </c>
      <c r="AP634">
        <v>0</v>
      </c>
      <c r="AQ634" t="s">
        <v>155</v>
      </c>
      <c r="AR634" t="s">
        <v>116</v>
      </c>
      <c r="AS634" t="s">
        <v>275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 t="s">
        <v>109</v>
      </c>
      <c r="BB634">
        <v>0</v>
      </c>
      <c r="BC634">
        <v>0</v>
      </c>
      <c r="BD634" t="s">
        <v>111</v>
      </c>
      <c r="BE634">
        <v>3</v>
      </c>
      <c r="BF634" t="s">
        <v>111</v>
      </c>
    </row>
    <row r="635" spans="1:58" x14ac:dyDescent="0.25">
      <c r="A635" t="s">
        <v>917</v>
      </c>
      <c r="B635" t="s">
        <v>248</v>
      </c>
      <c r="C635">
        <v>2</v>
      </c>
      <c r="D635">
        <v>647</v>
      </c>
      <c r="E635">
        <v>2</v>
      </c>
      <c r="F635" t="s">
        <v>63</v>
      </c>
      <c r="G635" t="s">
        <v>64</v>
      </c>
      <c r="H635" t="s">
        <v>67</v>
      </c>
      <c r="I635" t="s">
        <v>68</v>
      </c>
      <c r="J635" t="s">
        <v>83</v>
      </c>
      <c r="K635" t="s">
        <v>1</v>
      </c>
      <c r="L635">
        <v>50</v>
      </c>
      <c r="M635">
        <v>1383185</v>
      </c>
      <c r="N635">
        <v>9.1</v>
      </c>
      <c r="O635">
        <v>3</v>
      </c>
      <c r="P635" t="s">
        <v>193</v>
      </c>
      <c r="Q635" t="s">
        <v>88</v>
      </c>
      <c r="R635">
        <v>11</v>
      </c>
      <c r="S635" t="s">
        <v>903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50</v>
      </c>
      <c r="AD635">
        <v>22</v>
      </c>
      <c r="AE635">
        <v>0</v>
      </c>
      <c r="AF635">
        <v>0</v>
      </c>
      <c r="AG635">
        <v>22</v>
      </c>
      <c r="AH635">
        <v>0</v>
      </c>
      <c r="AI635">
        <v>28</v>
      </c>
      <c r="AJ635">
        <v>28</v>
      </c>
      <c r="AK635">
        <v>28</v>
      </c>
      <c r="AL635">
        <v>28</v>
      </c>
      <c r="AM635">
        <v>0</v>
      </c>
      <c r="AN635">
        <v>0.182</v>
      </c>
      <c r="AO635">
        <v>2.5454545454545454</v>
      </c>
      <c r="AP635">
        <v>0</v>
      </c>
      <c r="AQ635" t="s">
        <v>112</v>
      </c>
      <c r="AR635" t="s">
        <v>108</v>
      </c>
      <c r="AS635" t="s">
        <v>275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 t="s">
        <v>117</v>
      </c>
      <c r="BB635">
        <v>9.1</v>
      </c>
      <c r="BC635">
        <v>0</v>
      </c>
      <c r="BD635" t="s">
        <v>111</v>
      </c>
      <c r="BE635">
        <v>0</v>
      </c>
      <c r="BF635" t="s">
        <v>111</v>
      </c>
    </row>
    <row r="636" spans="1:58" x14ac:dyDescent="0.25">
      <c r="A636" t="s">
        <v>918</v>
      </c>
      <c r="B636" t="s">
        <v>248</v>
      </c>
      <c r="C636">
        <v>2</v>
      </c>
      <c r="D636">
        <v>648</v>
      </c>
      <c r="E636">
        <v>2</v>
      </c>
      <c r="F636" t="s">
        <v>63</v>
      </c>
      <c r="G636" t="s">
        <v>64</v>
      </c>
      <c r="H636" t="s">
        <v>67</v>
      </c>
      <c r="I636" t="s">
        <v>68</v>
      </c>
      <c r="J636" t="s">
        <v>83</v>
      </c>
      <c r="K636" t="s">
        <v>1</v>
      </c>
      <c r="L636">
        <v>50</v>
      </c>
      <c r="M636">
        <v>1383187</v>
      </c>
      <c r="N636">
        <v>9.1</v>
      </c>
      <c r="O636">
        <v>3</v>
      </c>
      <c r="P636" t="s">
        <v>193</v>
      </c>
      <c r="Q636" t="s">
        <v>88</v>
      </c>
      <c r="R636">
        <v>11</v>
      </c>
      <c r="S636" t="s">
        <v>903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50</v>
      </c>
      <c r="AD636">
        <v>22</v>
      </c>
      <c r="AE636">
        <v>0</v>
      </c>
      <c r="AF636">
        <v>0</v>
      </c>
      <c r="AG636">
        <v>22</v>
      </c>
      <c r="AH636">
        <v>0</v>
      </c>
      <c r="AI636">
        <v>28</v>
      </c>
      <c r="AJ636">
        <v>28</v>
      </c>
      <c r="AK636">
        <v>28</v>
      </c>
      <c r="AL636">
        <v>28</v>
      </c>
      <c r="AM636">
        <v>0</v>
      </c>
      <c r="AN636">
        <v>0.182</v>
      </c>
      <c r="AO636">
        <v>2.5454545454545454</v>
      </c>
      <c r="AP636">
        <v>0</v>
      </c>
      <c r="AQ636" t="s">
        <v>112</v>
      </c>
      <c r="AR636" t="s">
        <v>108</v>
      </c>
      <c r="AS636" t="s">
        <v>275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 t="s">
        <v>117</v>
      </c>
      <c r="BB636">
        <v>9.1</v>
      </c>
      <c r="BC636">
        <v>0</v>
      </c>
      <c r="BD636" t="s">
        <v>111</v>
      </c>
      <c r="BE636">
        <v>0</v>
      </c>
      <c r="BF636" t="s">
        <v>111</v>
      </c>
    </row>
    <row r="637" spans="1:58" x14ac:dyDescent="0.25">
      <c r="A637" t="s">
        <v>919</v>
      </c>
      <c r="B637" t="s">
        <v>248</v>
      </c>
      <c r="C637">
        <v>2</v>
      </c>
      <c r="D637">
        <v>649</v>
      </c>
      <c r="E637">
        <v>2</v>
      </c>
      <c r="F637" t="s">
        <v>63</v>
      </c>
      <c r="G637" t="s">
        <v>64</v>
      </c>
      <c r="H637" t="s">
        <v>67</v>
      </c>
      <c r="I637" t="s">
        <v>68</v>
      </c>
      <c r="J637" t="s">
        <v>83</v>
      </c>
      <c r="K637" t="s">
        <v>1</v>
      </c>
      <c r="L637">
        <v>50</v>
      </c>
      <c r="M637">
        <v>1383189</v>
      </c>
      <c r="N637">
        <v>9.1</v>
      </c>
      <c r="O637">
        <v>3</v>
      </c>
      <c r="P637" t="s">
        <v>193</v>
      </c>
      <c r="Q637" t="s">
        <v>88</v>
      </c>
      <c r="R637">
        <v>11</v>
      </c>
      <c r="S637" t="s">
        <v>903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50</v>
      </c>
      <c r="AD637">
        <v>22</v>
      </c>
      <c r="AE637">
        <v>0</v>
      </c>
      <c r="AF637">
        <v>0</v>
      </c>
      <c r="AG637">
        <v>22</v>
      </c>
      <c r="AH637">
        <v>0</v>
      </c>
      <c r="AI637">
        <v>28</v>
      </c>
      <c r="AJ637">
        <v>28</v>
      </c>
      <c r="AK637">
        <v>28</v>
      </c>
      <c r="AL637">
        <v>28</v>
      </c>
      <c r="AM637">
        <v>0</v>
      </c>
      <c r="AN637">
        <v>0.182</v>
      </c>
      <c r="AO637">
        <v>2.5454545454545454</v>
      </c>
      <c r="AP637">
        <v>0</v>
      </c>
      <c r="AQ637" t="s">
        <v>112</v>
      </c>
      <c r="AR637" t="s">
        <v>108</v>
      </c>
      <c r="AS637" t="s">
        <v>275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 t="s">
        <v>117</v>
      </c>
      <c r="BB637">
        <v>9.1</v>
      </c>
      <c r="BC637">
        <v>0</v>
      </c>
      <c r="BD637" t="s">
        <v>111</v>
      </c>
      <c r="BE637">
        <v>0</v>
      </c>
      <c r="BF637" t="s">
        <v>111</v>
      </c>
    </row>
    <row r="638" spans="1:58" x14ac:dyDescent="0.25">
      <c r="A638" t="s">
        <v>920</v>
      </c>
      <c r="B638" t="s">
        <v>248</v>
      </c>
      <c r="C638">
        <v>2</v>
      </c>
      <c r="D638">
        <v>650</v>
      </c>
      <c r="E638">
        <v>2</v>
      </c>
      <c r="F638" t="s">
        <v>63</v>
      </c>
      <c r="G638" t="s">
        <v>64</v>
      </c>
      <c r="H638" t="s">
        <v>67</v>
      </c>
      <c r="I638" t="s">
        <v>68</v>
      </c>
      <c r="J638" t="s">
        <v>83</v>
      </c>
      <c r="K638" t="s">
        <v>1</v>
      </c>
      <c r="L638">
        <v>50</v>
      </c>
      <c r="M638">
        <v>1383191</v>
      </c>
      <c r="N638">
        <v>9.1</v>
      </c>
      <c r="O638">
        <v>3</v>
      </c>
      <c r="P638" t="s">
        <v>193</v>
      </c>
      <c r="Q638" t="s">
        <v>88</v>
      </c>
      <c r="R638">
        <v>11</v>
      </c>
      <c r="S638" t="s">
        <v>903</v>
      </c>
      <c r="U638">
        <v>0</v>
      </c>
      <c r="V638">
        <v>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</v>
      </c>
      <c r="AC638">
        <v>50</v>
      </c>
      <c r="AD638">
        <v>23</v>
      </c>
      <c r="AE638">
        <v>0</v>
      </c>
      <c r="AF638">
        <v>0</v>
      </c>
      <c r="AG638">
        <v>23</v>
      </c>
      <c r="AH638">
        <v>0</v>
      </c>
      <c r="AI638">
        <v>27</v>
      </c>
      <c r="AJ638">
        <v>27</v>
      </c>
      <c r="AK638">
        <v>27</v>
      </c>
      <c r="AL638">
        <v>27</v>
      </c>
      <c r="AM638">
        <v>0</v>
      </c>
      <c r="AN638">
        <v>0.182</v>
      </c>
      <c r="AO638">
        <v>2.4545454545454546</v>
      </c>
      <c r="AP638">
        <v>0</v>
      </c>
      <c r="AQ638" t="s">
        <v>112</v>
      </c>
      <c r="AR638" t="s">
        <v>108</v>
      </c>
      <c r="AS638" t="s">
        <v>275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 t="s">
        <v>117</v>
      </c>
      <c r="BB638">
        <v>9.1</v>
      </c>
      <c r="BC638">
        <v>0</v>
      </c>
      <c r="BD638" t="s">
        <v>111</v>
      </c>
      <c r="BE638">
        <v>0</v>
      </c>
      <c r="BF638" t="s">
        <v>111</v>
      </c>
    </row>
    <row r="639" spans="1:58" x14ac:dyDescent="0.25">
      <c r="A639" t="s">
        <v>921</v>
      </c>
      <c r="B639" t="s">
        <v>248</v>
      </c>
      <c r="C639">
        <v>2</v>
      </c>
      <c r="D639">
        <v>651</v>
      </c>
      <c r="E639">
        <v>2</v>
      </c>
      <c r="F639" t="s">
        <v>63</v>
      </c>
      <c r="G639" t="s">
        <v>64</v>
      </c>
      <c r="H639" t="s">
        <v>67</v>
      </c>
      <c r="I639" t="s">
        <v>71</v>
      </c>
      <c r="J639" t="s">
        <v>82</v>
      </c>
      <c r="K639" t="s">
        <v>1</v>
      </c>
      <c r="L639">
        <v>50</v>
      </c>
      <c r="M639">
        <v>1382737</v>
      </c>
      <c r="N639">
        <v>4.5999999999999996</v>
      </c>
      <c r="O639">
        <v>3</v>
      </c>
      <c r="P639" t="s">
        <v>193</v>
      </c>
      <c r="Q639" t="s">
        <v>88</v>
      </c>
      <c r="R639">
        <v>11</v>
      </c>
      <c r="S639" t="s">
        <v>903</v>
      </c>
      <c r="U639">
        <v>6</v>
      </c>
      <c r="V639">
        <v>11</v>
      </c>
      <c r="W639">
        <v>2</v>
      </c>
      <c r="X639">
        <v>0</v>
      </c>
      <c r="Y639">
        <v>2</v>
      </c>
      <c r="Z639">
        <v>0</v>
      </c>
      <c r="AA639">
        <v>6</v>
      </c>
      <c r="AB639">
        <v>13</v>
      </c>
      <c r="AC639">
        <v>50</v>
      </c>
      <c r="AD639">
        <v>20</v>
      </c>
      <c r="AE639">
        <v>2</v>
      </c>
      <c r="AF639">
        <v>0</v>
      </c>
      <c r="AG639">
        <v>22</v>
      </c>
      <c r="AH639">
        <v>0</v>
      </c>
      <c r="AI639">
        <v>30</v>
      </c>
      <c r="AJ639">
        <v>28</v>
      </c>
      <c r="AK639">
        <v>30</v>
      </c>
      <c r="AL639">
        <v>30</v>
      </c>
      <c r="AM639">
        <v>0</v>
      </c>
      <c r="AN639">
        <v>9.1999999999999998E-2</v>
      </c>
      <c r="AO639">
        <v>2.7272727272727275</v>
      </c>
      <c r="AP639">
        <v>0</v>
      </c>
      <c r="AQ639" t="s">
        <v>143</v>
      </c>
      <c r="AR639" t="s">
        <v>108</v>
      </c>
      <c r="AS639" t="s">
        <v>275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 t="s">
        <v>109</v>
      </c>
      <c r="BB639">
        <v>4.5999999999999996</v>
      </c>
      <c r="BC639">
        <v>0</v>
      </c>
      <c r="BD639" t="s">
        <v>111</v>
      </c>
      <c r="BE639">
        <v>0</v>
      </c>
      <c r="BF639" t="s">
        <v>111</v>
      </c>
    </row>
    <row r="640" spans="1:58" x14ac:dyDescent="0.25">
      <c r="A640" t="s">
        <v>922</v>
      </c>
      <c r="B640" t="s">
        <v>248</v>
      </c>
      <c r="C640">
        <v>2</v>
      </c>
      <c r="D640">
        <v>652</v>
      </c>
      <c r="E640">
        <v>2</v>
      </c>
      <c r="F640" t="s">
        <v>63</v>
      </c>
      <c r="G640" t="s">
        <v>64</v>
      </c>
      <c r="H640" t="s">
        <v>65</v>
      </c>
      <c r="I640" t="s">
        <v>68</v>
      </c>
      <c r="J640" t="s">
        <v>86</v>
      </c>
      <c r="K640" t="s">
        <v>1</v>
      </c>
      <c r="L640">
        <v>50</v>
      </c>
      <c r="M640">
        <v>1382739</v>
      </c>
      <c r="N640">
        <v>6</v>
      </c>
      <c r="O640">
        <v>3</v>
      </c>
      <c r="P640" t="s">
        <v>193</v>
      </c>
      <c r="Q640" t="s">
        <v>88</v>
      </c>
      <c r="R640">
        <v>11</v>
      </c>
      <c r="S640" t="s">
        <v>903</v>
      </c>
      <c r="U640">
        <v>0</v>
      </c>
      <c r="V640">
        <v>0</v>
      </c>
      <c r="W640">
        <v>12</v>
      </c>
      <c r="X640">
        <v>0</v>
      </c>
      <c r="Y640">
        <v>12</v>
      </c>
      <c r="Z640">
        <v>5</v>
      </c>
      <c r="AA640">
        <v>0</v>
      </c>
      <c r="AB640">
        <v>17</v>
      </c>
      <c r="AC640">
        <v>50</v>
      </c>
      <c r="AD640">
        <v>0</v>
      </c>
      <c r="AE640">
        <v>12</v>
      </c>
      <c r="AF640">
        <v>5</v>
      </c>
      <c r="AG640">
        <v>17</v>
      </c>
      <c r="AH640">
        <v>0</v>
      </c>
      <c r="AI640">
        <v>50</v>
      </c>
      <c r="AJ640">
        <v>33</v>
      </c>
      <c r="AK640">
        <v>45</v>
      </c>
      <c r="AL640">
        <v>50</v>
      </c>
      <c r="AM640">
        <v>0</v>
      </c>
      <c r="AN640">
        <v>0.12</v>
      </c>
      <c r="AO640">
        <v>4.0909090909090908</v>
      </c>
      <c r="AP640">
        <v>0</v>
      </c>
      <c r="AQ640" t="s">
        <v>112</v>
      </c>
      <c r="AR640" t="s">
        <v>108</v>
      </c>
      <c r="AS640" t="s">
        <v>275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 t="s">
        <v>117</v>
      </c>
      <c r="BB640">
        <v>6</v>
      </c>
      <c r="BC640">
        <v>0</v>
      </c>
      <c r="BD640" t="s">
        <v>111</v>
      </c>
      <c r="BE640">
        <v>1</v>
      </c>
      <c r="BF640" t="s">
        <v>111</v>
      </c>
    </row>
    <row r="641" spans="1:58" x14ac:dyDescent="0.25">
      <c r="A641" t="s">
        <v>923</v>
      </c>
      <c r="B641" t="s">
        <v>248</v>
      </c>
      <c r="C641">
        <v>2</v>
      </c>
      <c r="D641">
        <v>653</v>
      </c>
      <c r="E641">
        <v>2</v>
      </c>
      <c r="F641" t="s">
        <v>63</v>
      </c>
      <c r="G641" t="s">
        <v>64</v>
      </c>
      <c r="H641" t="s">
        <v>67</v>
      </c>
      <c r="I641" t="s">
        <v>71</v>
      </c>
      <c r="J641" t="s">
        <v>82</v>
      </c>
      <c r="K641" t="s">
        <v>1</v>
      </c>
      <c r="L641">
        <v>50</v>
      </c>
      <c r="M641">
        <v>1382741</v>
      </c>
      <c r="N641">
        <v>4.5999999999999996</v>
      </c>
      <c r="O641">
        <v>3</v>
      </c>
      <c r="P641" t="s">
        <v>193</v>
      </c>
      <c r="Q641" t="s">
        <v>88</v>
      </c>
      <c r="R641">
        <v>11</v>
      </c>
      <c r="S641" t="s">
        <v>243</v>
      </c>
      <c r="U641">
        <v>1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50</v>
      </c>
      <c r="AD641">
        <v>2</v>
      </c>
      <c r="AE641">
        <v>0</v>
      </c>
      <c r="AF641">
        <v>0</v>
      </c>
      <c r="AG641">
        <v>2</v>
      </c>
      <c r="AH641">
        <v>0</v>
      </c>
      <c r="AI641">
        <v>48</v>
      </c>
      <c r="AJ641">
        <v>48</v>
      </c>
      <c r="AK641">
        <v>48</v>
      </c>
      <c r="AL641">
        <v>48</v>
      </c>
      <c r="AM641">
        <v>0</v>
      </c>
      <c r="AN641">
        <v>9.1999999999999998E-2</v>
      </c>
      <c r="AO641">
        <v>4.3636363636363633</v>
      </c>
      <c r="AP641">
        <v>0</v>
      </c>
      <c r="AQ641" t="s">
        <v>143</v>
      </c>
      <c r="AR641" t="s">
        <v>108</v>
      </c>
      <c r="AS641" t="s">
        <v>275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 t="s">
        <v>109</v>
      </c>
      <c r="BB641">
        <v>4.5999999999999996</v>
      </c>
      <c r="BC641">
        <v>0</v>
      </c>
      <c r="BD641" t="s">
        <v>111</v>
      </c>
      <c r="BE641">
        <v>0</v>
      </c>
      <c r="BF641" t="s">
        <v>111</v>
      </c>
    </row>
    <row r="642" spans="1:58" x14ac:dyDescent="0.25">
      <c r="A642" t="s">
        <v>924</v>
      </c>
      <c r="B642" t="s">
        <v>248</v>
      </c>
      <c r="C642">
        <v>2</v>
      </c>
      <c r="D642">
        <v>654</v>
      </c>
      <c r="E642">
        <v>2</v>
      </c>
      <c r="F642" t="s">
        <v>63</v>
      </c>
      <c r="G642" t="s">
        <v>64</v>
      </c>
      <c r="H642" t="s">
        <v>67</v>
      </c>
      <c r="I642" t="s">
        <v>68</v>
      </c>
      <c r="J642" t="s">
        <v>83</v>
      </c>
      <c r="K642" t="s">
        <v>1</v>
      </c>
      <c r="L642">
        <v>50</v>
      </c>
      <c r="M642">
        <v>1382743</v>
      </c>
      <c r="N642">
        <v>9.1</v>
      </c>
      <c r="O642">
        <v>3</v>
      </c>
      <c r="P642" t="s">
        <v>193</v>
      </c>
      <c r="Q642" t="s">
        <v>88</v>
      </c>
      <c r="R642">
        <v>11</v>
      </c>
      <c r="S642" t="s">
        <v>903</v>
      </c>
      <c r="U642">
        <v>0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</v>
      </c>
      <c r="AC642">
        <v>50</v>
      </c>
      <c r="AD642">
        <v>12</v>
      </c>
      <c r="AE642">
        <v>0</v>
      </c>
      <c r="AF642">
        <v>0</v>
      </c>
      <c r="AG642">
        <v>12</v>
      </c>
      <c r="AH642">
        <v>0</v>
      </c>
      <c r="AI642">
        <v>38</v>
      </c>
      <c r="AJ642">
        <v>38</v>
      </c>
      <c r="AK642">
        <v>38</v>
      </c>
      <c r="AL642">
        <v>38</v>
      </c>
      <c r="AM642">
        <v>0</v>
      </c>
      <c r="AN642">
        <v>0.182</v>
      </c>
      <c r="AO642">
        <v>3.4545454545454546</v>
      </c>
      <c r="AP642">
        <v>0</v>
      </c>
      <c r="AQ642" t="s">
        <v>112</v>
      </c>
      <c r="AR642" t="s">
        <v>108</v>
      </c>
      <c r="AS642" t="s">
        <v>275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 t="s">
        <v>117</v>
      </c>
      <c r="BB642">
        <v>9.1</v>
      </c>
      <c r="BC642">
        <v>0</v>
      </c>
      <c r="BD642" t="s">
        <v>111</v>
      </c>
      <c r="BE642">
        <v>0</v>
      </c>
      <c r="BF642" t="s">
        <v>111</v>
      </c>
    </row>
    <row r="643" spans="1:58" x14ac:dyDescent="0.25">
      <c r="A643" t="s">
        <v>925</v>
      </c>
      <c r="B643" t="s">
        <v>248</v>
      </c>
      <c r="C643">
        <v>2</v>
      </c>
      <c r="D643">
        <v>655</v>
      </c>
      <c r="E643">
        <v>2</v>
      </c>
      <c r="F643" t="s">
        <v>63</v>
      </c>
      <c r="G643" t="s">
        <v>64</v>
      </c>
      <c r="H643" t="s">
        <v>65</v>
      </c>
      <c r="I643" t="s">
        <v>72</v>
      </c>
      <c r="J643" t="s">
        <v>72</v>
      </c>
      <c r="K643" t="s">
        <v>2</v>
      </c>
      <c r="L643">
        <v>50</v>
      </c>
      <c r="M643">
        <v>1382745</v>
      </c>
      <c r="N643">
        <v>0</v>
      </c>
      <c r="O643">
        <v>3</v>
      </c>
      <c r="P643" t="s">
        <v>193</v>
      </c>
      <c r="Q643" t="s">
        <v>88</v>
      </c>
      <c r="R643">
        <v>11</v>
      </c>
      <c r="S643" t="s">
        <v>243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50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50</v>
      </c>
      <c r="AJ643">
        <v>50</v>
      </c>
      <c r="AK643">
        <v>50</v>
      </c>
      <c r="AL643">
        <v>50</v>
      </c>
      <c r="AM643">
        <v>0</v>
      </c>
      <c r="AN643">
        <v>0</v>
      </c>
      <c r="AO643">
        <v>4.5454545454545459</v>
      </c>
      <c r="AP643">
        <v>0</v>
      </c>
      <c r="AQ643" t="s">
        <v>155</v>
      </c>
      <c r="AR643" t="s">
        <v>116</v>
      </c>
      <c r="AS643" t="s">
        <v>275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 t="s">
        <v>109</v>
      </c>
      <c r="BB643">
        <v>0</v>
      </c>
      <c r="BC643">
        <v>0</v>
      </c>
      <c r="BD643" t="s">
        <v>114</v>
      </c>
      <c r="BE643">
        <v>1</v>
      </c>
      <c r="BF643" t="s">
        <v>111</v>
      </c>
    </row>
    <row r="644" spans="1:58" x14ac:dyDescent="0.25">
      <c r="A644" t="s">
        <v>926</v>
      </c>
      <c r="B644" t="s">
        <v>248</v>
      </c>
      <c r="C644">
        <v>2</v>
      </c>
      <c r="D644">
        <v>656</v>
      </c>
      <c r="E644" t="s">
        <v>120</v>
      </c>
      <c r="F644" t="s">
        <v>63</v>
      </c>
      <c r="G644" t="s">
        <v>64</v>
      </c>
      <c r="H644" t="s">
        <v>65</v>
      </c>
      <c r="I644" t="s">
        <v>78</v>
      </c>
      <c r="J644" t="s">
        <v>96</v>
      </c>
      <c r="K644" t="s">
        <v>1</v>
      </c>
      <c r="L644">
        <v>50</v>
      </c>
      <c r="M644">
        <v>3514831</v>
      </c>
      <c r="N644">
        <v>20</v>
      </c>
      <c r="O644">
        <v>3</v>
      </c>
      <c r="P644" t="s">
        <v>193</v>
      </c>
      <c r="Q644" t="s">
        <v>401</v>
      </c>
      <c r="R644">
        <v>12</v>
      </c>
      <c r="S644" t="s">
        <v>889</v>
      </c>
      <c r="U644">
        <v>12</v>
      </c>
      <c r="V644">
        <v>15</v>
      </c>
      <c r="W644">
        <v>0</v>
      </c>
      <c r="X644">
        <v>0</v>
      </c>
      <c r="Y644">
        <v>0</v>
      </c>
      <c r="Z644">
        <v>0</v>
      </c>
      <c r="AA644">
        <v>12</v>
      </c>
      <c r="AB644">
        <v>15</v>
      </c>
      <c r="AC644">
        <v>50</v>
      </c>
      <c r="AD644">
        <v>29</v>
      </c>
      <c r="AE644">
        <v>0</v>
      </c>
      <c r="AF644">
        <v>0</v>
      </c>
      <c r="AG644">
        <v>29</v>
      </c>
      <c r="AH644">
        <v>0</v>
      </c>
      <c r="AI644">
        <v>21</v>
      </c>
      <c r="AJ644">
        <v>21</v>
      </c>
      <c r="AK644">
        <v>21</v>
      </c>
      <c r="AL644">
        <v>21</v>
      </c>
      <c r="AM644">
        <v>0</v>
      </c>
      <c r="AN644">
        <v>0.4</v>
      </c>
      <c r="AO644">
        <v>1.9090909090909092</v>
      </c>
      <c r="AP644">
        <v>0</v>
      </c>
      <c r="AQ644" t="s">
        <v>145</v>
      </c>
      <c r="AR644" t="s">
        <v>108</v>
      </c>
      <c r="AS644" t="s">
        <v>403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 t="s">
        <v>117</v>
      </c>
      <c r="BB644">
        <v>20</v>
      </c>
      <c r="BC644">
        <v>0</v>
      </c>
      <c r="BD644" t="s">
        <v>110</v>
      </c>
      <c r="BE644">
        <v>0</v>
      </c>
      <c r="BF644" t="s">
        <v>111</v>
      </c>
    </row>
    <row r="645" spans="1:58" x14ac:dyDescent="0.25">
      <c r="A645" t="s">
        <v>927</v>
      </c>
      <c r="B645" t="s">
        <v>248</v>
      </c>
      <c r="C645">
        <v>2</v>
      </c>
      <c r="D645">
        <v>657</v>
      </c>
      <c r="E645" t="s">
        <v>120</v>
      </c>
      <c r="F645" t="s">
        <v>63</v>
      </c>
      <c r="G645" t="s">
        <v>64</v>
      </c>
      <c r="H645" t="s">
        <v>65</v>
      </c>
      <c r="I645" t="s">
        <v>72</v>
      </c>
      <c r="J645" t="s">
        <v>72</v>
      </c>
      <c r="K645" t="s">
        <v>121</v>
      </c>
      <c r="L645">
        <v>50</v>
      </c>
      <c r="M645">
        <v>1382749</v>
      </c>
      <c r="N645">
        <v>0</v>
      </c>
      <c r="O645">
        <v>3</v>
      </c>
      <c r="P645" t="s">
        <v>193</v>
      </c>
      <c r="Q645" t="s">
        <v>401</v>
      </c>
      <c r="R645">
        <v>12</v>
      </c>
      <c r="S645" t="s">
        <v>122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50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50</v>
      </c>
      <c r="AK645">
        <v>50</v>
      </c>
      <c r="AL645">
        <v>50</v>
      </c>
      <c r="AM645">
        <v>50</v>
      </c>
      <c r="AN645">
        <v>0</v>
      </c>
      <c r="AO645">
        <v>4.5454545454545459</v>
      </c>
      <c r="AP645">
        <v>0</v>
      </c>
      <c r="AQ645" t="s">
        <v>123</v>
      </c>
      <c r="AR645" t="s">
        <v>116</v>
      </c>
      <c r="AS645" t="s">
        <v>403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 t="s">
        <v>117</v>
      </c>
      <c r="BB645">
        <v>0</v>
      </c>
      <c r="BC645">
        <v>0</v>
      </c>
      <c r="BD645" t="s">
        <v>111</v>
      </c>
      <c r="BE645">
        <v>1</v>
      </c>
      <c r="BF645" t="s">
        <v>111</v>
      </c>
    </row>
    <row r="646" spans="1:58" x14ac:dyDescent="0.25">
      <c r="A646" t="s">
        <v>928</v>
      </c>
      <c r="B646" t="s">
        <v>248</v>
      </c>
      <c r="C646">
        <v>2</v>
      </c>
      <c r="D646">
        <v>658</v>
      </c>
      <c r="E646" t="s">
        <v>120</v>
      </c>
      <c r="F646" t="s">
        <v>63</v>
      </c>
      <c r="G646" t="s">
        <v>64</v>
      </c>
      <c r="H646" t="s">
        <v>65</v>
      </c>
      <c r="I646" t="s">
        <v>78</v>
      </c>
      <c r="J646" t="s">
        <v>75</v>
      </c>
      <c r="K646" t="s">
        <v>2</v>
      </c>
      <c r="L646">
        <v>50</v>
      </c>
      <c r="M646">
        <v>3549027</v>
      </c>
      <c r="N646">
        <v>20</v>
      </c>
      <c r="O646">
        <v>3</v>
      </c>
      <c r="P646" t="s">
        <v>193</v>
      </c>
      <c r="Q646" t="s">
        <v>401</v>
      </c>
      <c r="R646">
        <v>12</v>
      </c>
      <c r="S646" t="s">
        <v>929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50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50</v>
      </c>
      <c r="AJ646">
        <v>50</v>
      </c>
      <c r="AK646">
        <v>50</v>
      </c>
      <c r="AL646">
        <v>50</v>
      </c>
      <c r="AM646">
        <v>0</v>
      </c>
      <c r="AN646">
        <v>0.4</v>
      </c>
      <c r="AO646">
        <v>4.5454545454545459</v>
      </c>
      <c r="AP646">
        <v>0</v>
      </c>
      <c r="AQ646" t="s">
        <v>124</v>
      </c>
      <c r="AR646" t="s">
        <v>116</v>
      </c>
      <c r="AS646" t="s">
        <v>403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 t="s">
        <v>109</v>
      </c>
      <c r="BB646">
        <v>20</v>
      </c>
      <c r="BC646">
        <v>0</v>
      </c>
      <c r="BD646" t="s">
        <v>111</v>
      </c>
      <c r="BE646">
        <v>0</v>
      </c>
      <c r="BF646" t="s">
        <v>111</v>
      </c>
    </row>
    <row r="647" spans="1:58" x14ac:dyDescent="0.25">
      <c r="A647" t="s">
        <v>930</v>
      </c>
      <c r="B647" t="s">
        <v>248</v>
      </c>
      <c r="C647">
        <v>2</v>
      </c>
      <c r="D647">
        <v>659</v>
      </c>
      <c r="E647" t="s">
        <v>120</v>
      </c>
      <c r="F647" t="s">
        <v>63</v>
      </c>
      <c r="G647" t="s">
        <v>64</v>
      </c>
      <c r="H647" t="s">
        <v>65</v>
      </c>
      <c r="I647" t="s">
        <v>78</v>
      </c>
      <c r="J647" t="s">
        <v>75</v>
      </c>
      <c r="K647" t="s">
        <v>2</v>
      </c>
      <c r="L647">
        <v>50</v>
      </c>
      <c r="M647">
        <v>1382753</v>
      </c>
      <c r="N647">
        <v>20</v>
      </c>
      <c r="O647">
        <v>3</v>
      </c>
      <c r="P647" t="s">
        <v>193</v>
      </c>
      <c r="Q647" t="s">
        <v>401</v>
      </c>
      <c r="R647">
        <v>12</v>
      </c>
      <c r="S647" t="s">
        <v>931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50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50</v>
      </c>
      <c r="AJ647">
        <v>50</v>
      </c>
      <c r="AK647">
        <v>50</v>
      </c>
      <c r="AL647">
        <v>50</v>
      </c>
      <c r="AM647">
        <v>0</v>
      </c>
      <c r="AN647">
        <v>0.4</v>
      </c>
      <c r="AO647">
        <v>4.5454545454545459</v>
      </c>
      <c r="AP647">
        <v>0</v>
      </c>
      <c r="AQ647" t="s">
        <v>124</v>
      </c>
      <c r="AR647" t="s">
        <v>116</v>
      </c>
      <c r="AS647" t="s">
        <v>403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 t="s">
        <v>109</v>
      </c>
      <c r="BB647">
        <v>20</v>
      </c>
      <c r="BC647">
        <v>0</v>
      </c>
      <c r="BD647" t="s">
        <v>111</v>
      </c>
      <c r="BE647">
        <v>0</v>
      </c>
      <c r="BF647" t="s">
        <v>111</v>
      </c>
    </row>
    <row r="648" spans="1:58" x14ac:dyDescent="0.25">
      <c r="A648" t="s">
        <v>932</v>
      </c>
      <c r="B648" t="s">
        <v>248</v>
      </c>
      <c r="C648">
        <v>2</v>
      </c>
      <c r="D648">
        <v>660</v>
      </c>
      <c r="E648" t="s">
        <v>120</v>
      </c>
      <c r="F648" t="s">
        <v>63</v>
      </c>
      <c r="G648" t="s">
        <v>64</v>
      </c>
      <c r="H648" t="s">
        <v>65</v>
      </c>
      <c r="I648" t="s">
        <v>78</v>
      </c>
      <c r="J648" t="s">
        <v>96</v>
      </c>
      <c r="K648" t="s">
        <v>2</v>
      </c>
      <c r="L648">
        <v>50</v>
      </c>
      <c r="M648">
        <v>1382755</v>
      </c>
      <c r="N648">
        <v>20</v>
      </c>
      <c r="O648">
        <v>3</v>
      </c>
      <c r="P648" t="s">
        <v>193</v>
      </c>
      <c r="Q648" t="s">
        <v>401</v>
      </c>
      <c r="R648">
        <v>12</v>
      </c>
      <c r="S648" t="s">
        <v>933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50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50</v>
      </c>
      <c r="AJ648">
        <v>50</v>
      </c>
      <c r="AK648">
        <v>50</v>
      </c>
      <c r="AL648">
        <v>50</v>
      </c>
      <c r="AM648">
        <v>0</v>
      </c>
      <c r="AN648">
        <v>0.4</v>
      </c>
      <c r="AO648">
        <v>4.5454545454545459</v>
      </c>
      <c r="AP648">
        <v>0</v>
      </c>
      <c r="AQ648" t="s">
        <v>124</v>
      </c>
      <c r="AR648" t="s">
        <v>116</v>
      </c>
      <c r="AS648" t="s">
        <v>403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 t="s">
        <v>109</v>
      </c>
      <c r="BB648">
        <v>20</v>
      </c>
      <c r="BC648">
        <v>0</v>
      </c>
      <c r="BD648" t="s">
        <v>111</v>
      </c>
      <c r="BE648">
        <v>0</v>
      </c>
      <c r="BF648" t="s">
        <v>111</v>
      </c>
    </row>
    <row r="649" spans="1:58" x14ac:dyDescent="0.25">
      <c r="A649" t="s">
        <v>934</v>
      </c>
      <c r="B649" t="s">
        <v>248</v>
      </c>
      <c r="C649">
        <v>2</v>
      </c>
      <c r="D649">
        <v>661</v>
      </c>
      <c r="E649" t="s">
        <v>120</v>
      </c>
      <c r="F649" t="s">
        <v>63</v>
      </c>
      <c r="G649" t="s">
        <v>64</v>
      </c>
      <c r="H649" t="s">
        <v>65</v>
      </c>
      <c r="I649" t="s">
        <v>78</v>
      </c>
      <c r="J649" t="s">
        <v>96</v>
      </c>
      <c r="K649" t="s">
        <v>2</v>
      </c>
      <c r="L649">
        <v>50</v>
      </c>
      <c r="M649">
        <v>1382757</v>
      </c>
      <c r="N649">
        <v>20</v>
      </c>
      <c r="O649">
        <v>3</v>
      </c>
      <c r="P649" t="s">
        <v>193</v>
      </c>
      <c r="Q649" t="s">
        <v>401</v>
      </c>
      <c r="R649">
        <v>12</v>
      </c>
      <c r="S649" t="s">
        <v>935</v>
      </c>
      <c r="U649">
        <v>0</v>
      </c>
      <c r="V649">
        <v>0</v>
      </c>
      <c r="W649">
        <v>4</v>
      </c>
      <c r="X649">
        <v>0</v>
      </c>
      <c r="Y649">
        <v>4</v>
      </c>
      <c r="Z649">
        <v>0</v>
      </c>
      <c r="AA649">
        <v>0</v>
      </c>
      <c r="AB649">
        <v>4</v>
      </c>
      <c r="AC649">
        <v>50</v>
      </c>
      <c r="AD649">
        <v>0</v>
      </c>
      <c r="AE649">
        <v>6</v>
      </c>
      <c r="AF649">
        <v>0</v>
      </c>
      <c r="AG649">
        <v>6</v>
      </c>
      <c r="AH649">
        <v>0</v>
      </c>
      <c r="AI649">
        <v>50</v>
      </c>
      <c r="AJ649">
        <v>44</v>
      </c>
      <c r="AK649">
        <v>50</v>
      </c>
      <c r="AL649">
        <v>50</v>
      </c>
      <c r="AM649">
        <v>0</v>
      </c>
      <c r="AN649">
        <v>0.4</v>
      </c>
      <c r="AO649">
        <v>4.5454545454545459</v>
      </c>
      <c r="AP649">
        <v>0</v>
      </c>
      <c r="AQ649" t="s">
        <v>124</v>
      </c>
      <c r="AR649" t="s">
        <v>108</v>
      </c>
      <c r="AS649" t="s">
        <v>403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 t="s">
        <v>109</v>
      </c>
      <c r="BB649">
        <v>20</v>
      </c>
      <c r="BC649">
        <v>0</v>
      </c>
      <c r="BD649" t="s">
        <v>111</v>
      </c>
      <c r="BE649">
        <v>0</v>
      </c>
      <c r="BF649" t="s">
        <v>111</v>
      </c>
    </row>
    <row r="650" spans="1:58" x14ac:dyDescent="0.25">
      <c r="A650" t="s">
        <v>936</v>
      </c>
      <c r="B650" t="s">
        <v>248</v>
      </c>
      <c r="C650">
        <v>2</v>
      </c>
      <c r="D650">
        <v>662</v>
      </c>
      <c r="E650" t="s">
        <v>120</v>
      </c>
      <c r="F650" t="s">
        <v>63</v>
      </c>
      <c r="G650" t="s">
        <v>64</v>
      </c>
      <c r="H650" t="s">
        <v>65</v>
      </c>
      <c r="I650" t="s">
        <v>72</v>
      </c>
      <c r="J650" t="s">
        <v>72</v>
      </c>
      <c r="K650" t="s">
        <v>121</v>
      </c>
      <c r="L650">
        <v>50</v>
      </c>
      <c r="M650">
        <v>1382759</v>
      </c>
      <c r="N650">
        <v>0</v>
      </c>
      <c r="O650">
        <v>3</v>
      </c>
      <c r="P650" t="s">
        <v>193</v>
      </c>
      <c r="Q650" t="s">
        <v>401</v>
      </c>
      <c r="R650">
        <v>12</v>
      </c>
      <c r="S650" t="s">
        <v>122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50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50</v>
      </c>
      <c r="AK650">
        <v>50</v>
      </c>
      <c r="AL650">
        <v>50</v>
      </c>
      <c r="AM650">
        <v>50</v>
      </c>
      <c r="AN650">
        <v>0</v>
      </c>
      <c r="AO650">
        <v>4.5454545454545459</v>
      </c>
      <c r="AP650">
        <v>0</v>
      </c>
      <c r="AQ650" t="s">
        <v>123</v>
      </c>
      <c r="AR650" t="s">
        <v>116</v>
      </c>
      <c r="AS650" t="s">
        <v>403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 t="s">
        <v>117</v>
      </c>
      <c r="BB650">
        <v>0</v>
      </c>
      <c r="BC650">
        <v>0</v>
      </c>
      <c r="BD650" t="s">
        <v>111</v>
      </c>
      <c r="BE650">
        <v>1</v>
      </c>
      <c r="BF650" t="s">
        <v>111</v>
      </c>
    </row>
    <row r="651" spans="1:58" x14ac:dyDescent="0.25">
      <c r="A651" t="s">
        <v>937</v>
      </c>
      <c r="B651" t="s">
        <v>248</v>
      </c>
      <c r="C651">
        <v>2</v>
      </c>
      <c r="D651">
        <v>663</v>
      </c>
      <c r="E651" t="s">
        <v>120</v>
      </c>
      <c r="F651" t="s">
        <v>63</v>
      </c>
      <c r="G651" t="s">
        <v>64</v>
      </c>
      <c r="H651" t="s">
        <v>65</v>
      </c>
      <c r="I651" t="s">
        <v>72</v>
      </c>
      <c r="J651" t="s">
        <v>72</v>
      </c>
      <c r="K651" t="s">
        <v>121</v>
      </c>
      <c r="L651">
        <v>50</v>
      </c>
      <c r="M651">
        <v>1382761</v>
      </c>
      <c r="N651">
        <v>0</v>
      </c>
      <c r="O651">
        <v>3</v>
      </c>
      <c r="P651" t="s">
        <v>193</v>
      </c>
      <c r="Q651" t="s">
        <v>401</v>
      </c>
      <c r="R651">
        <v>12</v>
      </c>
      <c r="S651" t="s">
        <v>122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50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50</v>
      </c>
      <c r="AK651">
        <v>50</v>
      </c>
      <c r="AL651">
        <v>50</v>
      </c>
      <c r="AM651">
        <v>50</v>
      </c>
      <c r="AN651">
        <v>0</v>
      </c>
      <c r="AO651">
        <v>4.5454545454545459</v>
      </c>
      <c r="AP651">
        <v>0</v>
      </c>
      <c r="AQ651" t="s">
        <v>123</v>
      </c>
      <c r="AR651" t="s">
        <v>116</v>
      </c>
      <c r="AS651" t="s">
        <v>403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 t="s">
        <v>117</v>
      </c>
      <c r="BB651">
        <v>0</v>
      </c>
      <c r="BC651">
        <v>0</v>
      </c>
      <c r="BD651" t="s">
        <v>111</v>
      </c>
      <c r="BE651">
        <v>2</v>
      </c>
      <c r="BF651" t="s">
        <v>111</v>
      </c>
    </row>
    <row r="652" spans="1:58" x14ac:dyDescent="0.25">
      <c r="A652" t="s">
        <v>938</v>
      </c>
      <c r="B652" t="s">
        <v>248</v>
      </c>
      <c r="C652">
        <v>2</v>
      </c>
      <c r="D652">
        <v>664</v>
      </c>
      <c r="E652" t="s">
        <v>120</v>
      </c>
      <c r="F652" t="s">
        <v>63</v>
      </c>
      <c r="G652" t="s">
        <v>64</v>
      </c>
      <c r="H652" t="s">
        <v>65</v>
      </c>
      <c r="I652" t="s">
        <v>72</v>
      </c>
      <c r="J652" t="s">
        <v>72</v>
      </c>
      <c r="K652" t="s">
        <v>121</v>
      </c>
      <c r="L652">
        <v>50</v>
      </c>
      <c r="M652">
        <v>1382763</v>
      </c>
      <c r="N652">
        <v>0</v>
      </c>
      <c r="O652">
        <v>3</v>
      </c>
      <c r="P652" t="s">
        <v>193</v>
      </c>
      <c r="Q652" t="s">
        <v>401</v>
      </c>
      <c r="R652">
        <v>12</v>
      </c>
      <c r="S652" t="s">
        <v>122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50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50</v>
      </c>
      <c r="AK652">
        <v>50</v>
      </c>
      <c r="AL652">
        <v>50</v>
      </c>
      <c r="AM652">
        <v>50</v>
      </c>
      <c r="AN652">
        <v>0</v>
      </c>
      <c r="AO652">
        <v>4.5454545454545459</v>
      </c>
      <c r="AP652">
        <v>0</v>
      </c>
      <c r="AQ652" t="s">
        <v>123</v>
      </c>
      <c r="AR652" t="s">
        <v>116</v>
      </c>
      <c r="AS652" t="s">
        <v>403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 t="s">
        <v>117</v>
      </c>
      <c r="BB652">
        <v>0</v>
      </c>
      <c r="BC652">
        <v>0</v>
      </c>
      <c r="BD652" t="s">
        <v>111</v>
      </c>
      <c r="BE652">
        <v>3</v>
      </c>
      <c r="BF652" t="s">
        <v>111</v>
      </c>
    </row>
    <row r="653" spans="1:58" x14ac:dyDescent="0.25">
      <c r="A653" t="s">
        <v>939</v>
      </c>
      <c r="B653" t="s">
        <v>248</v>
      </c>
      <c r="C653">
        <v>2</v>
      </c>
      <c r="D653">
        <v>665</v>
      </c>
      <c r="E653" t="s">
        <v>120</v>
      </c>
      <c r="F653" t="s">
        <v>63</v>
      </c>
      <c r="G653" t="s">
        <v>64</v>
      </c>
      <c r="H653" t="s">
        <v>65</v>
      </c>
      <c r="I653" t="s">
        <v>72</v>
      </c>
      <c r="J653" t="s">
        <v>72</v>
      </c>
      <c r="K653" t="s">
        <v>121</v>
      </c>
      <c r="L653">
        <v>50</v>
      </c>
      <c r="M653">
        <v>1382765</v>
      </c>
      <c r="N653">
        <v>0</v>
      </c>
      <c r="O653">
        <v>3</v>
      </c>
      <c r="P653" t="s">
        <v>193</v>
      </c>
      <c r="Q653" t="s">
        <v>401</v>
      </c>
      <c r="R653">
        <v>12</v>
      </c>
      <c r="S653" t="s">
        <v>122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50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50</v>
      </c>
      <c r="AK653">
        <v>50</v>
      </c>
      <c r="AL653">
        <v>50</v>
      </c>
      <c r="AM653">
        <v>50</v>
      </c>
      <c r="AN653">
        <v>0</v>
      </c>
      <c r="AO653">
        <v>4.5454545454545459</v>
      </c>
      <c r="AP653">
        <v>0</v>
      </c>
      <c r="AQ653" t="s">
        <v>123</v>
      </c>
      <c r="AR653" t="s">
        <v>116</v>
      </c>
      <c r="AS653" t="s">
        <v>403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 t="s">
        <v>117</v>
      </c>
      <c r="BB653">
        <v>0</v>
      </c>
      <c r="BC653">
        <v>0</v>
      </c>
      <c r="BD653" t="s">
        <v>111</v>
      </c>
      <c r="BE653">
        <v>4</v>
      </c>
      <c r="BF653" t="s">
        <v>111</v>
      </c>
    </row>
    <row r="654" spans="1:58" x14ac:dyDescent="0.25">
      <c r="A654" t="s">
        <v>940</v>
      </c>
      <c r="B654" t="s">
        <v>248</v>
      </c>
      <c r="C654">
        <v>2</v>
      </c>
      <c r="D654">
        <v>666</v>
      </c>
      <c r="E654" t="s">
        <v>120</v>
      </c>
      <c r="F654" t="s">
        <v>63</v>
      </c>
      <c r="G654" t="s">
        <v>64</v>
      </c>
      <c r="H654" t="s">
        <v>65</v>
      </c>
      <c r="I654" t="s">
        <v>72</v>
      </c>
      <c r="J654" t="s">
        <v>72</v>
      </c>
      <c r="K654" t="s">
        <v>121</v>
      </c>
      <c r="L654">
        <v>50</v>
      </c>
      <c r="M654">
        <v>1382767</v>
      </c>
      <c r="N654">
        <v>0</v>
      </c>
      <c r="O654">
        <v>3</v>
      </c>
      <c r="P654" t="s">
        <v>193</v>
      </c>
      <c r="Q654" t="s">
        <v>401</v>
      </c>
      <c r="R654">
        <v>12</v>
      </c>
      <c r="S654" t="s">
        <v>122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50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50</v>
      </c>
      <c r="AK654">
        <v>50</v>
      </c>
      <c r="AL654">
        <v>50</v>
      </c>
      <c r="AM654">
        <v>50</v>
      </c>
      <c r="AN654">
        <v>0</v>
      </c>
      <c r="AO654">
        <v>4.5454545454545459</v>
      </c>
      <c r="AP654">
        <v>0</v>
      </c>
      <c r="AQ654" t="s">
        <v>123</v>
      </c>
      <c r="AR654" t="s">
        <v>116</v>
      </c>
      <c r="AS654" t="s">
        <v>403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 t="s">
        <v>117</v>
      </c>
      <c r="BB654">
        <v>0</v>
      </c>
      <c r="BC654">
        <v>0</v>
      </c>
      <c r="BD654" t="s">
        <v>114</v>
      </c>
      <c r="BE654">
        <v>5</v>
      </c>
      <c r="BF654" t="s">
        <v>111</v>
      </c>
    </row>
    <row r="655" spans="1:58" x14ac:dyDescent="0.25">
      <c r="A655" t="s">
        <v>941</v>
      </c>
      <c r="B655" t="s">
        <v>248</v>
      </c>
      <c r="C655">
        <v>2</v>
      </c>
      <c r="D655">
        <v>667</v>
      </c>
      <c r="E655">
        <v>2</v>
      </c>
      <c r="F655" t="s">
        <v>63</v>
      </c>
      <c r="G655" t="s">
        <v>64</v>
      </c>
      <c r="H655" t="s">
        <v>65</v>
      </c>
      <c r="I655" t="s">
        <v>75</v>
      </c>
      <c r="J655" t="s">
        <v>76</v>
      </c>
      <c r="K655" t="s">
        <v>1</v>
      </c>
      <c r="L655">
        <v>50</v>
      </c>
      <c r="M655">
        <v>1382769</v>
      </c>
      <c r="N655">
        <v>10</v>
      </c>
      <c r="O655">
        <v>3</v>
      </c>
      <c r="P655" t="s">
        <v>193</v>
      </c>
      <c r="Q655" t="s">
        <v>401</v>
      </c>
      <c r="R655">
        <v>13</v>
      </c>
      <c r="U655">
        <v>40</v>
      </c>
      <c r="V655">
        <v>45</v>
      </c>
      <c r="W655">
        <v>0</v>
      </c>
      <c r="X655">
        <v>0</v>
      </c>
      <c r="Y655">
        <v>0</v>
      </c>
      <c r="Z655">
        <v>0</v>
      </c>
      <c r="AA655">
        <v>40</v>
      </c>
      <c r="AB655">
        <v>45</v>
      </c>
      <c r="AC655">
        <v>50</v>
      </c>
      <c r="AD655">
        <v>45</v>
      </c>
      <c r="AE655">
        <v>0</v>
      </c>
      <c r="AF655">
        <v>0</v>
      </c>
      <c r="AG655">
        <v>45</v>
      </c>
      <c r="AH655">
        <v>0</v>
      </c>
      <c r="AI655">
        <v>5</v>
      </c>
      <c r="AJ655">
        <v>5</v>
      </c>
      <c r="AK655">
        <v>5</v>
      </c>
      <c r="AL655">
        <v>5</v>
      </c>
      <c r="AM655">
        <v>0</v>
      </c>
      <c r="AN655">
        <v>0.2</v>
      </c>
      <c r="AO655">
        <v>0.45454545454545459</v>
      </c>
      <c r="AP655">
        <v>0</v>
      </c>
      <c r="AQ655" t="s">
        <v>144</v>
      </c>
      <c r="AR655" t="s">
        <v>108</v>
      </c>
      <c r="AS655" t="s">
        <v>275</v>
      </c>
      <c r="AT655">
        <v>5827</v>
      </c>
      <c r="AU655">
        <v>5017</v>
      </c>
      <c r="AV655">
        <v>0</v>
      </c>
      <c r="AW655">
        <v>0</v>
      </c>
      <c r="AX655">
        <v>10.843999999999999</v>
      </c>
      <c r="AY655">
        <v>0.24097777777777776</v>
      </c>
      <c r="AZ655">
        <v>10.843999999999999</v>
      </c>
      <c r="BA655" t="s">
        <v>109</v>
      </c>
      <c r="BB655">
        <v>-0.84399999999999942</v>
      </c>
      <c r="BC655">
        <v>-3.502397639247508</v>
      </c>
      <c r="BD655" t="s">
        <v>110</v>
      </c>
      <c r="BE655">
        <v>0</v>
      </c>
      <c r="BF655" t="s">
        <v>111</v>
      </c>
    </row>
    <row r="656" spans="1:58" x14ac:dyDescent="0.25">
      <c r="A656" t="s">
        <v>942</v>
      </c>
      <c r="B656" t="s">
        <v>248</v>
      </c>
      <c r="C656">
        <v>2</v>
      </c>
      <c r="D656">
        <v>668</v>
      </c>
      <c r="E656">
        <v>2</v>
      </c>
      <c r="F656" t="s">
        <v>63</v>
      </c>
      <c r="G656" t="s">
        <v>64</v>
      </c>
      <c r="H656" t="s">
        <v>65</v>
      </c>
      <c r="I656" t="s">
        <v>75</v>
      </c>
      <c r="J656" t="s">
        <v>76</v>
      </c>
      <c r="K656" t="s">
        <v>1</v>
      </c>
      <c r="L656">
        <v>50</v>
      </c>
      <c r="M656">
        <v>1382771</v>
      </c>
      <c r="N656">
        <v>10</v>
      </c>
      <c r="O656">
        <v>3</v>
      </c>
      <c r="P656" t="s">
        <v>193</v>
      </c>
      <c r="Q656" t="s">
        <v>401</v>
      </c>
      <c r="R656">
        <v>13</v>
      </c>
      <c r="U656">
        <v>39</v>
      </c>
      <c r="V656">
        <v>44</v>
      </c>
      <c r="W656">
        <v>1</v>
      </c>
      <c r="X656">
        <v>0</v>
      </c>
      <c r="Y656">
        <v>1</v>
      </c>
      <c r="Z656">
        <v>0</v>
      </c>
      <c r="AA656">
        <v>40</v>
      </c>
      <c r="AB656">
        <v>45</v>
      </c>
      <c r="AC656">
        <v>50</v>
      </c>
      <c r="AD656">
        <v>44</v>
      </c>
      <c r="AE656">
        <v>1</v>
      </c>
      <c r="AF656">
        <v>0</v>
      </c>
      <c r="AG656">
        <v>45</v>
      </c>
      <c r="AH656">
        <v>0</v>
      </c>
      <c r="AI656">
        <v>6</v>
      </c>
      <c r="AJ656">
        <v>5</v>
      </c>
      <c r="AK656">
        <v>6</v>
      </c>
      <c r="AL656">
        <v>6</v>
      </c>
      <c r="AM656">
        <v>0</v>
      </c>
      <c r="AN656">
        <v>0.2</v>
      </c>
      <c r="AO656">
        <v>0.54545454545454541</v>
      </c>
      <c r="AP656">
        <v>0</v>
      </c>
      <c r="AQ656" t="s">
        <v>144</v>
      </c>
      <c r="AR656" t="s">
        <v>108</v>
      </c>
      <c r="AS656" t="s">
        <v>275</v>
      </c>
      <c r="AT656">
        <v>5216</v>
      </c>
      <c r="AU656">
        <v>5153</v>
      </c>
      <c r="AV656">
        <v>0</v>
      </c>
      <c r="AW656">
        <v>0</v>
      </c>
      <c r="AX656">
        <v>10.369</v>
      </c>
      <c r="AY656">
        <v>0.2356590909090909</v>
      </c>
      <c r="AZ656">
        <v>10.60465909090909</v>
      </c>
      <c r="BA656" t="s">
        <v>109</v>
      </c>
      <c r="BB656">
        <v>-0.60465909090908987</v>
      </c>
      <c r="BC656">
        <v>-2.5658211978011338</v>
      </c>
      <c r="BD656" t="s">
        <v>111</v>
      </c>
      <c r="BE656">
        <v>0</v>
      </c>
      <c r="BF656" t="s">
        <v>111</v>
      </c>
    </row>
    <row r="657" spans="1:58" x14ac:dyDescent="0.25">
      <c r="A657" t="s">
        <v>943</v>
      </c>
      <c r="B657" t="s">
        <v>248</v>
      </c>
      <c r="C657">
        <v>2</v>
      </c>
      <c r="D657">
        <v>669</v>
      </c>
      <c r="E657">
        <v>2</v>
      </c>
      <c r="F657" t="s">
        <v>63</v>
      </c>
      <c r="G657" t="s">
        <v>64</v>
      </c>
      <c r="H657" t="s">
        <v>65</v>
      </c>
      <c r="I657" t="s">
        <v>75</v>
      </c>
      <c r="J657" t="s">
        <v>76</v>
      </c>
      <c r="K657" t="s">
        <v>1</v>
      </c>
      <c r="L657">
        <v>50</v>
      </c>
      <c r="M657">
        <v>1382773</v>
      </c>
      <c r="N657">
        <v>10</v>
      </c>
      <c r="O657">
        <v>3</v>
      </c>
      <c r="P657" t="s">
        <v>193</v>
      </c>
      <c r="Q657" t="s">
        <v>401</v>
      </c>
      <c r="R657">
        <v>13</v>
      </c>
      <c r="U657">
        <v>35</v>
      </c>
      <c r="V657">
        <v>40</v>
      </c>
      <c r="W657">
        <v>1</v>
      </c>
      <c r="X657">
        <v>0</v>
      </c>
      <c r="Y657">
        <v>1</v>
      </c>
      <c r="Z657">
        <v>1</v>
      </c>
      <c r="AA657">
        <v>37</v>
      </c>
      <c r="AB657">
        <v>42</v>
      </c>
      <c r="AC657">
        <v>50</v>
      </c>
      <c r="AD657">
        <v>40</v>
      </c>
      <c r="AE657">
        <v>1</v>
      </c>
      <c r="AF657">
        <v>1</v>
      </c>
      <c r="AG657">
        <v>42</v>
      </c>
      <c r="AH657">
        <v>0</v>
      </c>
      <c r="AI657">
        <v>10</v>
      </c>
      <c r="AJ657">
        <v>8</v>
      </c>
      <c r="AK657">
        <v>9</v>
      </c>
      <c r="AL657">
        <v>10</v>
      </c>
      <c r="AM657">
        <v>0</v>
      </c>
      <c r="AN657">
        <v>0.2</v>
      </c>
      <c r="AO657">
        <v>0.81818181818181823</v>
      </c>
      <c r="AP657">
        <v>0</v>
      </c>
      <c r="AQ657" t="s">
        <v>144</v>
      </c>
      <c r="AR657" t="s">
        <v>108</v>
      </c>
      <c r="AS657" t="s">
        <v>275</v>
      </c>
      <c r="AT657">
        <v>4701</v>
      </c>
      <c r="AU657">
        <v>5192</v>
      </c>
      <c r="AV657">
        <v>0</v>
      </c>
      <c r="AW657">
        <v>0</v>
      </c>
      <c r="AX657">
        <v>9.8930000000000007</v>
      </c>
      <c r="AY657">
        <v>0.24732500000000002</v>
      </c>
      <c r="AZ657">
        <v>10.387650000000001</v>
      </c>
      <c r="BA657" t="s">
        <v>109</v>
      </c>
      <c r="BB657">
        <v>-0.38765000000000072</v>
      </c>
      <c r="BC657">
        <v>-1.5673708682907135</v>
      </c>
      <c r="BD657" t="s">
        <v>111</v>
      </c>
      <c r="BE657">
        <v>0</v>
      </c>
      <c r="BF657" t="s">
        <v>111</v>
      </c>
    </row>
    <row r="658" spans="1:58" x14ac:dyDescent="0.25">
      <c r="A658" t="s">
        <v>944</v>
      </c>
      <c r="B658" t="s">
        <v>248</v>
      </c>
      <c r="C658">
        <v>2</v>
      </c>
      <c r="D658">
        <v>670</v>
      </c>
      <c r="E658">
        <v>2</v>
      </c>
      <c r="F658" t="s">
        <v>63</v>
      </c>
      <c r="G658" t="s">
        <v>64</v>
      </c>
      <c r="H658" t="s">
        <v>65</v>
      </c>
      <c r="I658" t="s">
        <v>75</v>
      </c>
      <c r="J658" t="s">
        <v>76</v>
      </c>
      <c r="K658" t="s">
        <v>1</v>
      </c>
      <c r="L658">
        <v>50</v>
      </c>
      <c r="M658">
        <v>1382775</v>
      </c>
      <c r="N658">
        <v>10</v>
      </c>
      <c r="O658">
        <v>3</v>
      </c>
      <c r="P658" t="s">
        <v>193</v>
      </c>
      <c r="Q658" t="s">
        <v>401</v>
      </c>
      <c r="R658">
        <v>13</v>
      </c>
      <c r="U658">
        <v>37</v>
      </c>
      <c r="V658">
        <v>42</v>
      </c>
      <c r="W658">
        <v>0</v>
      </c>
      <c r="X658">
        <v>0</v>
      </c>
      <c r="Y658">
        <v>0</v>
      </c>
      <c r="Z658">
        <v>0</v>
      </c>
      <c r="AA658">
        <v>37</v>
      </c>
      <c r="AB658">
        <v>42</v>
      </c>
      <c r="AC658">
        <v>50</v>
      </c>
      <c r="AD658">
        <v>42</v>
      </c>
      <c r="AE658">
        <v>0</v>
      </c>
      <c r="AF658">
        <v>0</v>
      </c>
      <c r="AG658">
        <v>42</v>
      </c>
      <c r="AH658">
        <v>0</v>
      </c>
      <c r="AI658">
        <v>8</v>
      </c>
      <c r="AJ658">
        <v>8</v>
      </c>
      <c r="AK658">
        <v>8</v>
      </c>
      <c r="AL658">
        <v>8</v>
      </c>
      <c r="AM658">
        <v>0</v>
      </c>
      <c r="AN658">
        <v>0.2</v>
      </c>
      <c r="AO658">
        <v>0.72727272727272729</v>
      </c>
      <c r="AP658">
        <v>0</v>
      </c>
      <c r="AQ658" t="s">
        <v>144</v>
      </c>
      <c r="AR658" t="s">
        <v>108</v>
      </c>
      <c r="AS658" t="s">
        <v>275</v>
      </c>
      <c r="AT658">
        <v>4728</v>
      </c>
      <c r="AU658">
        <v>5895</v>
      </c>
      <c r="AV658">
        <v>0</v>
      </c>
      <c r="AW658">
        <v>0</v>
      </c>
      <c r="AX658">
        <v>10.622999999999999</v>
      </c>
      <c r="AY658">
        <v>0.25292857142857139</v>
      </c>
      <c r="AZ658">
        <v>10.622999999999998</v>
      </c>
      <c r="BA658" t="s">
        <v>109</v>
      </c>
      <c r="BB658">
        <v>-0.62299999999999756</v>
      </c>
      <c r="BC658">
        <v>-2.4631460039536761</v>
      </c>
      <c r="BD658" t="s">
        <v>111</v>
      </c>
      <c r="BE658">
        <v>0</v>
      </c>
      <c r="BF658" t="s">
        <v>111</v>
      </c>
    </row>
    <row r="659" spans="1:58" x14ac:dyDescent="0.25">
      <c r="A659" t="s">
        <v>945</v>
      </c>
      <c r="B659" t="s">
        <v>248</v>
      </c>
      <c r="C659">
        <v>2</v>
      </c>
      <c r="D659">
        <v>671</v>
      </c>
      <c r="E659">
        <v>2</v>
      </c>
      <c r="F659" t="s">
        <v>63</v>
      </c>
      <c r="G659" t="s">
        <v>64</v>
      </c>
      <c r="H659" t="s">
        <v>65</v>
      </c>
      <c r="I659" t="s">
        <v>75</v>
      </c>
      <c r="J659" t="s">
        <v>76</v>
      </c>
      <c r="K659" t="s">
        <v>1</v>
      </c>
      <c r="L659">
        <v>50</v>
      </c>
      <c r="M659">
        <v>1382777</v>
      </c>
      <c r="N659">
        <v>10</v>
      </c>
      <c r="O659">
        <v>3</v>
      </c>
      <c r="P659" t="s">
        <v>193</v>
      </c>
      <c r="Q659" t="s">
        <v>401</v>
      </c>
      <c r="R659">
        <v>13</v>
      </c>
      <c r="U659">
        <v>37</v>
      </c>
      <c r="V659">
        <v>42</v>
      </c>
      <c r="W659">
        <v>0</v>
      </c>
      <c r="X659">
        <v>0</v>
      </c>
      <c r="Y659">
        <v>0</v>
      </c>
      <c r="Z659">
        <v>1</v>
      </c>
      <c r="AA659">
        <v>38</v>
      </c>
      <c r="AB659">
        <v>43</v>
      </c>
      <c r="AC659">
        <v>50</v>
      </c>
      <c r="AD659">
        <v>42</v>
      </c>
      <c r="AE659">
        <v>0</v>
      </c>
      <c r="AF659">
        <v>1</v>
      </c>
      <c r="AG659">
        <v>43</v>
      </c>
      <c r="AH659">
        <v>0</v>
      </c>
      <c r="AI659">
        <v>8</v>
      </c>
      <c r="AJ659">
        <v>7</v>
      </c>
      <c r="AK659">
        <v>7</v>
      </c>
      <c r="AL659">
        <v>8</v>
      </c>
      <c r="AM659">
        <v>0</v>
      </c>
      <c r="AN659">
        <v>0.2</v>
      </c>
      <c r="AO659">
        <v>0.63636363636363635</v>
      </c>
      <c r="AP659">
        <v>0</v>
      </c>
      <c r="AQ659" t="s">
        <v>144</v>
      </c>
      <c r="AR659" t="s">
        <v>108</v>
      </c>
      <c r="AS659" t="s">
        <v>275</v>
      </c>
      <c r="AT659">
        <v>5563</v>
      </c>
      <c r="AU659">
        <v>0</v>
      </c>
      <c r="AV659">
        <v>0</v>
      </c>
      <c r="AW659">
        <v>0</v>
      </c>
      <c r="AX659">
        <v>5.5629999999999997</v>
      </c>
      <c r="AY659">
        <v>0.13245238095238093</v>
      </c>
      <c r="AZ659">
        <v>5.6954523809523803</v>
      </c>
      <c r="BA659">
        <v>0</v>
      </c>
      <c r="BB659">
        <v>4.3045476190476197</v>
      </c>
      <c r="BC659">
        <v>32.49883156570197</v>
      </c>
      <c r="BD659" t="s">
        <v>111</v>
      </c>
      <c r="BE659">
        <v>0</v>
      </c>
      <c r="BF659" t="s">
        <v>111</v>
      </c>
    </row>
    <row r="660" spans="1:58" x14ac:dyDescent="0.25">
      <c r="A660" t="s">
        <v>946</v>
      </c>
      <c r="B660" t="s">
        <v>248</v>
      </c>
      <c r="C660">
        <v>2</v>
      </c>
      <c r="D660">
        <v>672</v>
      </c>
      <c r="E660">
        <v>2</v>
      </c>
      <c r="F660" t="s">
        <v>63</v>
      </c>
      <c r="G660" t="s">
        <v>64</v>
      </c>
      <c r="H660" t="s">
        <v>67</v>
      </c>
      <c r="I660" t="s">
        <v>68</v>
      </c>
      <c r="J660" t="s">
        <v>69</v>
      </c>
      <c r="K660" t="s">
        <v>1</v>
      </c>
      <c r="L660">
        <v>50</v>
      </c>
      <c r="M660">
        <v>1382779</v>
      </c>
      <c r="N660">
        <v>5</v>
      </c>
      <c r="O660">
        <v>3</v>
      </c>
      <c r="P660" t="s">
        <v>193</v>
      </c>
      <c r="Q660" t="s">
        <v>401</v>
      </c>
      <c r="R660">
        <v>13</v>
      </c>
      <c r="U660">
        <v>0</v>
      </c>
      <c r="V660">
        <v>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</v>
      </c>
      <c r="AC660">
        <v>50</v>
      </c>
      <c r="AD660">
        <v>4</v>
      </c>
      <c r="AE660">
        <v>0</v>
      </c>
      <c r="AF660">
        <v>0</v>
      </c>
      <c r="AG660">
        <v>4</v>
      </c>
      <c r="AH660">
        <v>0</v>
      </c>
      <c r="AI660">
        <v>46</v>
      </c>
      <c r="AJ660">
        <v>46</v>
      </c>
      <c r="AK660">
        <v>46</v>
      </c>
      <c r="AL660">
        <v>46</v>
      </c>
      <c r="AM660">
        <v>0</v>
      </c>
      <c r="AN660">
        <v>0.1</v>
      </c>
      <c r="AO660">
        <v>4.1818181818181817</v>
      </c>
      <c r="AP660">
        <v>0</v>
      </c>
      <c r="AQ660" t="s">
        <v>112</v>
      </c>
      <c r="AR660" t="s">
        <v>108</v>
      </c>
      <c r="AS660" t="s">
        <v>275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 t="s">
        <v>113</v>
      </c>
      <c r="BB660">
        <v>5</v>
      </c>
      <c r="BC660">
        <v>0</v>
      </c>
      <c r="BD660" t="s">
        <v>111</v>
      </c>
      <c r="BE660">
        <v>0</v>
      </c>
      <c r="BF660" t="s">
        <v>111</v>
      </c>
    </row>
    <row r="661" spans="1:58" x14ac:dyDescent="0.25">
      <c r="A661" t="s">
        <v>947</v>
      </c>
      <c r="B661" t="s">
        <v>248</v>
      </c>
      <c r="C661">
        <v>2</v>
      </c>
      <c r="D661">
        <v>673</v>
      </c>
      <c r="E661">
        <v>2</v>
      </c>
      <c r="F661" t="s">
        <v>63</v>
      </c>
      <c r="G661" t="s">
        <v>64</v>
      </c>
      <c r="H661" t="s">
        <v>65</v>
      </c>
      <c r="I661" t="s">
        <v>75</v>
      </c>
      <c r="J661" t="s">
        <v>76</v>
      </c>
      <c r="K661" t="s">
        <v>1</v>
      </c>
      <c r="L661">
        <v>50</v>
      </c>
      <c r="M661">
        <v>1382781</v>
      </c>
      <c r="N661">
        <v>10</v>
      </c>
      <c r="O661">
        <v>3</v>
      </c>
      <c r="P661" t="s">
        <v>193</v>
      </c>
      <c r="Q661" t="s">
        <v>401</v>
      </c>
      <c r="R661">
        <v>13</v>
      </c>
      <c r="U661">
        <v>39</v>
      </c>
      <c r="V661">
        <v>44</v>
      </c>
      <c r="W661">
        <v>2</v>
      </c>
      <c r="X661">
        <v>0</v>
      </c>
      <c r="Y661">
        <v>2</v>
      </c>
      <c r="Z661">
        <v>1</v>
      </c>
      <c r="AA661">
        <v>42</v>
      </c>
      <c r="AB661">
        <v>47</v>
      </c>
      <c r="AC661">
        <v>50</v>
      </c>
      <c r="AD661">
        <v>44</v>
      </c>
      <c r="AE661">
        <v>2</v>
      </c>
      <c r="AF661">
        <v>1</v>
      </c>
      <c r="AG661">
        <v>47</v>
      </c>
      <c r="AH661">
        <v>0</v>
      </c>
      <c r="AI661">
        <v>6</v>
      </c>
      <c r="AJ661">
        <v>3</v>
      </c>
      <c r="AK661">
        <v>5</v>
      </c>
      <c r="AL661">
        <v>6</v>
      </c>
      <c r="AM661">
        <v>0</v>
      </c>
      <c r="AN661">
        <v>0.2</v>
      </c>
      <c r="AO661">
        <v>0.45454545454545459</v>
      </c>
      <c r="AP661">
        <v>0</v>
      </c>
      <c r="AQ661" t="s">
        <v>144</v>
      </c>
      <c r="AR661" t="s">
        <v>108</v>
      </c>
      <c r="AS661" t="s">
        <v>275</v>
      </c>
      <c r="AT661">
        <v>5338</v>
      </c>
      <c r="AU661">
        <v>5349</v>
      </c>
      <c r="AV661">
        <v>0</v>
      </c>
      <c r="AW661">
        <v>0</v>
      </c>
      <c r="AX661">
        <v>10.686999999999999</v>
      </c>
      <c r="AY661">
        <v>0.24288636363636362</v>
      </c>
      <c r="AZ661">
        <v>11.41565909090909</v>
      </c>
      <c r="BA661" t="s">
        <v>109</v>
      </c>
      <c r="BB661">
        <v>-1.4156590909090898</v>
      </c>
      <c r="BC661">
        <v>-5.828483203892576</v>
      </c>
      <c r="BD661" t="s">
        <v>111</v>
      </c>
      <c r="BE661">
        <v>0</v>
      </c>
      <c r="BF661" t="s">
        <v>111</v>
      </c>
    </row>
    <row r="662" spans="1:58" x14ac:dyDescent="0.25">
      <c r="A662" t="s">
        <v>948</v>
      </c>
      <c r="B662" t="s">
        <v>248</v>
      </c>
      <c r="C662">
        <v>2</v>
      </c>
      <c r="D662">
        <v>674</v>
      </c>
      <c r="E662">
        <v>2</v>
      </c>
      <c r="F662" t="s">
        <v>63</v>
      </c>
      <c r="G662" t="s">
        <v>64</v>
      </c>
      <c r="H662" t="s">
        <v>65</v>
      </c>
      <c r="I662" t="s">
        <v>75</v>
      </c>
      <c r="J662" t="s">
        <v>76</v>
      </c>
      <c r="K662" t="s">
        <v>1</v>
      </c>
      <c r="L662">
        <v>50</v>
      </c>
      <c r="M662">
        <v>1382783</v>
      </c>
      <c r="N662">
        <v>10</v>
      </c>
      <c r="O662">
        <v>3</v>
      </c>
      <c r="P662" t="s">
        <v>193</v>
      </c>
      <c r="Q662" t="s">
        <v>401</v>
      </c>
      <c r="R662">
        <v>13</v>
      </c>
      <c r="U662">
        <v>33</v>
      </c>
      <c r="V662">
        <v>38</v>
      </c>
      <c r="W662">
        <v>4</v>
      </c>
      <c r="X662">
        <v>0</v>
      </c>
      <c r="Y662">
        <v>4</v>
      </c>
      <c r="Z662">
        <v>2</v>
      </c>
      <c r="AA662">
        <v>39</v>
      </c>
      <c r="AB662">
        <v>44</v>
      </c>
      <c r="AC662">
        <v>50</v>
      </c>
      <c r="AD662">
        <v>38</v>
      </c>
      <c r="AE662">
        <v>4</v>
      </c>
      <c r="AF662">
        <v>2</v>
      </c>
      <c r="AG662">
        <v>44</v>
      </c>
      <c r="AH662">
        <v>0</v>
      </c>
      <c r="AI662">
        <v>12</v>
      </c>
      <c r="AJ662">
        <v>6</v>
      </c>
      <c r="AK662">
        <v>10</v>
      </c>
      <c r="AL662">
        <v>12</v>
      </c>
      <c r="AM662">
        <v>0</v>
      </c>
      <c r="AN662">
        <v>0.2</v>
      </c>
      <c r="AO662">
        <v>0.90909090909090917</v>
      </c>
      <c r="AP662">
        <v>0</v>
      </c>
      <c r="AQ662" t="s">
        <v>144</v>
      </c>
      <c r="AR662" t="s">
        <v>108</v>
      </c>
      <c r="AS662" t="s">
        <v>275</v>
      </c>
      <c r="AT662">
        <v>5201</v>
      </c>
      <c r="AU662">
        <v>4991</v>
      </c>
      <c r="AV662">
        <v>0</v>
      </c>
      <c r="AW662">
        <v>0</v>
      </c>
      <c r="AX662">
        <v>10.192</v>
      </c>
      <c r="AY662">
        <v>0.26821052631578945</v>
      </c>
      <c r="AZ662">
        <v>11.801263157894736</v>
      </c>
      <c r="BA662" t="s">
        <v>109</v>
      </c>
      <c r="BB662">
        <v>-1.801263157894736</v>
      </c>
      <c r="BC662">
        <v>-6.7158555729984277</v>
      </c>
      <c r="BD662" t="s">
        <v>111</v>
      </c>
      <c r="BE662">
        <v>0</v>
      </c>
      <c r="BF662" t="s">
        <v>111</v>
      </c>
    </row>
    <row r="663" spans="1:58" x14ac:dyDescent="0.25">
      <c r="A663" t="s">
        <v>949</v>
      </c>
      <c r="B663" t="s">
        <v>248</v>
      </c>
      <c r="C663">
        <v>2</v>
      </c>
      <c r="D663">
        <v>675</v>
      </c>
      <c r="E663">
        <v>2</v>
      </c>
      <c r="F663" t="s">
        <v>63</v>
      </c>
      <c r="G663" t="s">
        <v>64</v>
      </c>
      <c r="H663" t="s">
        <v>65</v>
      </c>
      <c r="I663" t="s">
        <v>75</v>
      </c>
      <c r="J663" t="s">
        <v>76</v>
      </c>
      <c r="K663" t="s">
        <v>1</v>
      </c>
      <c r="L663">
        <v>50</v>
      </c>
      <c r="M663">
        <v>1382785</v>
      </c>
      <c r="N663">
        <v>10</v>
      </c>
      <c r="O663">
        <v>3</v>
      </c>
      <c r="P663" t="s">
        <v>193</v>
      </c>
      <c r="Q663" t="s">
        <v>401</v>
      </c>
      <c r="R663">
        <v>13</v>
      </c>
      <c r="U663">
        <v>38</v>
      </c>
      <c r="V663">
        <v>43</v>
      </c>
      <c r="W663">
        <v>0</v>
      </c>
      <c r="X663">
        <v>0</v>
      </c>
      <c r="Y663">
        <v>0</v>
      </c>
      <c r="Z663">
        <v>1</v>
      </c>
      <c r="AA663">
        <v>39</v>
      </c>
      <c r="AB663">
        <v>44</v>
      </c>
      <c r="AC663">
        <v>50</v>
      </c>
      <c r="AD663">
        <v>43</v>
      </c>
      <c r="AE663">
        <v>0</v>
      </c>
      <c r="AF663">
        <v>1</v>
      </c>
      <c r="AG663">
        <v>44</v>
      </c>
      <c r="AH663">
        <v>0</v>
      </c>
      <c r="AI663">
        <v>7</v>
      </c>
      <c r="AJ663">
        <v>6</v>
      </c>
      <c r="AK663">
        <v>6</v>
      </c>
      <c r="AL663">
        <v>7</v>
      </c>
      <c r="AM663">
        <v>0</v>
      </c>
      <c r="AN663">
        <v>0.2</v>
      </c>
      <c r="AO663">
        <v>0.54545454545454541</v>
      </c>
      <c r="AP663">
        <v>0</v>
      </c>
      <c r="AQ663" t="s">
        <v>144</v>
      </c>
      <c r="AR663" t="s">
        <v>108</v>
      </c>
      <c r="AS663" t="s">
        <v>275</v>
      </c>
      <c r="AT663">
        <v>5458</v>
      </c>
      <c r="AU663">
        <v>5421</v>
      </c>
      <c r="AV663">
        <v>0</v>
      </c>
      <c r="AW663">
        <v>0</v>
      </c>
      <c r="AX663">
        <v>10.879</v>
      </c>
      <c r="AY663">
        <v>0.253</v>
      </c>
      <c r="AZ663">
        <v>11.132</v>
      </c>
      <c r="BA663" t="s">
        <v>109</v>
      </c>
      <c r="BB663">
        <v>-1.1319999999999997</v>
      </c>
      <c r="BC663">
        <v>-4.474308300395256</v>
      </c>
      <c r="BD663" t="s">
        <v>111</v>
      </c>
      <c r="BE663">
        <v>0</v>
      </c>
      <c r="BF663" t="s">
        <v>111</v>
      </c>
    </row>
    <row r="664" spans="1:58" x14ac:dyDescent="0.25">
      <c r="A664" t="s">
        <v>950</v>
      </c>
      <c r="B664" t="s">
        <v>248</v>
      </c>
      <c r="C664">
        <v>2</v>
      </c>
      <c r="D664">
        <v>676</v>
      </c>
      <c r="E664">
        <v>2</v>
      </c>
      <c r="F664" t="s">
        <v>63</v>
      </c>
      <c r="G664" t="s">
        <v>64</v>
      </c>
      <c r="H664" t="s">
        <v>65</v>
      </c>
      <c r="I664" t="s">
        <v>75</v>
      </c>
      <c r="J664" t="s">
        <v>76</v>
      </c>
      <c r="K664" t="s">
        <v>1</v>
      </c>
      <c r="L664">
        <v>50</v>
      </c>
      <c r="M664">
        <v>1382787</v>
      </c>
      <c r="N664">
        <v>10</v>
      </c>
      <c r="O664">
        <v>3</v>
      </c>
      <c r="P664" t="s">
        <v>193</v>
      </c>
      <c r="Q664" t="s">
        <v>401</v>
      </c>
      <c r="R664">
        <v>13</v>
      </c>
      <c r="U664">
        <v>41</v>
      </c>
      <c r="V664">
        <v>46</v>
      </c>
      <c r="W664">
        <v>1</v>
      </c>
      <c r="X664">
        <v>0</v>
      </c>
      <c r="Y664">
        <v>1</v>
      </c>
      <c r="Z664">
        <v>0</v>
      </c>
      <c r="AA664">
        <v>42</v>
      </c>
      <c r="AB664">
        <v>47</v>
      </c>
      <c r="AC664">
        <v>50</v>
      </c>
      <c r="AD664">
        <v>46</v>
      </c>
      <c r="AE664">
        <v>1</v>
      </c>
      <c r="AF664">
        <v>0</v>
      </c>
      <c r="AG664">
        <v>47</v>
      </c>
      <c r="AH664">
        <v>0</v>
      </c>
      <c r="AI664">
        <v>4</v>
      </c>
      <c r="AJ664">
        <v>3</v>
      </c>
      <c r="AK664">
        <v>4</v>
      </c>
      <c r="AL664">
        <v>4</v>
      </c>
      <c r="AM664">
        <v>0</v>
      </c>
      <c r="AN664">
        <v>0.2</v>
      </c>
      <c r="AO664">
        <v>0.36363636363636365</v>
      </c>
      <c r="AP664">
        <v>0</v>
      </c>
      <c r="AQ664" t="s">
        <v>144</v>
      </c>
      <c r="AR664" t="s">
        <v>108</v>
      </c>
      <c r="AS664" t="s">
        <v>275</v>
      </c>
      <c r="AT664">
        <v>0</v>
      </c>
      <c r="AU664">
        <v>6239</v>
      </c>
      <c r="AV664">
        <v>0</v>
      </c>
      <c r="AW664">
        <v>0</v>
      </c>
      <c r="AX664">
        <v>6.2389999999999999</v>
      </c>
      <c r="AY664">
        <v>0.13563043478260869</v>
      </c>
      <c r="AZ664">
        <v>6.3746304347826088</v>
      </c>
      <c r="BA664" t="s">
        <v>136</v>
      </c>
      <c r="BB664">
        <v>3.6253695652173912</v>
      </c>
      <c r="BC664">
        <v>26.729764385318159</v>
      </c>
      <c r="BD664" t="s">
        <v>111</v>
      </c>
      <c r="BE664">
        <v>0</v>
      </c>
      <c r="BF664" t="s">
        <v>111</v>
      </c>
    </row>
    <row r="665" spans="1:58" x14ac:dyDescent="0.25">
      <c r="A665" t="s">
        <v>951</v>
      </c>
      <c r="B665" t="s">
        <v>248</v>
      </c>
      <c r="C665">
        <v>2</v>
      </c>
      <c r="D665">
        <v>677</v>
      </c>
      <c r="E665">
        <v>2</v>
      </c>
      <c r="F665" t="s">
        <v>63</v>
      </c>
      <c r="G665" t="s">
        <v>64</v>
      </c>
      <c r="H665" t="s">
        <v>65</v>
      </c>
      <c r="I665" t="s">
        <v>75</v>
      </c>
      <c r="J665" t="s">
        <v>76</v>
      </c>
      <c r="K665" t="s">
        <v>1</v>
      </c>
      <c r="L665">
        <v>50</v>
      </c>
      <c r="M665">
        <v>1382789</v>
      </c>
      <c r="N665">
        <v>10</v>
      </c>
      <c r="O665">
        <v>3</v>
      </c>
      <c r="P665" t="s">
        <v>193</v>
      </c>
      <c r="Q665" t="s">
        <v>401</v>
      </c>
      <c r="R665">
        <v>13</v>
      </c>
      <c r="U665">
        <v>42</v>
      </c>
      <c r="V665">
        <v>47</v>
      </c>
      <c r="W665">
        <v>0</v>
      </c>
      <c r="X665">
        <v>0</v>
      </c>
      <c r="Y665">
        <v>0</v>
      </c>
      <c r="Z665">
        <v>0</v>
      </c>
      <c r="AA665">
        <v>42</v>
      </c>
      <c r="AB665">
        <v>47</v>
      </c>
      <c r="AC665">
        <v>50</v>
      </c>
      <c r="AD665">
        <v>47</v>
      </c>
      <c r="AE665">
        <v>0</v>
      </c>
      <c r="AF665">
        <v>0</v>
      </c>
      <c r="AG665">
        <v>47</v>
      </c>
      <c r="AH665">
        <v>0</v>
      </c>
      <c r="AI665">
        <v>3</v>
      </c>
      <c r="AJ665">
        <v>3</v>
      </c>
      <c r="AK665">
        <v>3</v>
      </c>
      <c r="AL665">
        <v>3</v>
      </c>
      <c r="AM665">
        <v>0</v>
      </c>
      <c r="AN665">
        <v>0.2</v>
      </c>
      <c r="AO665">
        <v>0.27272727272727271</v>
      </c>
      <c r="AP665">
        <v>0</v>
      </c>
      <c r="AQ665" t="s">
        <v>144</v>
      </c>
      <c r="AR665" t="s">
        <v>108</v>
      </c>
      <c r="AS665" t="s">
        <v>275</v>
      </c>
      <c r="AT665">
        <v>6310</v>
      </c>
      <c r="AU665">
        <v>6350</v>
      </c>
      <c r="AV665">
        <v>0</v>
      </c>
      <c r="AW665">
        <v>0</v>
      </c>
      <c r="AX665">
        <v>12.66</v>
      </c>
      <c r="AY665">
        <v>0.26936170212765959</v>
      </c>
      <c r="AZ665">
        <v>12.66</v>
      </c>
      <c r="BA665" t="s">
        <v>109</v>
      </c>
      <c r="BB665">
        <v>-2.66</v>
      </c>
      <c r="BC665">
        <v>-9.8751974723538698</v>
      </c>
      <c r="BD665" t="s">
        <v>114</v>
      </c>
      <c r="BE665">
        <v>0</v>
      </c>
      <c r="BF665" t="s">
        <v>111</v>
      </c>
    </row>
    <row r="666" spans="1:58" x14ac:dyDescent="0.25">
      <c r="A666" t="s">
        <v>952</v>
      </c>
      <c r="B666" t="s">
        <v>248</v>
      </c>
      <c r="C666">
        <v>2</v>
      </c>
      <c r="D666">
        <v>678</v>
      </c>
      <c r="E666">
        <v>2</v>
      </c>
      <c r="F666" t="s">
        <v>63</v>
      </c>
      <c r="G666" t="s">
        <v>64</v>
      </c>
      <c r="H666" t="s">
        <v>65</v>
      </c>
      <c r="I666" t="s">
        <v>66</v>
      </c>
      <c r="J666" t="s">
        <v>66</v>
      </c>
      <c r="K666" t="s">
        <v>1</v>
      </c>
      <c r="L666">
        <v>50</v>
      </c>
      <c r="M666">
        <v>1382791</v>
      </c>
      <c r="N666">
        <v>6</v>
      </c>
      <c r="O666">
        <v>3</v>
      </c>
      <c r="P666" t="s">
        <v>193</v>
      </c>
      <c r="Q666" t="s">
        <v>401</v>
      </c>
      <c r="R666">
        <v>14</v>
      </c>
      <c r="U666">
        <v>24</v>
      </c>
      <c r="V666">
        <v>29</v>
      </c>
      <c r="W666">
        <v>0</v>
      </c>
      <c r="X666">
        <v>0</v>
      </c>
      <c r="Y666">
        <v>0</v>
      </c>
      <c r="Z666">
        <v>2</v>
      </c>
      <c r="AA666">
        <v>26</v>
      </c>
      <c r="AB666">
        <v>31</v>
      </c>
      <c r="AC666">
        <v>50</v>
      </c>
      <c r="AD666">
        <v>38</v>
      </c>
      <c r="AE666">
        <v>0</v>
      </c>
      <c r="AF666">
        <v>2</v>
      </c>
      <c r="AG666">
        <v>40</v>
      </c>
      <c r="AH666">
        <v>0</v>
      </c>
      <c r="AI666">
        <v>12</v>
      </c>
      <c r="AJ666">
        <v>10</v>
      </c>
      <c r="AK666">
        <v>10</v>
      </c>
      <c r="AL666">
        <v>12</v>
      </c>
      <c r="AM666">
        <v>0</v>
      </c>
      <c r="AN666">
        <v>0.12</v>
      </c>
      <c r="AO666">
        <v>0.90909090909090917</v>
      </c>
      <c r="AP666">
        <v>0</v>
      </c>
      <c r="AQ666" t="s">
        <v>115</v>
      </c>
      <c r="AR666" t="s">
        <v>108</v>
      </c>
      <c r="AS666" t="s">
        <v>275</v>
      </c>
      <c r="AT666">
        <v>3001</v>
      </c>
      <c r="AU666">
        <v>2854</v>
      </c>
      <c r="AV666">
        <v>0</v>
      </c>
      <c r="AW666">
        <v>0</v>
      </c>
      <c r="AX666">
        <v>5.8550000000000004</v>
      </c>
      <c r="AY666">
        <v>0.15407894736842107</v>
      </c>
      <c r="AZ666">
        <v>6.1631578947368428</v>
      </c>
      <c r="BA666" t="s">
        <v>109</v>
      </c>
      <c r="BB666">
        <v>-0.16315789473684283</v>
      </c>
      <c r="BC666">
        <v>-1.0589239965841208</v>
      </c>
      <c r="BD666" t="s">
        <v>110</v>
      </c>
      <c r="BE666">
        <v>0</v>
      </c>
      <c r="BF666" t="s">
        <v>111</v>
      </c>
    </row>
    <row r="667" spans="1:58" x14ac:dyDescent="0.25">
      <c r="A667" t="s">
        <v>953</v>
      </c>
      <c r="B667" t="s">
        <v>248</v>
      </c>
      <c r="C667">
        <v>2</v>
      </c>
      <c r="D667">
        <v>679</v>
      </c>
      <c r="E667">
        <v>2</v>
      </c>
      <c r="F667" t="s">
        <v>63</v>
      </c>
      <c r="G667" t="s">
        <v>64</v>
      </c>
      <c r="H667" t="s">
        <v>65</v>
      </c>
      <c r="I667" t="s">
        <v>66</v>
      </c>
      <c r="J667" t="s">
        <v>66</v>
      </c>
      <c r="K667" t="s">
        <v>1</v>
      </c>
      <c r="L667">
        <v>50</v>
      </c>
      <c r="M667">
        <v>1383193</v>
      </c>
      <c r="N667">
        <v>6</v>
      </c>
      <c r="O667">
        <v>3</v>
      </c>
      <c r="P667" t="s">
        <v>193</v>
      </c>
      <c r="Q667" t="s">
        <v>401</v>
      </c>
      <c r="R667">
        <v>14</v>
      </c>
      <c r="U667">
        <v>18</v>
      </c>
      <c r="V667">
        <v>23</v>
      </c>
      <c r="W667">
        <v>6</v>
      </c>
      <c r="X667">
        <v>0</v>
      </c>
      <c r="Y667">
        <v>6</v>
      </c>
      <c r="Z667">
        <v>1</v>
      </c>
      <c r="AA667">
        <v>25</v>
      </c>
      <c r="AB667">
        <v>30</v>
      </c>
      <c r="AC667">
        <v>50</v>
      </c>
      <c r="AD667">
        <v>31</v>
      </c>
      <c r="AE667">
        <v>8</v>
      </c>
      <c r="AF667">
        <v>1</v>
      </c>
      <c r="AG667">
        <v>40</v>
      </c>
      <c r="AH667">
        <v>0</v>
      </c>
      <c r="AI667">
        <v>19</v>
      </c>
      <c r="AJ667">
        <v>10</v>
      </c>
      <c r="AK667">
        <v>18</v>
      </c>
      <c r="AL667">
        <v>19</v>
      </c>
      <c r="AM667">
        <v>0</v>
      </c>
      <c r="AN667">
        <v>0.12</v>
      </c>
      <c r="AO667">
        <v>1.6363636363636365</v>
      </c>
      <c r="AP667">
        <v>0</v>
      </c>
      <c r="AQ667" t="s">
        <v>115</v>
      </c>
      <c r="AR667" t="s">
        <v>108</v>
      </c>
      <c r="AS667" t="s">
        <v>275</v>
      </c>
      <c r="AT667">
        <v>2174</v>
      </c>
      <c r="AU667">
        <v>2267</v>
      </c>
      <c r="AV667">
        <v>0</v>
      </c>
      <c r="AW667">
        <v>0</v>
      </c>
      <c r="AX667">
        <v>4.4409999999999998</v>
      </c>
      <c r="AY667">
        <v>0.14325806451612902</v>
      </c>
      <c r="AZ667">
        <v>5.7303225806451605</v>
      </c>
      <c r="BA667" t="s">
        <v>109</v>
      </c>
      <c r="BB667">
        <v>0.26967741935483946</v>
      </c>
      <c r="BC667">
        <v>1.8824589056518857</v>
      </c>
      <c r="BD667" t="s">
        <v>111</v>
      </c>
      <c r="BE667">
        <v>0</v>
      </c>
      <c r="BF667" t="s">
        <v>111</v>
      </c>
    </row>
    <row r="668" spans="1:58" x14ac:dyDescent="0.25">
      <c r="A668" t="s">
        <v>954</v>
      </c>
      <c r="B668" t="s">
        <v>248</v>
      </c>
      <c r="C668">
        <v>2</v>
      </c>
      <c r="D668">
        <v>680</v>
      </c>
      <c r="E668">
        <v>2</v>
      </c>
      <c r="F668" t="s">
        <v>63</v>
      </c>
      <c r="G668" t="s">
        <v>64</v>
      </c>
      <c r="H668" t="s">
        <v>65</v>
      </c>
      <c r="I668" t="s">
        <v>66</v>
      </c>
      <c r="J668" t="s">
        <v>66</v>
      </c>
      <c r="K668" t="s">
        <v>1</v>
      </c>
      <c r="L668">
        <v>50</v>
      </c>
      <c r="M668">
        <v>1383195</v>
      </c>
      <c r="N668">
        <v>6</v>
      </c>
      <c r="O668">
        <v>3</v>
      </c>
      <c r="P668" t="s">
        <v>193</v>
      </c>
      <c r="Q668" t="s">
        <v>401</v>
      </c>
      <c r="R668">
        <v>14</v>
      </c>
      <c r="U668">
        <v>18</v>
      </c>
      <c r="V668">
        <v>23</v>
      </c>
      <c r="W668">
        <v>7</v>
      </c>
      <c r="X668">
        <v>0</v>
      </c>
      <c r="Y668">
        <v>7</v>
      </c>
      <c r="Z668">
        <v>0</v>
      </c>
      <c r="AA668">
        <v>25</v>
      </c>
      <c r="AB668">
        <v>30</v>
      </c>
      <c r="AC668">
        <v>50</v>
      </c>
      <c r="AD668">
        <v>30</v>
      </c>
      <c r="AE668">
        <v>11</v>
      </c>
      <c r="AF668">
        <v>0</v>
      </c>
      <c r="AG668">
        <v>41</v>
      </c>
      <c r="AH668">
        <v>0</v>
      </c>
      <c r="AI668">
        <v>20</v>
      </c>
      <c r="AJ668">
        <v>9</v>
      </c>
      <c r="AK668">
        <v>20</v>
      </c>
      <c r="AL668">
        <v>20</v>
      </c>
      <c r="AM668">
        <v>0</v>
      </c>
      <c r="AN668">
        <v>0.12</v>
      </c>
      <c r="AO668">
        <v>1.8181818181818183</v>
      </c>
      <c r="AP668">
        <v>0</v>
      </c>
      <c r="AQ668" t="s">
        <v>115</v>
      </c>
      <c r="AR668" t="s">
        <v>108</v>
      </c>
      <c r="AS668" t="s">
        <v>275</v>
      </c>
      <c r="AT668">
        <v>2529</v>
      </c>
      <c r="AU668">
        <v>2198</v>
      </c>
      <c r="AV668">
        <v>0</v>
      </c>
      <c r="AW668">
        <v>0</v>
      </c>
      <c r="AX668">
        <v>4.7270000000000003</v>
      </c>
      <c r="AY668">
        <v>0.15756666666666669</v>
      </c>
      <c r="AZ668">
        <v>6.4602333333333339</v>
      </c>
      <c r="BA668" t="s">
        <v>109</v>
      </c>
      <c r="BB668">
        <v>-0.46023333333333394</v>
      </c>
      <c r="BC668">
        <v>-2.9208800507721633</v>
      </c>
      <c r="BD668" t="s">
        <v>111</v>
      </c>
      <c r="BE668">
        <v>0</v>
      </c>
      <c r="BF668" t="s">
        <v>111</v>
      </c>
    </row>
    <row r="669" spans="1:58" x14ac:dyDescent="0.25">
      <c r="A669" t="s">
        <v>955</v>
      </c>
      <c r="B669" t="s">
        <v>248</v>
      </c>
      <c r="C669">
        <v>2</v>
      </c>
      <c r="D669">
        <v>681</v>
      </c>
      <c r="E669">
        <v>2</v>
      </c>
      <c r="F669" t="s">
        <v>63</v>
      </c>
      <c r="G669" t="s">
        <v>64</v>
      </c>
      <c r="H669" t="s">
        <v>65</v>
      </c>
      <c r="I669" t="s">
        <v>66</v>
      </c>
      <c r="J669" t="s">
        <v>66</v>
      </c>
      <c r="K669" t="s">
        <v>1</v>
      </c>
      <c r="L669">
        <v>50</v>
      </c>
      <c r="M669">
        <v>1383197</v>
      </c>
      <c r="N669">
        <v>6</v>
      </c>
      <c r="O669">
        <v>3</v>
      </c>
      <c r="P669" t="s">
        <v>193</v>
      </c>
      <c r="Q669" t="s">
        <v>401</v>
      </c>
      <c r="R669">
        <v>14</v>
      </c>
      <c r="U669">
        <v>18</v>
      </c>
      <c r="V669">
        <v>23</v>
      </c>
      <c r="W669">
        <v>5</v>
      </c>
      <c r="X669">
        <v>0</v>
      </c>
      <c r="Y669">
        <v>5</v>
      </c>
      <c r="Z669">
        <v>2</v>
      </c>
      <c r="AA669">
        <v>25</v>
      </c>
      <c r="AB669">
        <v>30</v>
      </c>
      <c r="AC669">
        <v>50</v>
      </c>
      <c r="AD669">
        <v>27</v>
      </c>
      <c r="AE669">
        <v>6</v>
      </c>
      <c r="AF669">
        <v>2</v>
      </c>
      <c r="AG669">
        <v>35</v>
      </c>
      <c r="AH669">
        <v>0</v>
      </c>
      <c r="AI669">
        <v>23</v>
      </c>
      <c r="AJ669">
        <v>15</v>
      </c>
      <c r="AK669">
        <v>21</v>
      </c>
      <c r="AL669">
        <v>23</v>
      </c>
      <c r="AM669">
        <v>0</v>
      </c>
      <c r="AN669">
        <v>0.12</v>
      </c>
      <c r="AO669">
        <v>1.9090909090909092</v>
      </c>
      <c r="AP669">
        <v>0</v>
      </c>
      <c r="AQ669" t="s">
        <v>115</v>
      </c>
      <c r="AR669" t="s">
        <v>108</v>
      </c>
      <c r="AS669" t="s">
        <v>275</v>
      </c>
      <c r="AT669">
        <v>2181</v>
      </c>
      <c r="AU669">
        <v>2040</v>
      </c>
      <c r="AV669">
        <v>0</v>
      </c>
      <c r="AW669">
        <v>0</v>
      </c>
      <c r="AX669">
        <v>4.2210000000000001</v>
      </c>
      <c r="AY669">
        <v>0.15633333333333332</v>
      </c>
      <c r="AZ669">
        <v>5.4716666666666667</v>
      </c>
      <c r="BA669" t="s">
        <v>109</v>
      </c>
      <c r="BB669">
        <v>0.52833333333333332</v>
      </c>
      <c r="BC669">
        <v>3.3795309168443497</v>
      </c>
      <c r="BD669" t="s">
        <v>111</v>
      </c>
      <c r="BE669">
        <v>0</v>
      </c>
      <c r="BF669" t="s">
        <v>111</v>
      </c>
    </row>
    <row r="670" spans="1:58" x14ac:dyDescent="0.25">
      <c r="A670" t="s">
        <v>956</v>
      </c>
      <c r="B670" t="s">
        <v>248</v>
      </c>
      <c r="C670">
        <v>2</v>
      </c>
      <c r="D670">
        <v>682</v>
      </c>
      <c r="E670">
        <v>2</v>
      </c>
      <c r="F670" t="s">
        <v>63</v>
      </c>
      <c r="G670" t="s">
        <v>64</v>
      </c>
      <c r="H670" t="s">
        <v>65</v>
      </c>
      <c r="I670" t="s">
        <v>66</v>
      </c>
      <c r="J670" t="s">
        <v>66</v>
      </c>
      <c r="K670" t="s">
        <v>1</v>
      </c>
      <c r="L670">
        <v>50</v>
      </c>
      <c r="M670">
        <v>1383199</v>
      </c>
      <c r="N670">
        <v>6</v>
      </c>
      <c r="O670">
        <v>3</v>
      </c>
      <c r="P670" t="s">
        <v>193</v>
      </c>
      <c r="Q670" t="s">
        <v>401</v>
      </c>
      <c r="R670">
        <v>14</v>
      </c>
      <c r="U670">
        <v>20</v>
      </c>
      <c r="V670">
        <v>25</v>
      </c>
      <c r="W670">
        <v>8</v>
      </c>
      <c r="X670">
        <v>0</v>
      </c>
      <c r="Y670">
        <v>8</v>
      </c>
      <c r="Z670">
        <v>0</v>
      </c>
      <c r="AA670">
        <v>28</v>
      </c>
      <c r="AB670">
        <v>33</v>
      </c>
      <c r="AC670">
        <v>50</v>
      </c>
      <c r="AD670">
        <v>28</v>
      </c>
      <c r="AE670">
        <v>12</v>
      </c>
      <c r="AF670">
        <v>0</v>
      </c>
      <c r="AG670">
        <v>40</v>
      </c>
      <c r="AH670">
        <v>0</v>
      </c>
      <c r="AI670">
        <v>22</v>
      </c>
      <c r="AJ670">
        <v>10</v>
      </c>
      <c r="AK670">
        <v>22</v>
      </c>
      <c r="AL670">
        <v>22</v>
      </c>
      <c r="AM670">
        <v>0</v>
      </c>
      <c r="AN670">
        <v>0.12</v>
      </c>
      <c r="AO670">
        <v>2</v>
      </c>
      <c r="AP670">
        <v>0</v>
      </c>
      <c r="AQ670" t="s">
        <v>115</v>
      </c>
      <c r="AR670" t="s">
        <v>108</v>
      </c>
      <c r="AS670" t="s">
        <v>275</v>
      </c>
      <c r="AT670">
        <v>2724</v>
      </c>
      <c r="AU670">
        <v>2646</v>
      </c>
      <c r="AV670">
        <v>0</v>
      </c>
      <c r="AW670">
        <v>0</v>
      </c>
      <c r="AX670">
        <v>5.37</v>
      </c>
      <c r="AY670">
        <v>0.19178571428571428</v>
      </c>
      <c r="AZ670">
        <v>7.6714285714285708</v>
      </c>
      <c r="BA670" t="s">
        <v>109</v>
      </c>
      <c r="BB670">
        <v>-1.6714285714285708</v>
      </c>
      <c r="BC670">
        <v>-8.715083798882679</v>
      </c>
      <c r="BD670" t="s">
        <v>111</v>
      </c>
      <c r="BE670">
        <v>0</v>
      </c>
      <c r="BF670" t="s">
        <v>111</v>
      </c>
    </row>
    <row r="671" spans="1:58" x14ac:dyDescent="0.25">
      <c r="A671" t="s">
        <v>957</v>
      </c>
      <c r="B671" t="s">
        <v>248</v>
      </c>
      <c r="C671">
        <v>2</v>
      </c>
      <c r="D671">
        <v>683</v>
      </c>
      <c r="E671">
        <v>2</v>
      </c>
      <c r="F671" t="s">
        <v>63</v>
      </c>
      <c r="G671" t="s">
        <v>64</v>
      </c>
      <c r="H671" t="s">
        <v>67</v>
      </c>
      <c r="I671" t="s">
        <v>68</v>
      </c>
      <c r="J671" t="s">
        <v>69</v>
      </c>
      <c r="K671" t="s">
        <v>1</v>
      </c>
      <c r="L671">
        <v>50</v>
      </c>
      <c r="M671">
        <v>1383201</v>
      </c>
      <c r="N671">
        <v>5</v>
      </c>
      <c r="O671">
        <v>3</v>
      </c>
      <c r="P671" t="s">
        <v>193</v>
      </c>
      <c r="Q671" t="s">
        <v>401</v>
      </c>
      <c r="R671">
        <v>14</v>
      </c>
      <c r="U671">
        <v>0</v>
      </c>
      <c r="V671">
        <v>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</v>
      </c>
      <c r="AC671">
        <v>50</v>
      </c>
      <c r="AD671">
        <v>4</v>
      </c>
      <c r="AE671">
        <v>0</v>
      </c>
      <c r="AF671">
        <v>0</v>
      </c>
      <c r="AG671">
        <v>4</v>
      </c>
      <c r="AH671">
        <v>0</v>
      </c>
      <c r="AI671">
        <v>46</v>
      </c>
      <c r="AJ671">
        <v>46</v>
      </c>
      <c r="AK671">
        <v>46</v>
      </c>
      <c r="AL671">
        <v>46</v>
      </c>
      <c r="AM671">
        <v>0</v>
      </c>
      <c r="AN671">
        <v>0.1</v>
      </c>
      <c r="AO671">
        <v>4.1818181818181817</v>
      </c>
      <c r="AP671">
        <v>0</v>
      </c>
      <c r="AQ671" t="s">
        <v>112</v>
      </c>
      <c r="AR671" t="s">
        <v>108</v>
      </c>
      <c r="AS671" t="s">
        <v>275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 t="s">
        <v>113</v>
      </c>
      <c r="BB671">
        <v>5</v>
      </c>
      <c r="BC671">
        <v>0</v>
      </c>
      <c r="BD671" t="s">
        <v>111</v>
      </c>
      <c r="BE671">
        <v>0</v>
      </c>
      <c r="BF671" t="s">
        <v>111</v>
      </c>
    </row>
    <row r="672" spans="1:58" x14ac:dyDescent="0.25">
      <c r="A672" t="s">
        <v>958</v>
      </c>
      <c r="B672" t="s">
        <v>248</v>
      </c>
      <c r="C672">
        <v>2</v>
      </c>
      <c r="D672">
        <v>684</v>
      </c>
      <c r="E672">
        <v>2</v>
      </c>
      <c r="F672" t="s">
        <v>63</v>
      </c>
      <c r="G672" t="s">
        <v>64</v>
      </c>
      <c r="H672" t="s">
        <v>65</v>
      </c>
      <c r="I672" t="s">
        <v>66</v>
      </c>
      <c r="J672" t="s">
        <v>66</v>
      </c>
      <c r="K672" t="s">
        <v>1</v>
      </c>
      <c r="L672">
        <v>50</v>
      </c>
      <c r="M672">
        <v>1383203</v>
      </c>
      <c r="N672">
        <v>6</v>
      </c>
      <c r="O672">
        <v>3</v>
      </c>
      <c r="P672" t="s">
        <v>193</v>
      </c>
      <c r="Q672" t="s">
        <v>401</v>
      </c>
      <c r="R672">
        <v>14</v>
      </c>
      <c r="U672">
        <v>22</v>
      </c>
      <c r="V672">
        <v>27</v>
      </c>
      <c r="W672">
        <v>10</v>
      </c>
      <c r="X672">
        <v>0</v>
      </c>
      <c r="Y672">
        <v>10</v>
      </c>
      <c r="Z672">
        <v>1</v>
      </c>
      <c r="AA672">
        <v>33</v>
      </c>
      <c r="AB672">
        <v>38</v>
      </c>
      <c r="AC672">
        <v>50</v>
      </c>
      <c r="AD672">
        <v>34</v>
      </c>
      <c r="AE672">
        <v>11</v>
      </c>
      <c r="AF672">
        <v>1</v>
      </c>
      <c r="AG672">
        <v>46</v>
      </c>
      <c r="AH672">
        <v>0</v>
      </c>
      <c r="AI672">
        <v>16</v>
      </c>
      <c r="AJ672">
        <v>4</v>
      </c>
      <c r="AK672">
        <v>15</v>
      </c>
      <c r="AL672">
        <v>16</v>
      </c>
      <c r="AM672">
        <v>0</v>
      </c>
      <c r="AN672">
        <v>0.12</v>
      </c>
      <c r="AO672">
        <v>1.3636363636363638</v>
      </c>
      <c r="AP672">
        <v>0</v>
      </c>
      <c r="AQ672" t="s">
        <v>115</v>
      </c>
      <c r="AR672" t="s">
        <v>108</v>
      </c>
      <c r="AS672" t="s">
        <v>275</v>
      </c>
      <c r="AT672">
        <v>2800</v>
      </c>
      <c r="AU672">
        <v>2934</v>
      </c>
      <c r="AV672">
        <v>0</v>
      </c>
      <c r="AW672">
        <v>0</v>
      </c>
      <c r="AX672">
        <v>5.734</v>
      </c>
      <c r="AY672">
        <v>0.1686470588235294</v>
      </c>
      <c r="AZ672">
        <v>7.7577647058823525</v>
      </c>
      <c r="BA672" t="s">
        <v>109</v>
      </c>
      <c r="BB672">
        <v>-1.7577647058823525</v>
      </c>
      <c r="BC672">
        <v>-10.422741541681198</v>
      </c>
      <c r="BD672" t="s">
        <v>111</v>
      </c>
      <c r="BE672">
        <v>0</v>
      </c>
      <c r="BF672" t="s">
        <v>111</v>
      </c>
    </row>
    <row r="673" spans="1:58" x14ac:dyDescent="0.25">
      <c r="A673" t="s">
        <v>959</v>
      </c>
      <c r="B673" t="s">
        <v>248</v>
      </c>
      <c r="C673">
        <v>2</v>
      </c>
      <c r="D673">
        <v>685</v>
      </c>
      <c r="E673">
        <v>2</v>
      </c>
      <c r="F673" t="s">
        <v>63</v>
      </c>
      <c r="G673" t="s">
        <v>64</v>
      </c>
      <c r="H673" t="s">
        <v>65</v>
      </c>
      <c r="I673" t="s">
        <v>66</v>
      </c>
      <c r="J673" t="s">
        <v>66</v>
      </c>
      <c r="K673" t="s">
        <v>1</v>
      </c>
      <c r="L673">
        <v>50</v>
      </c>
      <c r="M673">
        <v>1383205</v>
      </c>
      <c r="N673">
        <v>6</v>
      </c>
      <c r="O673">
        <v>3</v>
      </c>
      <c r="P673" t="s">
        <v>193</v>
      </c>
      <c r="Q673" t="s">
        <v>401</v>
      </c>
      <c r="R673">
        <v>14</v>
      </c>
      <c r="U673">
        <v>15</v>
      </c>
      <c r="V673">
        <v>20</v>
      </c>
      <c r="W673">
        <v>9</v>
      </c>
      <c r="X673">
        <v>0</v>
      </c>
      <c r="Y673">
        <v>9</v>
      </c>
      <c r="Z673">
        <v>0</v>
      </c>
      <c r="AA673">
        <v>24</v>
      </c>
      <c r="AB673">
        <v>29</v>
      </c>
      <c r="AC673">
        <v>50</v>
      </c>
      <c r="AD673">
        <v>31</v>
      </c>
      <c r="AE673">
        <v>14</v>
      </c>
      <c r="AF673">
        <v>0</v>
      </c>
      <c r="AG673">
        <v>45</v>
      </c>
      <c r="AH673">
        <v>0</v>
      </c>
      <c r="AI673">
        <v>19</v>
      </c>
      <c r="AJ673">
        <v>5</v>
      </c>
      <c r="AK673">
        <v>19</v>
      </c>
      <c r="AL673">
        <v>19</v>
      </c>
      <c r="AM673">
        <v>0</v>
      </c>
      <c r="AN673">
        <v>0.12</v>
      </c>
      <c r="AO673">
        <v>1.7272727272727273</v>
      </c>
      <c r="AP673">
        <v>0</v>
      </c>
      <c r="AQ673" t="s">
        <v>115</v>
      </c>
      <c r="AR673" t="s">
        <v>108</v>
      </c>
      <c r="AS673" t="s">
        <v>275</v>
      </c>
      <c r="AT673">
        <v>2402</v>
      </c>
      <c r="AU673">
        <v>2202</v>
      </c>
      <c r="AV673">
        <v>0</v>
      </c>
      <c r="AW673">
        <v>0</v>
      </c>
      <c r="AX673">
        <v>4.6040000000000001</v>
      </c>
      <c r="AY673">
        <v>0.14851612903225805</v>
      </c>
      <c r="AZ673">
        <v>6.6832258064516123</v>
      </c>
      <c r="BA673" t="s">
        <v>109</v>
      </c>
      <c r="BB673">
        <v>-0.68322580645161235</v>
      </c>
      <c r="BC673">
        <v>-4.600347523892264</v>
      </c>
      <c r="BD673" t="s">
        <v>111</v>
      </c>
      <c r="BE673">
        <v>0</v>
      </c>
      <c r="BF673" t="s">
        <v>111</v>
      </c>
    </row>
    <row r="674" spans="1:58" x14ac:dyDescent="0.25">
      <c r="A674" t="s">
        <v>960</v>
      </c>
      <c r="B674" t="s">
        <v>248</v>
      </c>
      <c r="C674">
        <v>2</v>
      </c>
      <c r="D674">
        <v>686</v>
      </c>
      <c r="E674">
        <v>2</v>
      </c>
      <c r="F674" t="s">
        <v>63</v>
      </c>
      <c r="G674" t="s">
        <v>64</v>
      </c>
      <c r="H674" t="s">
        <v>65</v>
      </c>
      <c r="I674" t="s">
        <v>66</v>
      </c>
      <c r="J674" t="s">
        <v>66</v>
      </c>
      <c r="K674" t="s">
        <v>1</v>
      </c>
      <c r="L674">
        <v>50</v>
      </c>
      <c r="M674">
        <v>1383207</v>
      </c>
      <c r="N674">
        <v>6</v>
      </c>
      <c r="O674">
        <v>3</v>
      </c>
      <c r="P674" t="s">
        <v>193</v>
      </c>
      <c r="Q674" t="s">
        <v>401</v>
      </c>
      <c r="R674">
        <v>14</v>
      </c>
      <c r="U674">
        <v>20</v>
      </c>
      <c r="V674">
        <v>25</v>
      </c>
      <c r="W674">
        <v>12</v>
      </c>
      <c r="X674">
        <v>0</v>
      </c>
      <c r="Y674">
        <v>12</v>
      </c>
      <c r="Z674">
        <v>0</v>
      </c>
      <c r="AA674">
        <v>32</v>
      </c>
      <c r="AB674">
        <v>37</v>
      </c>
      <c r="AC674">
        <v>50</v>
      </c>
      <c r="AD674">
        <v>30</v>
      </c>
      <c r="AE674">
        <v>16</v>
      </c>
      <c r="AF674">
        <v>0</v>
      </c>
      <c r="AG674">
        <v>46</v>
      </c>
      <c r="AH674">
        <v>0</v>
      </c>
      <c r="AI674">
        <v>20</v>
      </c>
      <c r="AJ674">
        <v>4</v>
      </c>
      <c r="AK674">
        <v>20</v>
      </c>
      <c r="AL674">
        <v>20</v>
      </c>
      <c r="AM674">
        <v>0</v>
      </c>
      <c r="AN674">
        <v>0.12</v>
      </c>
      <c r="AO674">
        <v>1.8181818181818183</v>
      </c>
      <c r="AP674">
        <v>0</v>
      </c>
      <c r="AQ674" t="s">
        <v>115</v>
      </c>
      <c r="AR674" t="s">
        <v>108</v>
      </c>
      <c r="AS674" t="s">
        <v>275</v>
      </c>
      <c r="AT674">
        <v>2777</v>
      </c>
      <c r="AU674">
        <v>2493</v>
      </c>
      <c r="AV674">
        <v>0</v>
      </c>
      <c r="AW674">
        <v>0</v>
      </c>
      <c r="AX674">
        <v>5.27</v>
      </c>
      <c r="AY674">
        <v>0.17566666666666667</v>
      </c>
      <c r="AZ674">
        <v>8.0806666666666658</v>
      </c>
      <c r="BA674" t="s">
        <v>109</v>
      </c>
      <c r="BB674">
        <v>-2.0806666666666658</v>
      </c>
      <c r="BC674">
        <v>-11.844402277039844</v>
      </c>
      <c r="BD674" t="s">
        <v>111</v>
      </c>
      <c r="BE674">
        <v>0</v>
      </c>
      <c r="BF674" t="s">
        <v>111</v>
      </c>
    </row>
    <row r="675" spans="1:58" x14ac:dyDescent="0.25">
      <c r="A675" t="s">
        <v>961</v>
      </c>
      <c r="B675" t="s">
        <v>248</v>
      </c>
      <c r="C675">
        <v>2</v>
      </c>
      <c r="D675">
        <v>687</v>
      </c>
      <c r="E675">
        <v>2</v>
      </c>
      <c r="F675" t="s">
        <v>63</v>
      </c>
      <c r="G675" t="s">
        <v>64</v>
      </c>
      <c r="H675" t="s">
        <v>65</v>
      </c>
      <c r="I675" t="s">
        <v>66</v>
      </c>
      <c r="J675" t="s">
        <v>66</v>
      </c>
      <c r="K675" t="s">
        <v>1</v>
      </c>
      <c r="L675">
        <v>50</v>
      </c>
      <c r="M675">
        <v>1383209</v>
      </c>
      <c r="N675">
        <v>6</v>
      </c>
      <c r="O675">
        <v>3</v>
      </c>
      <c r="P675" t="s">
        <v>193</v>
      </c>
      <c r="Q675" t="s">
        <v>401</v>
      </c>
      <c r="R675">
        <v>14</v>
      </c>
      <c r="U675">
        <v>21</v>
      </c>
      <c r="V675">
        <v>26</v>
      </c>
      <c r="W675">
        <v>9</v>
      </c>
      <c r="X675">
        <v>0</v>
      </c>
      <c r="Y675">
        <v>9</v>
      </c>
      <c r="Z675">
        <v>0</v>
      </c>
      <c r="AA675">
        <v>30</v>
      </c>
      <c r="AB675">
        <v>35</v>
      </c>
      <c r="AC675">
        <v>50</v>
      </c>
      <c r="AD675">
        <v>30</v>
      </c>
      <c r="AE675">
        <v>13</v>
      </c>
      <c r="AF675">
        <v>0</v>
      </c>
      <c r="AG675">
        <v>43</v>
      </c>
      <c r="AH675">
        <v>0</v>
      </c>
      <c r="AI675">
        <v>20</v>
      </c>
      <c r="AJ675">
        <v>7</v>
      </c>
      <c r="AK675">
        <v>20</v>
      </c>
      <c r="AL675">
        <v>20</v>
      </c>
      <c r="AM675">
        <v>0</v>
      </c>
      <c r="AN675">
        <v>0.12</v>
      </c>
      <c r="AO675">
        <v>1.8181818181818183</v>
      </c>
      <c r="AP675">
        <v>0</v>
      </c>
      <c r="AQ675" t="s">
        <v>115</v>
      </c>
      <c r="AR675" t="s">
        <v>108</v>
      </c>
      <c r="AS675" t="s">
        <v>275</v>
      </c>
      <c r="AT675">
        <v>2553</v>
      </c>
      <c r="AU675">
        <v>2352</v>
      </c>
      <c r="AV675">
        <v>0</v>
      </c>
      <c r="AW675">
        <v>0</v>
      </c>
      <c r="AX675">
        <v>4.9050000000000002</v>
      </c>
      <c r="AY675">
        <v>0.16350000000000001</v>
      </c>
      <c r="AZ675">
        <v>7.0305</v>
      </c>
      <c r="BA675" t="s">
        <v>109</v>
      </c>
      <c r="BB675">
        <v>-1.0305</v>
      </c>
      <c r="BC675">
        <v>-6.3027522935779814</v>
      </c>
      <c r="BD675" t="s">
        <v>111</v>
      </c>
      <c r="BE675">
        <v>0</v>
      </c>
      <c r="BF675" t="s">
        <v>111</v>
      </c>
    </row>
    <row r="676" spans="1:58" x14ac:dyDescent="0.25">
      <c r="A676" t="s">
        <v>962</v>
      </c>
      <c r="B676" t="s">
        <v>248</v>
      </c>
      <c r="C676">
        <v>2</v>
      </c>
      <c r="D676">
        <v>688</v>
      </c>
      <c r="E676">
        <v>2</v>
      </c>
      <c r="F676" t="s">
        <v>63</v>
      </c>
      <c r="G676" t="s">
        <v>64</v>
      </c>
      <c r="H676" t="s">
        <v>65</v>
      </c>
      <c r="I676" t="s">
        <v>66</v>
      </c>
      <c r="J676" t="s">
        <v>66</v>
      </c>
      <c r="K676" t="s">
        <v>1</v>
      </c>
      <c r="L676">
        <v>50</v>
      </c>
      <c r="M676">
        <v>1383211</v>
      </c>
      <c r="N676">
        <v>6</v>
      </c>
      <c r="O676">
        <v>3</v>
      </c>
      <c r="P676" t="s">
        <v>193</v>
      </c>
      <c r="Q676" t="s">
        <v>401</v>
      </c>
      <c r="R676">
        <v>14</v>
      </c>
      <c r="U676">
        <v>22</v>
      </c>
      <c r="V676">
        <v>27</v>
      </c>
      <c r="W676">
        <v>4</v>
      </c>
      <c r="X676">
        <v>0</v>
      </c>
      <c r="Y676">
        <v>4</v>
      </c>
      <c r="Z676">
        <v>0</v>
      </c>
      <c r="AA676">
        <v>26</v>
      </c>
      <c r="AB676">
        <v>31</v>
      </c>
      <c r="AC676">
        <v>50</v>
      </c>
      <c r="AD676">
        <v>37</v>
      </c>
      <c r="AE676">
        <v>5</v>
      </c>
      <c r="AF676">
        <v>0</v>
      </c>
      <c r="AG676">
        <v>42</v>
      </c>
      <c r="AH676">
        <v>0</v>
      </c>
      <c r="AI676">
        <v>13</v>
      </c>
      <c r="AJ676">
        <v>8</v>
      </c>
      <c r="AK676">
        <v>13</v>
      </c>
      <c r="AL676">
        <v>13</v>
      </c>
      <c r="AM676">
        <v>0</v>
      </c>
      <c r="AN676">
        <v>0.12</v>
      </c>
      <c r="AO676">
        <v>1.1818181818181819</v>
      </c>
      <c r="AP676">
        <v>0</v>
      </c>
      <c r="AQ676" t="s">
        <v>115</v>
      </c>
      <c r="AR676" t="s">
        <v>108</v>
      </c>
      <c r="AS676" t="s">
        <v>275</v>
      </c>
      <c r="AT676">
        <v>3430</v>
      </c>
      <c r="AU676">
        <v>3091</v>
      </c>
      <c r="AV676">
        <v>0</v>
      </c>
      <c r="AW676">
        <v>0</v>
      </c>
      <c r="AX676">
        <v>6.5209999999999999</v>
      </c>
      <c r="AY676">
        <v>0.17624324324324325</v>
      </c>
      <c r="AZ676">
        <v>7.4022162162162166</v>
      </c>
      <c r="BA676" t="s">
        <v>109</v>
      </c>
      <c r="BB676">
        <v>-1.4022162162162166</v>
      </c>
      <c r="BC676">
        <v>-7.9561416960588884</v>
      </c>
      <c r="BD676" t="s">
        <v>114</v>
      </c>
      <c r="BE676">
        <v>0</v>
      </c>
      <c r="BF676" t="s">
        <v>111</v>
      </c>
    </row>
    <row r="677" spans="1:58" x14ac:dyDescent="0.25">
      <c r="A677" t="s">
        <v>963</v>
      </c>
      <c r="B677" t="s">
        <v>248</v>
      </c>
      <c r="C677">
        <v>2</v>
      </c>
      <c r="D677">
        <v>689</v>
      </c>
      <c r="E677">
        <v>2</v>
      </c>
      <c r="F677" t="s">
        <v>63</v>
      </c>
      <c r="G677" t="s">
        <v>64</v>
      </c>
      <c r="H677" t="s">
        <v>65</v>
      </c>
      <c r="I677" t="s">
        <v>66</v>
      </c>
      <c r="J677" t="s">
        <v>66</v>
      </c>
      <c r="K677" t="s">
        <v>1</v>
      </c>
      <c r="L677">
        <v>50</v>
      </c>
      <c r="M677">
        <v>1383213</v>
      </c>
      <c r="N677">
        <v>6</v>
      </c>
      <c r="O677">
        <v>3</v>
      </c>
      <c r="P677" t="s">
        <v>193</v>
      </c>
      <c r="Q677" t="s">
        <v>484</v>
      </c>
      <c r="R677">
        <v>15</v>
      </c>
      <c r="U677">
        <v>21</v>
      </c>
      <c r="V677">
        <v>26</v>
      </c>
      <c r="W677">
        <v>3</v>
      </c>
      <c r="X677">
        <v>0</v>
      </c>
      <c r="Y677">
        <v>3</v>
      </c>
      <c r="Z677">
        <v>2</v>
      </c>
      <c r="AA677">
        <v>26</v>
      </c>
      <c r="AB677">
        <v>31</v>
      </c>
      <c r="AC677">
        <v>50</v>
      </c>
      <c r="AD677">
        <v>42</v>
      </c>
      <c r="AE677">
        <v>4</v>
      </c>
      <c r="AF677">
        <v>2</v>
      </c>
      <c r="AG677">
        <v>48</v>
      </c>
      <c r="AH677">
        <v>0</v>
      </c>
      <c r="AI677">
        <v>8</v>
      </c>
      <c r="AJ677">
        <v>2</v>
      </c>
      <c r="AK677">
        <v>6</v>
      </c>
      <c r="AL677">
        <v>8</v>
      </c>
      <c r="AM677">
        <v>0</v>
      </c>
      <c r="AN677">
        <v>0.12</v>
      </c>
      <c r="AO677">
        <v>0.54545454545454541</v>
      </c>
      <c r="AP677">
        <v>0</v>
      </c>
      <c r="AQ677" t="s">
        <v>115</v>
      </c>
      <c r="AR677" t="s">
        <v>108</v>
      </c>
      <c r="AS677" t="s">
        <v>275</v>
      </c>
      <c r="AT677">
        <v>3995</v>
      </c>
      <c r="AU677">
        <v>4280</v>
      </c>
      <c r="AV677">
        <v>0</v>
      </c>
      <c r="AW677">
        <v>0</v>
      </c>
      <c r="AX677">
        <v>8.2750000000000004</v>
      </c>
      <c r="AY677">
        <v>0.19702380952380955</v>
      </c>
      <c r="AZ677">
        <v>9.4571428571428591</v>
      </c>
      <c r="BA677" t="s">
        <v>109</v>
      </c>
      <c r="BB677">
        <v>-3.4571428571428591</v>
      </c>
      <c r="BC677">
        <v>-17.546827794561942</v>
      </c>
      <c r="BD677" t="s">
        <v>110</v>
      </c>
      <c r="BE677">
        <v>0</v>
      </c>
      <c r="BF677" t="s">
        <v>111</v>
      </c>
    </row>
    <row r="678" spans="1:58" x14ac:dyDescent="0.25">
      <c r="A678" t="s">
        <v>964</v>
      </c>
      <c r="B678" t="s">
        <v>248</v>
      </c>
      <c r="C678">
        <v>2</v>
      </c>
      <c r="D678">
        <v>690</v>
      </c>
      <c r="E678">
        <v>2</v>
      </c>
      <c r="F678" t="s">
        <v>63</v>
      </c>
      <c r="G678" t="s">
        <v>64</v>
      </c>
      <c r="H678" t="s">
        <v>65</v>
      </c>
      <c r="I678" t="s">
        <v>66</v>
      </c>
      <c r="J678" t="s">
        <v>66</v>
      </c>
      <c r="K678" t="s">
        <v>1</v>
      </c>
      <c r="L678">
        <v>50</v>
      </c>
      <c r="M678">
        <v>1383215</v>
      </c>
      <c r="N678">
        <v>6</v>
      </c>
      <c r="O678">
        <v>3</v>
      </c>
      <c r="P678" t="s">
        <v>193</v>
      </c>
      <c r="Q678" t="s">
        <v>484</v>
      </c>
      <c r="R678">
        <v>15</v>
      </c>
      <c r="U678">
        <v>15</v>
      </c>
      <c r="V678">
        <v>20</v>
      </c>
      <c r="W678">
        <v>6</v>
      </c>
      <c r="X678">
        <v>0</v>
      </c>
      <c r="Y678">
        <v>6</v>
      </c>
      <c r="Z678">
        <v>1</v>
      </c>
      <c r="AA678">
        <v>22</v>
      </c>
      <c r="AB678">
        <v>27</v>
      </c>
      <c r="AC678">
        <v>50</v>
      </c>
      <c r="AD678">
        <v>31</v>
      </c>
      <c r="AE678">
        <v>11</v>
      </c>
      <c r="AF678">
        <v>4</v>
      </c>
      <c r="AG678">
        <v>46</v>
      </c>
      <c r="AH678">
        <v>0</v>
      </c>
      <c r="AI678">
        <v>19</v>
      </c>
      <c r="AJ678">
        <v>4</v>
      </c>
      <c r="AK678">
        <v>15</v>
      </c>
      <c r="AL678">
        <v>19</v>
      </c>
      <c r="AM678">
        <v>0</v>
      </c>
      <c r="AN678">
        <v>0.12</v>
      </c>
      <c r="AO678">
        <v>1.3636363636363638</v>
      </c>
      <c r="AP678">
        <v>0</v>
      </c>
      <c r="AQ678" t="s">
        <v>115</v>
      </c>
      <c r="AR678" t="s">
        <v>108</v>
      </c>
      <c r="AS678" t="s">
        <v>275</v>
      </c>
      <c r="AT678">
        <v>2747</v>
      </c>
      <c r="AU678">
        <v>2579</v>
      </c>
      <c r="AV678">
        <v>0</v>
      </c>
      <c r="AW678">
        <v>0</v>
      </c>
      <c r="AX678">
        <v>5.3259999999999996</v>
      </c>
      <c r="AY678">
        <v>0.17180645161290323</v>
      </c>
      <c r="AZ678">
        <v>7.9030967741935481</v>
      </c>
      <c r="BA678" t="s">
        <v>109</v>
      </c>
      <c r="BB678">
        <v>-1.9030967741935481</v>
      </c>
      <c r="BC678">
        <v>-11.076980848666915</v>
      </c>
      <c r="BD678" t="s">
        <v>111</v>
      </c>
      <c r="BE678">
        <v>0</v>
      </c>
      <c r="BF678" t="s">
        <v>111</v>
      </c>
    </row>
    <row r="679" spans="1:58" x14ac:dyDescent="0.25">
      <c r="A679" t="s">
        <v>965</v>
      </c>
      <c r="B679" t="s">
        <v>248</v>
      </c>
      <c r="C679">
        <v>2</v>
      </c>
      <c r="D679">
        <v>691</v>
      </c>
      <c r="E679">
        <v>2</v>
      </c>
      <c r="F679" t="s">
        <v>63</v>
      </c>
      <c r="G679" t="s">
        <v>64</v>
      </c>
      <c r="H679" t="s">
        <v>65</v>
      </c>
      <c r="I679" t="s">
        <v>66</v>
      </c>
      <c r="J679" t="s">
        <v>66</v>
      </c>
      <c r="K679" t="s">
        <v>1</v>
      </c>
      <c r="L679">
        <v>50</v>
      </c>
      <c r="M679">
        <v>1383217</v>
      </c>
      <c r="N679">
        <v>6</v>
      </c>
      <c r="O679">
        <v>3</v>
      </c>
      <c r="P679" t="s">
        <v>193</v>
      </c>
      <c r="Q679" t="s">
        <v>484</v>
      </c>
      <c r="R679">
        <v>15</v>
      </c>
      <c r="U679">
        <v>22</v>
      </c>
      <c r="V679">
        <v>27</v>
      </c>
      <c r="W679">
        <v>4</v>
      </c>
      <c r="X679">
        <v>0</v>
      </c>
      <c r="Y679">
        <v>4</v>
      </c>
      <c r="Z679">
        <v>1</v>
      </c>
      <c r="AA679">
        <v>27</v>
      </c>
      <c r="AB679">
        <v>32</v>
      </c>
      <c r="AC679">
        <v>50</v>
      </c>
      <c r="AD679">
        <v>37</v>
      </c>
      <c r="AE679">
        <v>7</v>
      </c>
      <c r="AF679">
        <v>2</v>
      </c>
      <c r="AG679">
        <v>46</v>
      </c>
      <c r="AH679">
        <v>0</v>
      </c>
      <c r="AI679">
        <v>13</v>
      </c>
      <c r="AJ679">
        <v>4</v>
      </c>
      <c r="AK679">
        <v>11</v>
      </c>
      <c r="AL679">
        <v>13</v>
      </c>
      <c r="AM679">
        <v>0</v>
      </c>
      <c r="AN679">
        <v>0.12</v>
      </c>
      <c r="AO679">
        <v>1</v>
      </c>
      <c r="AP679">
        <v>0</v>
      </c>
      <c r="AQ679" t="s">
        <v>115</v>
      </c>
      <c r="AR679" t="s">
        <v>108</v>
      </c>
      <c r="AS679" t="s">
        <v>275</v>
      </c>
      <c r="AT679">
        <v>3207</v>
      </c>
      <c r="AU679">
        <v>3264</v>
      </c>
      <c r="AV679">
        <v>0</v>
      </c>
      <c r="AW679">
        <v>0</v>
      </c>
      <c r="AX679">
        <v>6.4710000000000001</v>
      </c>
      <c r="AY679">
        <v>0.17489189189189189</v>
      </c>
      <c r="AZ679">
        <v>8.045027027027027</v>
      </c>
      <c r="BA679" t="s">
        <v>109</v>
      </c>
      <c r="BB679">
        <v>-2.045027027027027</v>
      </c>
      <c r="BC679">
        <v>-11.693092257765414</v>
      </c>
      <c r="BD679" t="s">
        <v>111</v>
      </c>
      <c r="BE679">
        <v>0</v>
      </c>
      <c r="BF679" t="s">
        <v>111</v>
      </c>
    </row>
    <row r="680" spans="1:58" x14ac:dyDescent="0.25">
      <c r="A680" t="s">
        <v>966</v>
      </c>
      <c r="B680" t="s">
        <v>248</v>
      </c>
      <c r="C680">
        <v>2</v>
      </c>
      <c r="D680">
        <v>692</v>
      </c>
      <c r="E680">
        <v>2</v>
      </c>
      <c r="F680" t="s">
        <v>63</v>
      </c>
      <c r="G680" t="s">
        <v>64</v>
      </c>
      <c r="H680" t="s">
        <v>65</v>
      </c>
      <c r="I680" t="s">
        <v>66</v>
      </c>
      <c r="J680" t="s">
        <v>66</v>
      </c>
      <c r="K680" t="s">
        <v>1</v>
      </c>
      <c r="L680">
        <v>50</v>
      </c>
      <c r="M680">
        <v>1383219</v>
      </c>
      <c r="N680">
        <v>6</v>
      </c>
      <c r="O680">
        <v>3</v>
      </c>
      <c r="P680" t="s">
        <v>193</v>
      </c>
      <c r="Q680" t="s">
        <v>484</v>
      </c>
      <c r="R680">
        <v>15</v>
      </c>
      <c r="U680">
        <v>30</v>
      </c>
      <c r="V680">
        <v>35</v>
      </c>
      <c r="W680">
        <v>3</v>
      </c>
      <c r="X680">
        <v>0</v>
      </c>
      <c r="Y680">
        <v>3</v>
      </c>
      <c r="Z680">
        <v>0</v>
      </c>
      <c r="AA680">
        <v>33</v>
      </c>
      <c r="AB680">
        <v>38</v>
      </c>
      <c r="AC680">
        <v>50</v>
      </c>
      <c r="AD680">
        <v>41</v>
      </c>
      <c r="AE680">
        <v>4</v>
      </c>
      <c r="AF680">
        <v>0</v>
      </c>
      <c r="AG680">
        <v>45</v>
      </c>
      <c r="AH680">
        <v>0</v>
      </c>
      <c r="AI680">
        <v>9</v>
      </c>
      <c r="AJ680">
        <v>5</v>
      </c>
      <c r="AK680">
        <v>9</v>
      </c>
      <c r="AL680">
        <v>9</v>
      </c>
      <c r="AM680">
        <v>0</v>
      </c>
      <c r="AN680">
        <v>0.12</v>
      </c>
      <c r="AO680">
        <v>0.81818181818181823</v>
      </c>
      <c r="AP680">
        <v>0</v>
      </c>
      <c r="AQ680" t="s">
        <v>115</v>
      </c>
      <c r="AR680" t="s">
        <v>108</v>
      </c>
      <c r="AS680" t="s">
        <v>275</v>
      </c>
      <c r="AT680">
        <v>3198</v>
      </c>
      <c r="AU680">
        <v>3639</v>
      </c>
      <c r="AV680">
        <v>0</v>
      </c>
      <c r="AW680">
        <v>0</v>
      </c>
      <c r="AX680">
        <v>6.8369999999999997</v>
      </c>
      <c r="AY680">
        <v>0.16675609756097559</v>
      </c>
      <c r="AZ680">
        <v>7.5040243902439014</v>
      </c>
      <c r="BA680" t="s">
        <v>109</v>
      </c>
      <c r="BB680">
        <v>-1.5040243902439014</v>
      </c>
      <c r="BC680">
        <v>-9.0193067134708151</v>
      </c>
      <c r="BD680" t="s">
        <v>111</v>
      </c>
      <c r="BE680">
        <v>0</v>
      </c>
      <c r="BF680" t="s">
        <v>111</v>
      </c>
    </row>
    <row r="681" spans="1:58" x14ac:dyDescent="0.25">
      <c r="A681" t="s">
        <v>967</v>
      </c>
      <c r="B681" t="s">
        <v>248</v>
      </c>
      <c r="C681">
        <v>2</v>
      </c>
      <c r="D681">
        <v>693</v>
      </c>
      <c r="E681">
        <v>2</v>
      </c>
      <c r="F681" t="s">
        <v>63</v>
      </c>
      <c r="G681" t="s">
        <v>64</v>
      </c>
      <c r="H681" t="s">
        <v>65</v>
      </c>
      <c r="I681" t="s">
        <v>66</v>
      </c>
      <c r="J681" t="s">
        <v>66</v>
      </c>
      <c r="K681" t="s">
        <v>1</v>
      </c>
      <c r="L681">
        <v>50</v>
      </c>
      <c r="M681">
        <v>1383221</v>
      </c>
      <c r="N681">
        <v>6</v>
      </c>
      <c r="O681">
        <v>3</v>
      </c>
      <c r="P681" t="s">
        <v>193</v>
      </c>
      <c r="Q681" t="s">
        <v>484</v>
      </c>
      <c r="R681">
        <v>15</v>
      </c>
      <c r="U681">
        <v>16</v>
      </c>
      <c r="V681">
        <v>21</v>
      </c>
      <c r="W681">
        <v>5</v>
      </c>
      <c r="X681">
        <v>0</v>
      </c>
      <c r="Y681">
        <v>5</v>
      </c>
      <c r="Z681">
        <v>1</v>
      </c>
      <c r="AA681">
        <v>22</v>
      </c>
      <c r="AB681">
        <v>27</v>
      </c>
      <c r="AC681">
        <v>50</v>
      </c>
      <c r="AD681">
        <v>32</v>
      </c>
      <c r="AE681">
        <v>8</v>
      </c>
      <c r="AF681">
        <v>2</v>
      </c>
      <c r="AG681">
        <v>42</v>
      </c>
      <c r="AH681">
        <v>0</v>
      </c>
      <c r="AI681">
        <v>18</v>
      </c>
      <c r="AJ681">
        <v>8</v>
      </c>
      <c r="AK681">
        <v>16</v>
      </c>
      <c r="AL681">
        <v>18</v>
      </c>
      <c r="AM681">
        <v>0</v>
      </c>
      <c r="AN681">
        <v>0.12</v>
      </c>
      <c r="AO681">
        <v>1.4545454545454546</v>
      </c>
      <c r="AP681">
        <v>0</v>
      </c>
      <c r="AQ681" t="s">
        <v>115</v>
      </c>
      <c r="AR681" t="s">
        <v>108</v>
      </c>
      <c r="AS681" t="s">
        <v>275</v>
      </c>
      <c r="AT681">
        <v>2683</v>
      </c>
      <c r="AU681">
        <v>2876</v>
      </c>
      <c r="AV681">
        <v>0</v>
      </c>
      <c r="AW681">
        <v>0</v>
      </c>
      <c r="AX681">
        <v>5.5590000000000002</v>
      </c>
      <c r="AY681">
        <v>0.17371875000000001</v>
      </c>
      <c r="AZ681">
        <v>7.2961875000000003</v>
      </c>
      <c r="BA681" t="s">
        <v>109</v>
      </c>
      <c r="BB681">
        <v>-1.2961875000000003</v>
      </c>
      <c r="BC681">
        <v>-7.4614139233675134</v>
      </c>
      <c r="BD681" t="s">
        <v>111</v>
      </c>
      <c r="BE681">
        <v>0</v>
      </c>
      <c r="BF681" t="s">
        <v>111</v>
      </c>
    </row>
    <row r="682" spans="1:58" x14ac:dyDescent="0.25">
      <c r="A682" t="s">
        <v>968</v>
      </c>
      <c r="B682" t="s">
        <v>248</v>
      </c>
      <c r="C682">
        <v>2</v>
      </c>
      <c r="D682">
        <v>694</v>
      </c>
      <c r="E682">
        <v>2</v>
      </c>
      <c r="F682" t="s">
        <v>63</v>
      </c>
      <c r="G682" t="s">
        <v>64</v>
      </c>
      <c r="H682" t="s">
        <v>67</v>
      </c>
      <c r="I682" t="s">
        <v>68</v>
      </c>
      <c r="J682" t="s">
        <v>69</v>
      </c>
      <c r="K682" t="s">
        <v>1</v>
      </c>
      <c r="L682">
        <v>50</v>
      </c>
      <c r="M682">
        <v>1383223</v>
      </c>
      <c r="N682">
        <v>5</v>
      </c>
      <c r="O682">
        <v>3</v>
      </c>
      <c r="P682" t="s">
        <v>193</v>
      </c>
      <c r="Q682" t="s">
        <v>484</v>
      </c>
      <c r="R682">
        <v>15</v>
      </c>
      <c r="U682">
        <v>0</v>
      </c>
      <c r="V682">
        <v>4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</v>
      </c>
      <c r="AC682">
        <v>50</v>
      </c>
      <c r="AD682">
        <v>4</v>
      </c>
      <c r="AE682">
        <v>0</v>
      </c>
      <c r="AF682">
        <v>0</v>
      </c>
      <c r="AG682">
        <v>4</v>
      </c>
      <c r="AH682">
        <v>0</v>
      </c>
      <c r="AI682">
        <v>46</v>
      </c>
      <c r="AJ682">
        <v>46</v>
      </c>
      <c r="AK682">
        <v>46</v>
      </c>
      <c r="AL682">
        <v>46</v>
      </c>
      <c r="AM682">
        <v>0</v>
      </c>
      <c r="AN682">
        <v>0.1</v>
      </c>
      <c r="AO682">
        <v>4.1818181818181817</v>
      </c>
      <c r="AP682">
        <v>0</v>
      </c>
      <c r="AQ682" t="s">
        <v>112</v>
      </c>
      <c r="AR682" t="s">
        <v>108</v>
      </c>
      <c r="AS682" t="s">
        <v>275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 t="s">
        <v>113</v>
      </c>
      <c r="BB682">
        <v>5</v>
      </c>
      <c r="BC682">
        <v>0</v>
      </c>
      <c r="BD682" t="s">
        <v>111</v>
      </c>
      <c r="BE682">
        <v>0</v>
      </c>
      <c r="BF682" t="s">
        <v>111</v>
      </c>
    </row>
    <row r="683" spans="1:58" x14ac:dyDescent="0.25">
      <c r="A683" t="s">
        <v>969</v>
      </c>
      <c r="B683" t="s">
        <v>248</v>
      </c>
      <c r="C683">
        <v>2</v>
      </c>
      <c r="D683">
        <v>695</v>
      </c>
      <c r="E683">
        <v>2</v>
      </c>
      <c r="F683" t="s">
        <v>63</v>
      </c>
      <c r="G683" t="s">
        <v>64</v>
      </c>
      <c r="H683" t="s">
        <v>65</v>
      </c>
      <c r="I683" t="s">
        <v>66</v>
      </c>
      <c r="J683" t="s">
        <v>66</v>
      </c>
      <c r="K683" t="s">
        <v>1</v>
      </c>
      <c r="L683">
        <v>50</v>
      </c>
      <c r="M683">
        <v>1383225</v>
      </c>
      <c r="N683">
        <v>6</v>
      </c>
      <c r="O683">
        <v>3</v>
      </c>
      <c r="P683" t="s">
        <v>193</v>
      </c>
      <c r="Q683" t="s">
        <v>484</v>
      </c>
      <c r="R683">
        <v>15</v>
      </c>
      <c r="U683">
        <v>25</v>
      </c>
      <c r="V683">
        <v>30</v>
      </c>
      <c r="W683">
        <v>9</v>
      </c>
      <c r="X683">
        <v>0</v>
      </c>
      <c r="Y683">
        <v>9</v>
      </c>
      <c r="Z683">
        <v>1</v>
      </c>
      <c r="AA683">
        <v>35</v>
      </c>
      <c r="AB683">
        <v>40</v>
      </c>
      <c r="AC683">
        <v>50</v>
      </c>
      <c r="AD683">
        <v>34</v>
      </c>
      <c r="AE683">
        <v>12</v>
      </c>
      <c r="AF683">
        <v>1</v>
      </c>
      <c r="AG683">
        <v>47</v>
      </c>
      <c r="AH683">
        <v>0</v>
      </c>
      <c r="AI683">
        <v>16</v>
      </c>
      <c r="AJ683">
        <v>3</v>
      </c>
      <c r="AK683">
        <v>15</v>
      </c>
      <c r="AL683">
        <v>16</v>
      </c>
      <c r="AM683">
        <v>0</v>
      </c>
      <c r="AN683">
        <v>0.12</v>
      </c>
      <c r="AO683">
        <v>1.3636363636363638</v>
      </c>
      <c r="AP683">
        <v>0</v>
      </c>
      <c r="AQ683" t="s">
        <v>115</v>
      </c>
      <c r="AR683" t="s">
        <v>108</v>
      </c>
      <c r="AS683" t="s">
        <v>275</v>
      </c>
      <c r="AT683">
        <v>3552</v>
      </c>
      <c r="AU683">
        <v>4055</v>
      </c>
      <c r="AV683">
        <v>0</v>
      </c>
      <c r="AW683">
        <v>0</v>
      </c>
      <c r="AX683">
        <v>7.6070000000000002</v>
      </c>
      <c r="AY683">
        <v>0.22373529411764706</v>
      </c>
      <c r="AZ683">
        <v>10.515558823529412</v>
      </c>
      <c r="BA683" t="s">
        <v>109</v>
      </c>
      <c r="BB683">
        <v>-4.5155588235294122</v>
      </c>
      <c r="BC683">
        <v>-20.182594978309453</v>
      </c>
      <c r="BD683" t="s">
        <v>111</v>
      </c>
      <c r="BE683">
        <v>0</v>
      </c>
      <c r="BF683" t="s">
        <v>111</v>
      </c>
    </row>
    <row r="684" spans="1:58" x14ac:dyDescent="0.25">
      <c r="A684" t="s">
        <v>970</v>
      </c>
      <c r="B684" t="s">
        <v>248</v>
      </c>
      <c r="C684">
        <v>2</v>
      </c>
      <c r="D684">
        <v>696</v>
      </c>
      <c r="E684">
        <v>2</v>
      </c>
      <c r="F684" t="s">
        <v>63</v>
      </c>
      <c r="G684" t="s">
        <v>64</v>
      </c>
      <c r="H684" t="s">
        <v>65</v>
      </c>
      <c r="I684" t="s">
        <v>66</v>
      </c>
      <c r="J684" t="s">
        <v>66</v>
      </c>
      <c r="K684" t="s">
        <v>1</v>
      </c>
      <c r="L684">
        <v>50</v>
      </c>
      <c r="M684">
        <v>1383227</v>
      </c>
      <c r="N684">
        <v>6</v>
      </c>
      <c r="O684">
        <v>3</v>
      </c>
      <c r="P684" t="s">
        <v>193</v>
      </c>
      <c r="Q684" t="s">
        <v>484</v>
      </c>
      <c r="R684">
        <v>15</v>
      </c>
      <c r="U684">
        <v>41</v>
      </c>
      <c r="V684">
        <v>46</v>
      </c>
      <c r="W684">
        <v>0</v>
      </c>
      <c r="X684">
        <v>0</v>
      </c>
      <c r="Y684">
        <v>0</v>
      </c>
      <c r="Z684">
        <v>0</v>
      </c>
      <c r="AA684">
        <v>41</v>
      </c>
      <c r="AB684">
        <v>46</v>
      </c>
      <c r="AC684">
        <v>50</v>
      </c>
      <c r="AD684">
        <v>47</v>
      </c>
      <c r="AE684">
        <v>0</v>
      </c>
      <c r="AF684">
        <v>0</v>
      </c>
      <c r="AG684">
        <v>47</v>
      </c>
      <c r="AH684">
        <v>0</v>
      </c>
      <c r="AI684">
        <v>3</v>
      </c>
      <c r="AJ684">
        <v>3</v>
      </c>
      <c r="AK684">
        <v>3</v>
      </c>
      <c r="AL684">
        <v>3</v>
      </c>
      <c r="AM684">
        <v>0</v>
      </c>
      <c r="AN684">
        <v>0.12</v>
      </c>
      <c r="AO684">
        <v>0.27272727272727271</v>
      </c>
      <c r="AP684">
        <v>0</v>
      </c>
      <c r="AQ684" t="s">
        <v>115</v>
      </c>
      <c r="AR684" t="s">
        <v>108</v>
      </c>
      <c r="AS684" t="s">
        <v>275</v>
      </c>
      <c r="AT684">
        <v>2863</v>
      </c>
      <c r="AU684">
        <v>2821</v>
      </c>
      <c r="AV684">
        <v>0</v>
      </c>
      <c r="AW684">
        <v>0</v>
      </c>
      <c r="AX684">
        <v>5.6840000000000002</v>
      </c>
      <c r="AY684">
        <v>0.12093617021276597</v>
      </c>
      <c r="AZ684">
        <v>5.6840000000000002</v>
      </c>
      <c r="BA684" t="s">
        <v>109</v>
      </c>
      <c r="BB684">
        <v>0.31599999999999984</v>
      </c>
      <c r="BC684">
        <v>2.6129486277269511</v>
      </c>
      <c r="BD684" t="s">
        <v>111</v>
      </c>
      <c r="BE684">
        <v>0</v>
      </c>
      <c r="BF684" t="s">
        <v>111</v>
      </c>
    </row>
    <row r="685" spans="1:58" x14ac:dyDescent="0.25">
      <c r="A685" t="s">
        <v>971</v>
      </c>
      <c r="B685" t="s">
        <v>248</v>
      </c>
      <c r="C685">
        <v>2</v>
      </c>
      <c r="D685">
        <v>697</v>
      </c>
      <c r="E685">
        <v>2</v>
      </c>
      <c r="F685" t="s">
        <v>63</v>
      </c>
      <c r="G685" t="s">
        <v>64</v>
      </c>
      <c r="H685" t="s">
        <v>65</v>
      </c>
      <c r="I685" t="s">
        <v>66</v>
      </c>
      <c r="J685" t="s">
        <v>66</v>
      </c>
      <c r="K685" t="s">
        <v>1</v>
      </c>
      <c r="L685">
        <v>50</v>
      </c>
      <c r="M685">
        <v>1383229</v>
      </c>
      <c r="N685">
        <v>6</v>
      </c>
      <c r="O685">
        <v>3</v>
      </c>
      <c r="P685" t="s">
        <v>193</v>
      </c>
      <c r="Q685" t="s">
        <v>484</v>
      </c>
      <c r="R685">
        <v>15</v>
      </c>
      <c r="U685">
        <v>26</v>
      </c>
      <c r="V685">
        <v>31</v>
      </c>
      <c r="W685">
        <v>6</v>
      </c>
      <c r="X685">
        <v>0</v>
      </c>
      <c r="Y685">
        <v>6</v>
      </c>
      <c r="Z685">
        <v>2</v>
      </c>
      <c r="AA685">
        <v>34</v>
      </c>
      <c r="AB685">
        <v>39</v>
      </c>
      <c r="AC685">
        <v>50</v>
      </c>
      <c r="AD685">
        <v>34</v>
      </c>
      <c r="AE685">
        <v>6</v>
      </c>
      <c r="AF685">
        <v>2</v>
      </c>
      <c r="AG685">
        <v>42</v>
      </c>
      <c r="AH685">
        <v>0</v>
      </c>
      <c r="AI685">
        <v>16</v>
      </c>
      <c r="AJ685">
        <v>8</v>
      </c>
      <c r="AK685">
        <v>14</v>
      </c>
      <c r="AL685">
        <v>16</v>
      </c>
      <c r="AM685">
        <v>0</v>
      </c>
      <c r="AN685">
        <v>0.12</v>
      </c>
      <c r="AO685">
        <v>1.2727272727272727</v>
      </c>
      <c r="AP685">
        <v>0</v>
      </c>
      <c r="AQ685" t="s">
        <v>115</v>
      </c>
      <c r="AR685" t="s">
        <v>108</v>
      </c>
      <c r="AS685" t="s">
        <v>275</v>
      </c>
      <c r="AT685">
        <v>3663</v>
      </c>
      <c r="AU685">
        <v>3448</v>
      </c>
      <c r="AV685">
        <v>0</v>
      </c>
      <c r="AW685">
        <v>0</v>
      </c>
      <c r="AX685">
        <v>7.1109999999999998</v>
      </c>
      <c r="AY685">
        <v>0.20914705882352941</v>
      </c>
      <c r="AZ685">
        <v>8.7841764705882355</v>
      </c>
      <c r="BA685" t="s">
        <v>109</v>
      </c>
      <c r="BB685">
        <v>-2.7841764705882355</v>
      </c>
      <c r="BC685">
        <v>-13.312051750808607</v>
      </c>
      <c r="BD685" t="s">
        <v>111</v>
      </c>
      <c r="BE685">
        <v>0</v>
      </c>
      <c r="BF685" t="s">
        <v>111</v>
      </c>
    </row>
    <row r="686" spans="1:58" x14ac:dyDescent="0.25">
      <c r="A686" t="s">
        <v>972</v>
      </c>
      <c r="B686" t="s">
        <v>248</v>
      </c>
      <c r="C686">
        <v>2</v>
      </c>
      <c r="D686">
        <v>698</v>
      </c>
      <c r="E686">
        <v>2</v>
      </c>
      <c r="F686" t="s">
        <v>63</v>
      </c>
      <c r="G686" t="s">
        <v>64</v>
      </c>
      <c r="H686" t="s">
        <v>65</v>
      </c>
      <c r="I686" t="s">
        <v>66</v>
      </c>
      <c r="J686" t="s">
        <v>66</v>
      </c>
      <c r="K686" t="s">
        <v>1</v>
      </c>
      <c r="L686">
        <v>50</v>
      </c>
      <c r="M686">
        <v>1383231</v>
      </c>
      <c r="N686">
        <v>6</v>
      </c>
      <c r="O686">
        <v>3</v>
      </c>
      <c r="P686" t="s">
        <v>193</v>
      </c>
      <c r="Q686" t="s">
        <v>484</v>
      </c>
      <c r="R686">
        <v>15</v>
      </c>
      <c r="U686">
        <v>29</v>
      </c>
      <c r="V686">
        <v>34</v>
      </c>
      <c r="W686">
        <v>7</v>
      </c>
      <c r="X686">
        <v>0</v>
      </c>
      <c r="Y686">
        <v>7</v>
      </c>
      <c r="Z686">
        <v>0</v>
      </c>
      <c r="AA686">
        <v>36</v>
      </c>
      <c r="AB686">
        <v>41</v>
      </c>
      <c r="AC686">
        <v>50</v>
      </c>
      <c r="AD686">
        <v>37</v>
      </c>
      <c r="AE686">
        <v>7</v>
      </c>
      <c r="AF686">
        <v>0</v>
      </c>
      <c r="AG686">
        <v>44</v>
      </c>
      <c r="AH686">
        <v>0</v>
      </c>
      <c r="AI686">
        <v>13</v>
      </c>
      <c r="AJ686">
        <v>6</v>
      </c>
      <c r="AK686">
        <v>13</v>
      </c>
      <c r="AL686">
        <v>13</v>
      </c>
      <c r="AM686">
        <v>0</v>
      </c>
      <c r="AN686">
        <v>0.12</v>
      </c>
      <c r="AO686">
        <v>1.1818181818181819</v>
      </c>
      <c r="AP686">
        <v>0</v>
      </c>
      <c r="AQ686" t="s">
        <v>115</v>
      </c>
      <c r="AR686" t="s">
        <v>108</v>
      </c>
      <c r="AS686" t="s">
        <v>275</v>
      </c>
      <c r="AT686">
        <v>2978</v>
      </c>
      <c r="AU686">
        <v>2947</v>
      </c>
      <c r="AV686">
        <v>0</v>
      </c>
      <c r="AW686">
        <v>0</v>
      </c>
      <c r="AX686">
        <v>5.9249999999999998</v>
      </c>
      <c r="AY686">
        <v>0.16013513513513514</v>
      </c>
      <c r="AZ686">
        <v>7.0459459459459461</v>
      </c>
      <c r="BA686" t="s">
        <v>109</v>
      </c>
      <c r="BB686">
        <v>-1.0459459459459461</v>
      </c>
      <c r="BC686">
        <v>-6.5316455696202542</v>
      </c>
      <c r="BD686" t="s">
        <v>111</v>
      </c>
      <c r="BE686">
        <v>0</v>
      </c>
      <c r="BF686" t="s">
        <v>111</v>
      </c>
    </row>
    <row r="687" spans="1:58" x14ac:dyDescent="0.25">
      <c r="A687" t="s">
        <v>973</v>
      </c>
      <c r="B687" t="s">
        <v>248</v>
      </c>
      <c r="C687">
        <v>2</v>
      </c>
      <c r="D687">
        <v>699</v>
      </c>
      <c r="E687">
        <v>2</v>
      </c>
      <c r="F687" t="s">
        <v>63</v>
      </c>
      <c r="G687" t="s">
        <v>64</v>
      </c>
      <c r="H687" t="s">
        <v>65</v>
      </c>
      <c r="I687" t="s">
        <v>66</v>
      </c>
      <c r="J687" t="s">
        <v>66</v>
      </c>
      <c r="K687" t="s">
        <v>1</v>
      </c>
      <c r="L687">
        <v>50</v>
      </c>
      <c r="M687">
        <v>1383233</v>
      </c>
      <c r="N687">
        <v>6</v>
      </c>
      <c r="O687">
        <v>3</v>
      </c>
      <c r="P687" t="s">
        <v>193</v>
      </c>
      <c r="Q687" t="s">
        <v>484</v>
      </c>
      <c r="R687">
        <v>15</v>
      </c>
      <c r="U687">
        <v>30</v>
      </c>
      <c r="V687">
        <v>35</v>
      </c>
      <c r="W687">
        <v>9</v>
      </c>
      <c r="X687">
        <v>0</v>
      </c>
      <c r="Y687">
        <v>9</v>
      </c>
      <c r="Z687">
        <v>0</v>
      </c>
      <c r="AA687">
        <v>39</v>
      </c>
      <c r="AB687">
        <v>44</v>
      </c>
      <c r="AC687">
        <v>50</v>
      </c>
      <c r="AD687">
        <v>35</v>
      </c>
      <c r="AE687">
        <v>12</v>
      </c>
      <c r="AF687">
        <v>0</v>
      </c>
      <c r="AG687">
        <v>47</v>
      </c>
      <c r="AH687">
        <v>0</v>
      </c>
      <c r="AI687">
        <v>15</v>
      </c>
      <c r="AJ687">
        <v>3</v>
      </c>
      <c r="AK687">
        <v>15</v>
      </c>
      <c r="AL687">
        <v>15</v>
      </c>
      <c r="AM687">
        <v>0</v>
      </c>
      <c r="AN687">
        <v>0.12</v>
      </c>
      <c r="AO687">
        <v>1.3636363636363638</v>
      </c>
      <c r="AP687">
        <v>0</v>
      </c>
      <c r="AQ687" t="s">
        <v>115</v>
      </c>
      <c r="AR687" t="s">
        <v>108</v>
      </c>
      <c r="AS687" t="s">
        <v>275</v>
      </c>
      <c r="AT687">
        <v>3722</v>
      </c>
      <c r="AU687">
        <v>4408</v>
      </c>
      <c r="AV687">
        <v>0</v>
      </c>
      <c r="AW687">
        <v>0</v>
      </c>
      <c r="AX687">
        <v>8.1300000000000008</v>
      </c>
      <c r="AY687">
        <v>0.23228571428571432</v>
      </c>
      <c r="AZ687">
        <v>10.917428571428573</v>
      </c>
      <c r="BA687" t="s">
        <v>109</v>
      </c>
      <c r="BB687">
        <v>-4.917428571428573</v>
      </c>
      <c r="BC687">
        <v>-21.169741697416978</v>
      </c>
      <c r="BD687" t="s">
        <v>114</v>
      </c>
      <c r="BE687">
        <v>0</v>
      </c>
      <c r="BF687" t="s">
        <v>111</v>
      </c>
    </row>
    <row r="688" spans="1:58" x14ac:dyDescent="0.25">
      <c r="A688" t="s">
        <v>974</v>
      </c>
      <c r="B688" t="s">
        <v>248</v>
      </c>
      <c r="C688">
        <v>2</v>
      </c>
      <c r="D688">
        <v>700</v>
      </c>
      <c r="E688">
        <v>2</v>
      </c>
      <c r="F688" t="s">
        <v>63</v>
      </c>
      <c r="G688" t="s">
        <v>64</v>
      </c>
      <c r="H688" t="s">
        <v>65</v>
      </c>
      <c r="I688" t="s">
        <v>66</v>
      </c>
      <c r="J688" t="s">
        <v>66</v>
      </c>
      <c r="K688" t="s">
        <v>1</v>
      </c>
      <c r="L688">
        <v>50</v>
      </c>
      <c r="M688">
        <v>1383235</v>
      </c>
      <c r="N688">
        <v>6</v>
      </c>
      <c r="O688">
        <v>3</v>
      </c>
      <c r="P688" t="s">
        <v>193</v>
      </c>
      <c r="Q688" t="s">
        <v>484</v>
      </c>
      <c r="R688">
        <v>16</v>
      </c>
      <c r="U688">
        <v>39</v>
      </c>
      <c r="V688">
        <v>44</v>
      </c>
      <c r="W688">
        <v>1</v>
      </c>
      <c r="X688">
        <v>0</v>
      </c>
      <c r="Y688">
        <v>1</v>
      </c>
      <c r="Z688">
        <v>0</v>
      </c>
      <c r="AA688">
        <v>40</v>
      </c>
      <c r="AB688">
        <v>45</v>
      </c>
      <c r="AC688">
        <v>50</v>
      </c>
      <c r="AD688">
        <v>46</v>
      </c>
      <c r="AE688">
        <v>1</v>
      </c>
      <c r="AF688">
        <v>0</v>
      </c>
      <c r="AG688">
        <v>47</v>
      </c>
      <c r="AH688">
        <v>0</v>
      </c>
      <c r="AI688">
        <v>4</v>
      </c>
      <c r="AJ688">
        <v>3</v>
      </c>
      <c r="AK688">
        <v>4</v>
      </c>
      <c r="AL688">
        <v>4</v>
      </c>
      <c r="AM688">
        <v>0</v>
      </c>
      <c r="AN688">
        <v>0.12</v>
      </c>
      <c r="AO688">
        <v>0.36363636363636365</v>
      </c>
      <c r="AP688">
        <v>0</v>
      </c>
      <c r="AQ688" t="s">
        <v>115</v>
      </c>
      <c r="AR688" t="s">
        <v>108</v>
      </c>
      <c r="AS688" t="s">
        <v>275</v>
      </c>
      <c r="AT688">
        <v>6969</v>
      </c>
      <c r="AU688">
        <v>6945</v>
      </c>
      <c r="AV688">
        <v>0</v>
      </c>
      <c r="AW688">
        <v>0</v>
      </c>
      <c r="AX688">
        <v>13.914</v>
      </c>
      <c r="AY688">
        <v>0.3024782608695652</v>
      </c>
      <c r="AZ688">
        <v>14.216478260869565</v>
      </c>
      <c r="BA688" t="s">
        <v>109</v>
      </c>
      <c r="BB688">
        <v>-8.2164782608695646</v>
      </c>
      <c r="BC688">
        <v>-27.163863734368263</v>
      </c>
      <c r="BD688" t="s">
        <v>110</v>
      </c>
      <c r="BE688">
        <v>0</v>
      </c>
      <c r="BF688" t="s">
        <v>111</v>
      </c>
    </row>
    <row r="689" spans="1:58" x14ac:dyDescent="0.25">
      <c r="A689" t="s">
        <v>975</v>
      </c>
      <c r="B689" t="s">
        <v>248</v>
      </c>
      <c r="C689">
        <v>2</v>
      </c>
      <c r="D689">
        <v>701</v>
      </c>
      <c r="E689">
        <v>2</v>
      </c>
      <c r="F689" t="s">
        <v>63</v>
      </c>
      <c r="G689" t="s">
        <v>64</v>
      </c>
      <c r="H689" t="s">
        <v>65</v>
      </c>
      <c r="I689" t="s">
        <v>66</v>
      </c>
      <c r="J689" t="s">
        <v>66</v>
      </c>
      <c r="K689" t="s">
        <v>1</v>
      </c>
      <c r="L689">
        <v>50</v>
      </c>
      <c r="M689">
        <v>1382929</v>
      </c>
      <c r="N689">
        <v>6</v>
      </c>
      <c r="O689">
        <v>3</v>
      </c>
      <c r="P689" t="s">
        <v>193</v>
      </c>
      <c r="Q689" t="s">
        <v>484</v>
      </c>
      <c r="R689">
        <v>16</v>
      </c>
      <c r="U689">
        <v>43</v>
      </c>
      <c r="V689">
        <v>48</v>
      </c>
      <c r="W689">
        <v>0</v>
      </c>
      <c r="X689">
        <v>0</v>
      </c>
      <c r="Y689">
        <v>0</v>
      </c>
      <c r="Z689">
        <v>0</v>
      </c>
      <c r="AA689">
        <v>43</v>
      </c>
      <c r="AB689">
        <v>48</v>
      </c>
      <c r="AC689">
        <v>50</v>
      </c>
      <c r="AD689">
        <v>48</v>
      </c>
      <c r="AE689">
        <v>0</v>
      </c>
      <c r="AF689">
        <v>0</v>
      </c>
      <c r="AG689">
        <v>48</v>
      </c>
      <c r="AH689">
        <v>0</v>
      </c>
      <c r="AI689">
        <v>2</v>
      </c>
      <c r="AJ689">
        <v>2</v>
      </c>
      <c r="AK689">
        <v>2</v>
      </c>
      <c r="AL689">
        <v>2</v>
      </c>
      <c r="AM689">
        <v>0</v>
      </c>
      <c r="AN689">
        <v>0.12</v>
      </c>
      <c r="AO689">
        <v>0.18181818181818182</v>
      </c>
      <c r="AP689">
        <v>0</v>
      </c>
      <c r="AQ689" t="s">
        <v>115</v>
      </c>
      <c r="AR689" t="s">
        <v>108</v>
      </c>
      <c r="AS689" t="s">
        <v>275</v>
      </c>
      <c r="AT689">
        <v>7486</v>
      </c>
      <c r="AU689">
        <v>7226</v>
      </c>
      <c r="AV689">
        <v>0</v>
      </c>
      <c r="AW689">
        <v>0</v>
      </c>
      <c r="AX689">
        <v>14.712</v>
      </c>
      <c r="AY689">
        <v>0.30649999999999999</v>
      </c>
      <c r="AZ689">
        <v>14.712</v>
      </c>
      <c r="BA689" t="s">
        <v>109</v>
      </c>
      <c r="BB689">
        <v>-8.7119999999999997</v>
      </c>
      <c r="BC689">
        <v>-28.424143556280587</v>
      </c>
      <c r="BD689" t="s">
        <v>111</v>
      </c>
      <c r="BE689">
        <v>0</v>
      </c>
      <c r="BF689" t="s">
        <v>111</v>
      </c>
    </row>
    <row r="690" spans="1:58" x14ac:dyDescent="0.25">
      <c r="A690" t="s">
        <v>976</v>
      </c>
      <c r="B690" t="s">
        <v>248</v>
      </c>
      <c r="C690">
        <v>2</v>
      </c>
      <c r="D690">
        <v>702</v>
      </c>
      <c r="E690">
        <v>2</v>
      </c>
      <c r="F690" t="s">
        <v>63</v>
      </c>
      <c r="G690" t="s">
        <v>64</v>
      </c>
      <c r="H690" t="s">
        <v>65</v>
      </c>
      <c r="I690" t="s">
        <v>66</v>
      </c>
      <c r="J690" t="s">
        <v>66</v>
      </c>
      <c r="K690" t="s">
        <v>1</v>
      </c>
      <c r="L690">
        <v>50</v>
      </c>
      <c r="M690">
        <v>1382931</v>
      </c>
      <c r="N690">
        <v>6</v>
      </c>
      <c r="O690">
        <v>3</v>
      </c>
      <c r="P690" t="s">
        <v>193</v>
      </c>
      <c r="Q690" t="s">
        <v>484</v>
      </c>
      <c r="R690">
        <v>16</v>
      </c>
      <c r="U690">
        <v>35</v>
      </c>
      <c r="V690">
        <v>40</v>
      </c>
      <c r="W690">
        <v>5</v>
      </c>
      <c r="X690">
        <v>0</v>
      </c>
      <c r="Y690">
        <v>5</v>
      </c>
      <c r="Z690">
        <v>0</v>
      </c>
      <c r="AA690">
        <v>40</v>
      </c>
      <c r="AB690">
        <v>45</v>
      </c>
      <c r="AC690">
        <v>50</v>
      </c>
      <c r="AD690">
        <v>40</v>
      </c>
      <c r="AE690">
        <v>7</v>
      </c>
      <c r="AF690">
        <v>0</v>
      </c>
      <c r="AG690">
        <v>47</v>
      </c>
      <c r="AH690">
        <v>0</v>
      </c>
      <c r="AI690">
        <v>10</v>
      </c>
      <c r="AJ690">
        <v>3</v>
      </c>
      <c r="AK690">
        <v>10</v>
      </c>
      <c r="AL690">
        <v>10</v>
      </c>
      <c r="AM690">
        <v>0</v>
      </c>
      <c r="AN690">
        <v>0.12</v>
      </c>
      <c r="AO690">
        <v>0.90909090909090917</v>
      </c>
      <c r="AP690">
        <v>0</v>
      </c>
      <c r="AQ690" t="s">
        <v>115</v>
      </c>
      <c r="AR690" t="s">
        <v>108</v>
      </c>
      <c r="AS690" t="s">
        <v>275</v>
      </c>
      <c r="AT690">
        <v>5947</v>
      </c>
      <c r="AU690">
        <v>5991</v>
      </c>
      <c r="AV690">
        <v>0</v>
      </c>
      <c r="AW690">
        <v>0</v>
      </c>
      <c r="AX690">
        <v>11.938000000000001</v>
      </c>
      <c r="AY690">
        <v>0.29844999999999999</v>
      </c>
      <c r="AZ690">
        <v>14.027149999999999</v>
      </c>
      <c r="BA690" t="s">
        <v>109</v>
      </c>
      <c r="BB690">
        <v>-8.0271499999999989</v>
      </c>
      <c r="BC690">
        <v>-26.896130005025963</v>
      </c>
      <c r="BD690" t="s">
        <v>111</v>
      </c>
      <c r="BE690">
        <v>0</v>
      </c>
      <c r="BF690" t="s">
        <v>111</v>
      </c>
    </row>
    <row r="691" spans="1:58" x14ac:dyDescent="0.25">
      <c r="A691" t="s">
        <v>977</v>
      </c>
      <c r="B691" t="s">
        <v>248</v>
      </c>
      <c r="C691">
        <v>2</v>
      </c>
      <c r="D691">
        <v>703</v>
      </c>
      <c r="E691">
        <v>2</v>
      </c>
      <c r="F691" t="s">
        <v>63</v>
      </c>
      <c r="G691" t="s">
        <v>64</v>
      </c>
      <c r="H691" t="s">
        <v>65</v>
      </c>
      <c r="I691" t="s">
        <v>66</v>
      </c>
      <c r="J691" t="s">
        <v>66</v>
      </c>
      <c r="K691" t="s">
        <v>1</v>
      </c>
      <c r="L691">
        <v>50</v>
      </c>
      <c r="M691">
        <v>1382933</v>
      </c>
      <c r="N691">
        <v>6</v>
      </c>
      <c r="O691">
        <v>3</v>
      </c>
      <c r="P691" t="s">
        <v>193</v>
      </c>
      <c r="Q691" t="s">
        <v>484</v>
      </c>
      <c r="R691">
        <v>16</v>
      </c>
      <c r="U691">
        <v>29</v>
      </c>
      <c r="V691">
        <v>34</v>
      </c>
      <c r="W691">
        <v>7</v>
      </c>
      <c r="X691">
        <v>0</v>
      </c>
      <c r="Y691">
        <v>7</v>
      </c>
      <c r="Z691">
        <v>0</v>
      </c>
      <c r="AA691">
        <v>36</v>
      </c>
      <c r="AB691">
        <v>41</v>
      </c>
      <c r="AC691">
        <v>50</v>
      </c>
      <c r="AD691">
        <v>35</v>
      </c>
      <c r="AE691">
        <v>10</v>
      </c>
      <c r="AF691">
        <v>0</v>
      </c>
      <c r="AG691">
        <v>45</v>
      </c>
      <c r="AH691">
        <v>0</v>
      </c>
      <c r="AI691">
        <v>15</v>
      </c>
      <c r="AJ691">
        <v>5</v>
      </c>
      <c r="AK691">
        <v>15</v>
      </c>
      <c r="AL691">
        <v>15</v>
      </c>
      <c r="AM691">
        <v>0</v>
      </c>
      <c r="AN691">
        <v>0.12</v>
      </c>
      <c r="AO691">
        <v>1.3636363636363638</v>
      </c>
      <c r="AP691">
        <v>0</v>
      </c>
      <c r="AQ691" t="s">
        <v>115</v>
      </c>
      <c r="AR691" t="s">
        <v>108</v>
      </c>
      <c r="AS691" t="s">
        <v>275</v>
      </c>
      <c r="AT691">
        <v>3874</v>
      </c>
      <c r="AU691">
        <v>3900</v>
      </c>
      <c r="AV691">
        <v>0</v>
      </c>
      <c r="AW691">
        <v>0</v>
      </c>
      <c r="AX691">
        <v>7.774</v>
      </c>
      <c r="AY691">
        <v>0.22211428571428571</v>
      </c>
      <c r="AZ691">
        <v>9.9951428571428576</v>
      </c>
      <c r="BA691" t="s">
        <v>109</v>
      </c>
      <c r="BB691">
        <v>-3.9951428571428576</v>
      </c>
      <c r="BC691">
        <v>-17.986879341394395</v>
      </c>
      <c r="BD691" t="s">
        <v>111</v>
      </c>
      <c r="BE691">
        <v>0</v>
      </c>
      <c r="BF691" t="s">
        <v>111</v>
      </c>
    </row>
    <row r="692" spans="1:58" x14ac:dyDescent="0.25">
      <c r="A692" t="s">
        <v>978</v>
      </c>
      <c r="B692" t="s">
        <v>248</v>
      </c>
      <c r="C692">
        <v>2</v>
      </c>
      <c r="D692">
        <v>704</v>
      </c>
      <c r="E692">
        <v>2</v>
      </c>
      <c r="F692" t="s">
        <v>63</v>
      </c>
      <c r="G692" t="s">
        <v>64</v>
      </c>
      <c r="H692" t="s">
        <v>65</v>
      </c>
      <c r="I692" t="s">
        <v>66</v>
      </c>
      <c r="J692" t="s">
        <v>66</v>
      </c>
      <c r="K692" t="s">
        <v>1</v>
      </c>
      <c r="L692">
        <v>50</v>
      </c>
      <c r="M692">
        <v>1382935</v>
      </c>
      <c r="N692">
        <v>6</v>
      </c>
      <c r="O692">
        <v>3</v>
      </c>
      <c r="P692" t="s">
        <v>193</v>
      </c>
      <c r="Q692" t="s">
        <v>484</v>
      </c>
      <c r="R692">
        <v>16</v>
      </c>
      <c r="U692">
        <v>40</v>
      </c>
      <c r="V692">
        <v>45</v>
      </c>
      <c r="W692">
        <v>1</v>
      </c>
      <c r="X692">
        <v>0</v>
      </c>
      <c r="Y692">
        <v>1</v>
      </c>
      <c r="Z692">
        <v>0</v>
      </c>
      <c r="AA692">
        <v>41</v>
      </c>
      <c r="AB692">
        <v>46</v>
      </c>
      <c r="AC692">
        <v>50</v>
      </c>
      <c r="AD692">
        <v>45</v>
      </c>
      <c r="AE692">
        <v>1</v>
      </c>
      <c r="AF692">
        <v>0</v>
      </c>
      <c r="AG692">
        <v>46</v>
      </c>
      <c r="AH692">
        <v>0</v>
      </c>
      <c r="AI692">
        <v>5</v>
      </c>
      <c r="AJ692">
        <v>4</v>
      </c>
      <c r="AK692">
        <v>5</v>
      </c>
      <c r="AL692">
        <v>5</v>
      </c>
      <c r="AM692">
        <v>0</v>
      </c>
      <c r="AN692">
        <v>0.12</v>
      </c>
      <c r="AO692">
        <v>0.45454545454545459</v>
      </c>
      <c r="AP692">
        <v>0</v>
      </c>
      <c r="AQ692" t="s">
        <v>115</v>
      </c>
      <c r="AR692" t="s">
        <v>108</v>
      </c>
      <c r="AS692" t="s">
        <v>275</v>
      </c>
      <c r="AT692">
        <v>4983</v>
      </c>
      <c r="AU692">
        <v>5020</v>
      </c>
      <c r="AV692">
        <v>0</v>
      </c>
      <c r="AW692">
        <v>0</v>
      </c>
      <c r="AX692">
        <v>10.003</v>
      </c>
      <c r="AY692">
        <v>0.2222888888888889</v>
      </c>
      <c r="AZ692">
        <v>10.225288888888889</v>
      </c>
      <c r="BA692" t="s">
        <v>109</v>
      </c>
      <c r="BB692">
        <v>-4.2252888888888886</v>
      </c>
      <c r="BC692">
        <v>-19.008097570728779</v>
      </c>
      <c r="BD692" t="s">
        <v>111</v>
      </c>
      <c r="BE692">
        <v>0</v>
      </c>
      <c r="BF692" t="s">
        <v>111</v>
      </c>
    </row>
    <row r="693" spans="1:58" x14ac:dyDescent="0.25">
      <c r="A693" t="s">
        <v>979</v>
      </c>
      <c r="B693" t="s">
        <v>248</v>
      </c>
      <c r="C693">
        <v>2</v>
      </c>
      <c r="D693">
        <v>705</v>
      </c>
      <c r="E693">
        <v>2</v>
      </c>
      <c r="F693" t="s">
        <v>63</v>
      </c>
      <c r="G693" t="s">
        <v>64</v>
      </c>
      <c r="H693" t="s">
        <v>67</v>
      </c>
      <c r="I693" t="s">
        <v>68</v>
      </c>
      <c r="J693" t="s">
        <v>69</v>
      </c>
      <c r="K693" t="s">
        <v>1</v>
      </c>
      <c r="L693">
        <v>50</v>
      </c>
      <c r="M693">
        <v>1382937</v>
      </c>
      <c r="N693">
        <v>5</v>
      </c>
      <c r="O693">
        <v>3</v>
      </c>
      <c r="P693" t="s">
        <v>193</v>
      </c>
      <c r="Q693" t="s">
        <v>484</v>
      </c>
      <c r="R693">
        <v>16</v>
      </c>
      <c r="U693">
        <v>0</v>
      </c>
      <c r="V693">
        <v>4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4</v>
      </c>
      <c r="AC693">
        <v>50</v>
      </c>
      <c r="AD693">
        <v>4</v>
      </c>
      <c r="AE693">
        <v>0</v>
      </c>
      <c r="AF693">
        <v>0</v>
      </c>
      <c r="AG693">
        <v>4</v>
      </c>
      <c r="AH693">
        <v>0</v>
      </c>
      <c r="AI693">
        <v>46</v>
      </c>
      <c r="AJ693">
        <v>46</v>
      </c>
      <c r="AK693">
        <v>46</v>
      </c>
      <c r="AL693">
        <v>46</v>
      </c>
      <c r="AM693">
        <v>0</v>
      </c>
      <c r="AN693">
        <v>0.1</v>
      </c>
      <c r="AO693">
        <v>4.1818181818181817</v>
      </c>
      <c r="AP693">
        <v>0</v>
      </c>
      <c r="AQ693" t="s">
        <v>112</v>
      </c>
      <c r="AR693" t="s">
        <v>108</v>
      </c>
      <c r="AS693" t="s">
        <v>275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 t="s">
        <v>113</v>
      </c>
      <c r="BB693">
        <v>5</v>
      </c>
      <c r="BC693">
        <v>0</v>
      </c>
      <c r="BD693" t="s">
        <v>111</v>
      </c>
      <c r="BE693">
        <v>0</v>
      </c>
      <c r="BF693" t="s">
        <v>111</v>
      </c>
    </row>
    <row r="694" spans="1:58" x14ac:dyDescent="0.25">
      <c r="A694" t="s">
        <v>980</v>
      </c>
      <c r="B694" t="s">
        <v>248</v>
      </c>
      <c r="C694">
        <v>2</v>
      </c>
      <c r="D694">
        <v>706</v>
      </c>
      <c r="E694">
        <v>2</v>
      </c>
      <c r="F694" t="s">
        <v>63</v>
      </c>
      <c r="G694" t="s">
        <v>64</v>
      </c>
      <c r="H694" t="s">
        <v>65</v>
      </c>
      <c r="I694" t="s">
        <v>66</v>
      </c>
      <c r="J694" t="s">
        <v>66</v>
      </c>
      <c r="K694" t="s">
        <v>1</v>
      </c>
      <c r="L694">
        <v>50</v>
      </c>
      <c r="M694">
        <v>1382939</v>
      </c>
      <c r="N694">
        <v>6</v>
      </c>
      <c r="O694">
        <v>3</v>
      </c>
      <c r="P694" t="s">
        <v>193</v>
      </c>
      <c r="Q694" t="s">
        <v>484</v>
      </c>
      <c r="R694">
        <v>16</v>
      </c>
      <c r="U694">
        <v>28</v>
      </c>
      <c r="V694">
        <v>33</v>
      </c>
      <c r="W694">
        <v>4</v>
      </c>
      <c r="X694">
        <v>0</v>
      </c>
      <c r="Y694">
        <v>4</v>
      </c>
      <c r="Z694">
        <v>2</v>
      </c>
      <c r="AA694">
        <v>34</v>
      </c>
      <c r="AB694">
        <v>39</v>
      </c>
      <c r="AC694">
        <v>50</v>
      </c>
      <c r="AD694">
        <v>35</v>
      </c>
      <c r="AE694">
        <v>7</v>
      </c>
      <c r="AF694">
        <v>2</v>
      </c>
      <c r="AG694">
        <v>44</v>
      </c>
      <c r="AH694">
        <v>0</v>
      </c>
      <c r="AI694">
        <v>15</v>
      </c>
      <c r="AJ694">
        <v>6</v>
      </c>
      <c r="AK694">
        <v>13</v>
      </c>
      <c r="AL694">
        <v>15</v>
      </c>
      <c r="AM694">
        <v>0</v>
      </c>
      <c r="AN694">
        <v>0.12</v>
      </c>
      <c r="AO694">
        <v>1.1818181818181819</v>
      </c>
      <c r="AP694">
        <v>0</v>
      </c>
      <c r="AQ694" t="s">
        <v>115</v>
      </c>
      <c r="AR694" t="s">
        <v>108</v>
      </c>
      <c r="AS694" t="s">
        <v>275</v>
      </c>
      <c r="AT694">
        <v>3594</v>
      </c>
      <c r="AU694">
        <v>3279</v>
      </c>
      <c r="AV694">
        <v>0</v>
      </c>
      <c r="AW694">
        <v>0</v>
      </c>
      <c r="AX694">
        <v>6.8730000000000002</v>
      </c>
      <c r="AY694">
        <v>0.19637142857142859</v>
      </c>
      <c r="AZ694">
        <v>8.6403428571428584</v>
      </c>
      <c r="BA694" t="s">
        <v>109</v>
      </c>
      <c r="BB694">
        <v>-2.6403428571428584</v>
      </c>
      <c r="BC694">
        <v>-13.44565691837626</v>
      </c>
      <c r="BD694" t="s">
        <v>111</v>
      </c>
      <c r="BE694">
        <v>0</v>
      </c>
      <c r="BF694" t="s">
        <v>111</v>
      </c>
    </row>
    <row r="695" spans="1:58" x14ac:dyDescent="0.25">
      <c r="A695" t="s">
        <v>981</v>
      </c>
      <c r="B695" t="s">
        <v>248</v>
      </c>
      <c r="C695">
        <v>2</v>
      </c>
      <c r="D695">
        <v>707</v>
      </c>
      <c r="E695">
        <v>2</v>
      </c>
      <c r="F695" t="s">
        <v>63</v>
      </c>
      <c r="G695" t="s">
        <v>64</v>
      </c>
      <c r="H695" t="s">
        <v>65</v>
      </c>
      <c r="I695" t="s">
        <v>66</v>
      </c>
      <c r="J695" t="s">
        <v>66</v>
      </c>
      <c r="K695" t="s">
        <v>1</v>
      </c>
      <c r="L695">
        <v>50</v>
      </c>
      <c r="M695">
        <v>1382941</v>
      </c>
      <c r="N695">
        <v>6</v>
      </c>
      <c r="O695">
        <v>3</v>
      </c>
      <c r="P695" t="s">
        <v>193</v>
      </c>
      <c r="Q695" t="s">
        <v>484</v>
      </c>
      <c r="R695">
        <v>16</v>
      </c>
      <c r="U695">
        <v>36</v>
      </c>
      <c r="V695">
        <v>41</v>
      </c>
      <c r="W695">
        <v>2</v>
      </c>
      <c r="X695">
        <v>0</v>
      </c>
      <c r="Y695">
        <v>2</v>
      </c>
      <c r="Z695">
        <v>0</v>
      </c>
      <c r="AA695">
        <v>38</v>
      </c>
      <c r="AB695">
        <v>43</v>
      </c>
      <c r="AC695">
        <v>50</v>
      </c>
      <c r="AD695">
        <v>41</v>
      </c>
      <c r="AE695">
        <v>3</v>
      </c>
      <c r="AF695">
        <v>0</v>
      </c>
      <c r="AG695">
        <v>44</v>
      </c>
      <c r="AH695">
        <v>0</v>
      </c>
      <c r="AI695">
        <v>9</v>
      </c>
      <c r="AJ695">
        <v>6</v>
      </c>
      <c r="AK695">
        <v>9</v>
      </c>
      <c r="AL695">
        <v>9</v>
      </c>
      <c r="AM695">
        <v>0</v>
      </c>
      <c r="AN695">
        <v>0.12</v>
      </c>
      <c r="AO695">
        <v>0.81818181818181823</v>
      </c>
      <c r="AP695">
        <v>0</v>
      </c>
      <c r="AQ695" t="s">
        <v>115</v>
      </c>
      <c r="AR695" t="s">
        <v>108</v>
      </c>
      <c r="AS695" t="s">
        <v>275</v>
      </c>
      <c r="AT695">
        <v>4271</v>
      </c>
      <c r="AU695">
        <v>4304</v>
      </c>
      <c r="AV695">
        <v>0</v>
      </c>
      <c r="AW695">
        <v>0</v>
      </c>
      <c r="AX695">
        <v>8.5749999999999993</v>
      </c>
      <c r="AY695">
        <v>0.20914634146341463</v>
      </c>
      <c r="AZ695">
        <v>9.2024390243902427</v>
      </c>
      <c r="BA695" t="s">
        <v>109</v>
      </c>
      <c r="BB695">
        <v>-3.2024390243902427</v>
      </c>
      <c r="BC695">
        <v>-15.311953352769674</v>
      </c>
      <c r="BD695" t="s">
        <v>111</v>
      </c>
      <c r="BE695">
        <v>0</v>
      </c>
      <c r="BF695" t="s">
        <v>111</v>
      </c>
    </row>
    <row r="696" spans="1:58" x14ac:dyDescent="0.25">
      <c r="A696" t="s">
        <v>982</v>
      </c>
      <c r="B696" t="s">
        <v>248</v>
      </c>
      <c r="C696">
        <v>2</v>
      </c>
      <c r="D696">
        <v>708</v>
      </c>
      <c r="E696">
        <v>2</v>
      </c>
      <c r="F696" t="s">
        <v>63</v>
      </c>
      <c r="G696" t="s">
        <v>64</v>
      </c>
      <c r="H696" t="s">
        <v>65</v>
      </c>
      <c r="I696" t="s">
        <v>66</v>
      </c>
      <c r="J696" t="s">
        <v>66</v>
      </c>
      <c r="K696" t="s">
        <v>1</v>
      </c>
      <c r="L696">
        <v>50</v>
      </c>
      <c r="M696">
        <v>1382943</v>
      </c>
      <c r="N696">
        <v>6</v>
      </c>
      <c r="O696">
        <v>3</v>
      </c>
      <c r="P696" t="s">
        <v>193</v>
      </c>
      <c r="Q696" t="s">
        <v>484</v>
      </c>
      <c r="R696">
        <v>16</v>
      </c>
      <c r="U696">
        <v>19</v>
      </c>
      <c r="V696">
        <v>24</v>
      </c>
      <c r="W696">
        <v>7</v>
      </c>
      <c r="X696">
        <v>0</v>
      </c>
      <c r="Y696">
        <v>7</v>
      </c>
      <c r="Z696">
        <v>1</v>
      </c>
      <c r="AA696">
        <v>27</v>
      </c>
      <c r="AB696">
        <v>32</v>
      </c>
      <c r="AC696">
        <v>50</v>
      </c>
      <c r="AD696">
        <v>31</v>
      </c>
      <c r="AE696">
        <v>12</v>
      </c>
      <c r="AF696">
        <v>2</v>
      </c>
      <c r="AG696">
        <v>45</v>
      </c>
      <c r="AH696">
        <v>0</v>
      </c>
      <c r="AI696">
        <v>19</v>
      </c>
      <c r="AJ696">
        <v>5</v>
      </c>
      <c r="AK696">
        <v>17</v>
      </c>
      <c r="AL696">
        <v>19</v>
      </c>
      <c r="AM696">
        <v>0</v>
      </c>
      <c r="AN696">
        <v>0.12</v>
      </c>
      <c r="AO696">
        <v>1.5454545454545454</v>
      </c>
      <c r="AP696">
        <v>0</v>
      </c>
      <c r="AQ696" t="s">
        <v>115</v>
      </c>
      <c r="AR696" t="s">
        <v>108</v>
      </c>
      <c r="AS696" t="s">
        <v>275</v>
      </c>
      <c r="AT696">
        <v>2975</v>
      </c>
      <c r="AU696">
        <v>2746</v>
      </c>
      <c r="AV696">
        <v>0</v>
      </c>
      <c r="AW696">
        <v>0</v>
      </c>
      <c r="AX696">
        <v>5.7210000000000001</v>
      </c>
      <c r="AY696">
        <v>0.18454838709677421</v>
      </c>
      <c r="AZ696">
        <v>8.3046774193548387</v>
      </c>
      <c r="BA696" t="s">
        <v>109</v>
      </c>
      <c r="BB696">
        <v>-2.3046774193548387</v>
      </c>
      <c r="BC696">
        <v>-12.488201363398007</v>
      </c>
      <c r="BD696" t="s">
        <v>111</v>
      </c>
      <c r="BE696">
        <v>0</v>
      </c>
      <c r="BF696" t="s">
        <v>111</v>
      </c>
    </row>
    <row r="697" spans="1:58" x14ac:dyDescent="0.25">
      <c r="A697" t="s">
        <v>983</v>
      </c>
      <c r="B697" t="s">
        <v>248</v>
      </c>
      <c r="C697">
        <v>2</v>
      </c>
      <c r="D697">
        <v>709</v>
      </c>
      <c r="E697">
        <v>2</v>
      </c>
      <c r="F697" t="s">
        <v>63</v>
      </c>
      <c r="G697" t="s">
        <v>64</v>
      </c>
      <c r="H697" t="s">
        <v>65</v>
      </c>
      <c r="I697" t="s">
        <v>68</v>
      </c>
      <c r="J697" t="s">
        <v>87</v>
      </c>
      <c r="K697" t="s">
        <v>1</v>
      </c>
      <c r="L697">
        <v>50</v>
      </c>
      <c r="M697">
        <v>1382945</v>
      </c>
      <c r="N697">
        <v>6</v>
      </c>
      <c r="O697">
        <v>3</v>
      </c>
      <c r="P697" t="s">
        <v>193</v>
      </c>
      <c r="Q697" t="s">
        <v>484</v>
      </c>
      <c r="R697">
        <v>16</v>
      </c>
      <c r="U697">
        <v>0</v>
      </c>
      <c r="V697">
        <v>24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24</v>
      </c>
      <c r="AC697">
        <v>50</v>
      </c>
      <c r="AD697">
        <v>24</v>
      </c>
      <c r="AE697">
        <v>0</v>
      </c>
      <c r="AF697">
        <v>0</v>
      </c>
      <c r="AG697">
        <v>24</v>
      </c>
      <c r="AH697">
        <v>0</v>
      </c>
      <c r="AI697">
        <v>26</v>
      </c>
      <c r="AJ697">
        <v>26</v>
      </c>
      <c r="AK697">
        <v>26</v>
      </c>
      <c r="AL697">
        <v>26</v>
      </c>
      <c r="AM697">
        <v>0</v>
      </c>
      <c r="AN697">
        <v>0.12</v>
      </c>
      <c r="AO697">
        <v>2.3636363636363638</v>
      </c>
      <c r="AP697">
        <v>0</v>
      </c>
      <c r="AQ697" t="s">
        <v>112</v>
      </c>
      <c r="AR697" t="s">
        <v>108</v>
      </c>
      <c r="AS697" t="s">
        <v>275</v>
      </c>
      <c r="AT697">
        <v>2106</v>
      </c>
      <c r="AU697">
        <v>0</v>
      </c>
      <c r="AV697">
        <v>0</v>
      </c>
      <c r="AW697">
        <v>0</v>
      </c>
      <c r="AX697">
        <v>2.1059999999999999</v>
      </c>
      <c r="AY697">
        <v>8.7749999999999995E-2</v>
      </c>
      <c r="AZ697">
        <v>2.1059999999999999</v>
      </c>
      <c r="BA697" t="s">
        <v>136</v>
      </c>
      <c r="BB697">
        <v>3.8940000000000001</v>
      </c>
      <c r="BC697">
        <v>44.376068376068382</v>
      </c>
      <c r="BD697" t="s">
        <v>111</v>
      </c>
      <c r="BE697">
        <v>0</v>
      </c>
      <c r="BF697" t="s">
        <v>111</v>
      </c>
    </row>
    <row r="698" spans="1:58" x14ac:dyDescent="0.25">
      <c r="A698" t="s">
        <v>984</v>
      </c>
      <c r="B698" t="s">
        <v>248</v>
      </c>
      <c r="C698">
        <v>2</v>
      </c>
      <c r="D698">
        <v>710</v>
      </c>
      <c r="E698">
        <v>2</v>
      </c>
      <c r="F698" t="s">
        <v>63</v>
      </c>
      <c r="G698" t="s">
        <v>64</v>
      </c>
      <c r="H698" t="s">
        <v>65</v>
      </c>
      <c r="I698" t="s">
        <v>66</v>
      </c>
      <c r="J698" t="s">
        <v>77</v>
      </c>
      <c r="K698" t="s">
        <v>1</v>
      </c>
      <c r="L698">
        <v>50</v>
      </c>
      <c r="M698">
        <v>1382947</v>
      </c>
      <c r="N698">
        <v>6</v>
      </c>
      <c r="O698">
        <v>3</v>
      </c>
      <c r="P698" t="s">
        <v>193</v>
      </c>
      <c r="Q698" t="s">
        <v>484</v>
      </c>
      <c r="R698">
        <v>16</v>
      </c>
      <c r="U698">
        <v>2</v>
      </c>
      <c r="V698">
        <v>10</v>
      </c>
      <c r="W698">
        <v>2</v>
      </c>
      <c r="X698">
        <v>0</v>
      </c>
      <c r="Y698">
        <v>2</v>
      </c>
      <c r="Z698">
        <v>1</v>
      </c>
      <c r="AA698">
        <v>2</v>
      </c>
      <c r="AB698">
        <v>13</v>
      </c>
      <c r="AC698">
        <v>50</v>
      </c>
      <c r="AD698">
        <v>12</v>
      </c>
      <c r="AE698">
        <v>2</v>
      </c>
      <c r="AF698">
        <v>1</v>
      </c>
      <c r="AG698">
        <v>15</v>
      </c>
      <c r="AH698">
        <v>0</v>
      </c>
      <c r="AI698">
        <v>38</v>
      </c>
      <c r="AJ698">
        <v>35</v>
      </c>
      <c r="AK698">
        <v>37</v>
      </c>
      <c r="AL698">
        <v>38</v>
      </c>
      <c r="AM698">
        <v>0</v>
      </c>
      <c r="AN698">
        <v>0.12</v>
      </c>
      <c r="AO698">
        <v>3.3636363636363638</v>
      </c>
      <c r="AP698">
        <v>0</v>
      </c>
      <c r="AQ698" t="s">
        <v>115</v>
      </c>
      <c r="AR698" t="s">
        <v>108</v>
      </c>
      <c r="AS698" t="s">
        <v>275</v>
      </c>
      <c r="AT698">
        <v>688</v>
      </c>
      <c r="AU698">
        <v>526</v>
      </c>
      <c r="AV698">
        <v>0</v>
      </c>
      <c r="AW698">
        <v>0</v>
      </c>
      <c r="AX698">
        <v>1.214</v>
      </c>
      <c r="AY698">
        <v>0.10116666666666667</v>
      </c>
      <c r="AZ698">
        <v>1.5175000000000001</v>
      </c>
      <c r="BA698" t="s">
        <v>109</v>
      </c>
      <c r="BB698">
        <v>4.4824999999999999</v>
      </c>
      <c r="BC698">
        <v>44.308072487644147</v>
      </c>
      <c r="BD698" t="s">
        <v>114</v>
      </c>
      <c r="BE698">
        <v>0</v>
      </c>
      <c r="BF698" t="s">
        <v>111</v>
      </c>
    </row>
    <row r="699" spans="1:58" x14ac:dyDescent="0.25">
      <c r="A699" t="s">
        <v>985</v>
      </c>
      <c r="B699" t="s">
        <v>248</v>
      </c>
      <c r="C699">
        <v>2</v>
      </c>
      <c r="D699">
        <v>711</v>
      </c>
      <c r="E699" t="s">
        <v>120</v>
      </c>
      <c r="F699" t="s">
        <v>63</v>
      </c>
      <c r="G699" t="s">
        <v>64</v>
      </c>
      <c r="H699" t="s">
        <v>65</v>
      </c>
      <c r="I699" t="s">
        <v>72</v>
      </c>
      <c r="J699" t="s">
        <v>72</v>
      </c>
      <c r="K699" t="s">
        <v>121</v>
      </c>
      <c r="L699">
        <v>50</v>
      </c>
      <c r="M699">
        <v>1382949</v>
      </c>
      <c r="N699">
        <v>0</v>
      </c>
      <c r="O699">
        <v>3</v>
      </c>
      <c r="P699" t="s">
        <v>193</v>
      </c>
      <c r="Q699" t="s">
        <v>461</v>
      </c>
      <c r="R699">
        <v>17</v>
      </c>
      <c r="S699" t="s">
        <v>200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50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</v>
      </c>
      <c r="AK699">
        <v>50</v>
      </c>
      <c r="AL699">
        <v>50</v>
      </c>
      <c r="AM699">
        <v>50</v>
      </c>
      <c r="AN699">
        <v>0</v>
      </c>
      <c r="AO699">
        <v>4.5454545454545459</v>
      </c>
      <c r="AP699">
        <v>0</v>
      </c>
      <c r="AQ699" t="s">
        <v>123</v>
      </c>
      <c r="AR699" t="s">
        <v>116</v>
      </c>
      <c r="AS699" t="s">
        <v>403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 t="s">
        <v>117</v>
      </c>
      <c r="BB699">
        <v>0</v>
      </c>
      <c r="BC699">
        <v>0</v>
      </c>
      <c r="BD699" t="s">
        <v>110</v>
      </c>
      <c r="BE699">
        <v>1</v>
      </c>
      <c r="BF699" t="s">
        <v>111</v>
      </c>
    </row>
    <row r="700" spans="1:58" x14ac:dyDescent="0.25">
      <c r="A700" t="s">
        <v>986</v>
      </c>
      <c r="B700" t="s">
        <v>248</v>
      </c>
      <c r="C700">
        <v>2</v>
      </c>
      <c r="D700">
        <v>712</v>
      </c>
      <c r="E700" t="s">
        <v>120</v>
      </c>
      <c r="F700" t="s">
        <v>63</v>
      </c>
      <c r="G700" t="s">
        <v>64</v>
      </c>
      <c r="H700" t="s">
        <v>65</v>
      </c>
      <c r="I700" t="s">
        <v>152</v>
      </c>
      <c r="J700" t="s">
        <v>66</v>
      </c>
      <c r="K700" t="s">
        <v>2</v>
      </c>
      <c r="L700">
        <v>50</v>
      </c>
      <c r="M700">
        <v>1382951</v>
      </c>
      <c r="N700">
        <v>20</v>
      </c>
      <c r="O700">
        <v>3</v>
      </c>
      <c r="P700" t="s">
        <v>193</v>
      </c>
      <c r="Q700" t="s">
        <v>461</v>
      </c>
      <c r="R700">
        <v>17</v>
      </c>
      <c r="S700" t="s">
        <v>987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50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50</v>
      </c>
      <c r="AJ700">
        <v>50</v>
      </c>
      <c r="AK700">
        <v>50</v>
      </c>
      <c r="AL700">
        <v>50</v>
      </c>
      <c r="AM700">
        <v>0</v>
      </c>
      <c r="AN700">
        <v>0.4</v>
      </c>
      <c r="AO700">
        <v>4.5454545454545459</v>
      </c>
      <c r="AP700">
        <v>0</v>
      </c>
      <c r="AQ700" t="s">
        <v>197</v>
      </c>
      <c r="AR700" t="s">
        <v>116</v>
      </c>
      <c r="AS700" t="s">
        <v>403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 t="s">
        <v>109</v>
      </c>
      <c r="BB700">
        <v>20</v>
      </c>
      <c r="BC700">
        <v>0</v>
      </c>
      <c r="BD700" t="s">
        <v>111</v>
      </c>
      <c r="BE700">
        <v>0</v>
      </c>
      <c r="BF700" t="s">
        <v>111</v>
      </c>
    </row>
    <row r="701" spans="1:58" x14ac:dyDescent="0.25">
      <c r="A701" t="s">
        <v>988</v>
      </c>
      <c r="B701" t="s">
        <v>248</v>
      </c>
      <c r="C701">
        <v>2</v>
      </c>
      <c r="D701">
        <v>713</v>
      </c>
      <c r="E701" t="s">
        <v>120</v>
      </c>
      <c r="F701" t="s">
        <v>63</v>
      </c>
      <c r="G701" t="s">
        <v>64</v>
      </c>
      <c r="H701" t="s">
        <v>67</v>
      </c>
      <c r="I701" t="s">
        <v>152</v>
      </c>
      <c r="J701" t="s">
        <v>68</v>
      </c>
      <c r="K701" t="s">
        <v>2</v>
      </c>
      <c r="L701">
        <v>50</v>
      </c>
      <c r="M701">
        <v>1382953</v>
      </c>
      <c r="N701">
        <v>15</v>
      </c>
      <c r="O701">
        <v>3</v>
      </c>
      <c r="P701" t="s">
        <v>193</v>
      </c>
      <c r="Q701" t="s">
        <v>461</v>
      </c>
      <c r="R701">
        <v>17</v>
      </c>
      <c r="S701" t="s">
        <v>989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50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50</v>
      </c>
      <c r="AJ701">
        <v>50</v>
      </c>
      <c r="AK701">
        <v>50</v>
      </c>
      <c r="AL701">
        <v>50</v>
      </c>
      <c r="AM701">
        <v>0</v>
      </c>
      <c r="AN701">
        <v>0.3</v>
      </c>
      <c r="AO701">
        <v>4.5454545454545459</v>
      </c>
      <c r="AP701">
        <v>0</v>
      </c>
      <c r="AQ701" t="s">
        <v>197</v>
      </c>
      <c r="AR701" t="s">
        <v>116</v>
      </c>
      <c r="AS701" t="s">
        <v>403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 t="s">
        <v>109</v>
      </c>
      <c r="BB701">
        <v>15</v>
      </c>
      <c r="BC701">
        <v>0</v>
      </c>
      <c r="BD701" t="s">
        <v>111</v>
      </c>
      <c r="BE701">
        <v>0</v>
      </c>
      <c r="BF701" t="s">
        <v>111</v>
      </c>
    </row>
    <row r="702" spans="1:58" x14ac:dyDescent="0.25">
      <c r="A702" t="s">
        <v>990</v>
      </c>
      <c r="B702" t="s">
        <v>248</v>
      </c>
      <c r="C702">
        <v>2</v>
      </c>
      <c r="D702">
        <v>714</v>
      </c>
      <c r="E702" t="s">
        <v>120</v>
      </c>
      <c r="F702" t="s">
        <v>63</v>
      </c>
      <c r="G702" t="s">
        <v>64</v>
      </c>
      <c r="H702" t="s">
        <v>67</v>
      </c>
      <c r="I702" t="s">
        <v>152</v>
      </c>
      <c r="J702" t="s">
        <v>68</v>
      </c>
      <c r="K702" t="s">
        <v>2</v>
      </c>
      <c r="L702">
        <v>50</v>
      </c>
      <c r="M702">
        <v>1382955</v>
      </c>
      <c r="N702">
        <v>15</v>
      </c>
      <c r="O702">
        <v>3</v>
      </c>
      <c r="P702" t="s">
        <v>193</v>
      </c>
      <c r="Q702" t="s">
        <v>461</v>
      </c>
      <c r="R702">
        <v>17</v>
      </c>
      <c r="S702" t="s">
        <v>989</v>
      </c>
      <c r="U702">
        <v>0</v>
      </c>
      <c r="V702">
        <v>0</v>
      </c>
      <c r="W702">
        <v>6</v>
      </c>
      <c r="X702">
        <v>0</v>
      </c>
      <c r="Y702">
        <v>6</v>
      </c>
      <c r="Z702">
        <v>6</v>
      </c>
      <c r="AA702">
        <v>4</v>
      </c>
      <c r="AB702">
        <v>12</v>
      </c>
      <c r="AC702">
        <v>50</v>
      </c>
      <c r="AD702">
        <v>0</v>
      </c>
      <c r="AE702">
        <v>12</v>
      </c>
      <c r="AF702">
        <v>6</v>
      </c>
      <c r="AG702">
        <v>18</v>
      </c>
      <c r="AH702">
        <v>0</v>
      </c>
      <c r="AI702">
        <v>50</v>
      </c>
      <c r="AJ702">
        <v>32</v>
      </c>
      <c r="AK702">
        <v>44</v>
      </c>
      <c r="AL702">
        <v>50</v>
      </c>
      <c r="AM702">
        <v>0</v>
      </c>
      <c r="AN702">
        <v>0.3</v>
      </c>
      <c r="AO702">
        <v>4</v>
      </c>
      <c r="AP702">
        <v>0</v>
      </c>
      <c r="AQ702" t="s">
        <v>197</v>
      </c>
      <c r="AR702" t="s">
        <v>108</v>
      </c>
      <c r="AS702" t="s">
        <v>403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 t="s">
        <v>109</v>
      </c>
      <c r="BB702">
        <v>15</v>
      </c>
      <c r="BC702">
        <v>0</v>
      </c>
      <c r="BD702" t="s">
        <v>111</v>
      </c>
      <c r="BE702">
        <v>0</v>
      </c>
      <c r="BF702" t="s">
        <v>111</v>
      </c>
    </row>
    <row r="703" spans="1:58" x14ac:dyDescent="0.25">
      <c r="A703" t="s">
        <v>991</v>
      </c>
      <c r="B703" t="s">
        <v>248</v>
      </c>
      <c r="C703">
        <v>2</v>
      </c>
      <c r="D703">
        <v>715</v>
      </c>
      <c r="E703" t="s">
        <v>120</v>
      </c>
      <c r="F703" t="s">
        <v>63</v>
      </c>
      <c r="G703" t="s">
        <v>64</v>
      </c>
      <c r="H703" t="s">
        <v>67</v>
      </c>
      <c r="I703" t="s">
        <v>152</v>
      </c>
      <c r="J703" t="s">
        <v>68</v>
      </c>
      <c r="K703" t="s">
        <v>2</v>
      </c>
      <c r="L703">
        <v>50</v>
      </c>
      <c r="M703">
        <v>1382957</v>
      </c>
      <c r="N703">
        <v>15</v>
      </c>
      <c r="O703">
        <v>3</v>
      </c>
      <c r="P703" t="s">
        <v>193</v>
      </c>
      <c r="Q703" t="s">
        <v>461</v>
      </c>
      <c r="R703">
        <v>17</v>
      </c>
      <c r="S703" t="s">
        <v>989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50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50</v>
      </c>
      <c r="AJ703">
        <v>50</v>
      </c>
      <c r="AK703">
        <v>50</v>
      </c>
      <c r="AL703">
        <v>50</v>
      </c>
      <c r="AM703">
        <v>0</v>
      </c>
      <c r="AN703">
        <v>0.3</v>
      </c>
      <c r="AO703">
        <v>4.5454545454545459</v>
      </c>
      <c r="AP703">
        <v>0</v>
      </c>
      <c r="AQ703" t="s">
        <v>197</v>
      </c>
      <c r="AR703" t="s">
        <v>116</v>
      </c>
      <c r="AS703" t="s">
        <v>403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 t="s">
        <v>109</v>
      </c>
      <c r="BB703">
        <v>15</v>
      </c>
      <c r="BC703">
        <v>0</v>
      </c>
      <c r="BD703" t="s">
        <v>111</v>
      </c>
      <c r="BE703">
        <v>0</v>
      </c>
      <c r="BF703" t="s">
        <v>111</v>
      </c>
    </row>
    <row r="704" spans="1:58" x14ac:dyDescent="0.25">
      <c r="A704" t="s">
        <v>992</v>
      </c>
      <c r="B704" t="s">
        <v>248</v>
      </c>
      <c r="C704">
        <v>2</v>
      </c>
      <c r="D704">
        <v>716</v>
      </c>
      <c r="E704" t="s">
        <v>120</v>
      </c>
      <c r="F704" t="s">
        <v>63</v>
      </c>
      <c r="G704" t="s">
        <v>64</v>
      </c>
      <c r="H704" t="s">
        <v>67</v>
      </c>
      <c r="I704" t="s">
        <v>152</v>
      </c>
      <c r="J704" t="s">
        <v>68</v>
      </c>
      <c r="K704" t="s">
        <v>2</v>
      </c>
      <c r="L704">
        <v>50</v>
      </c>
      <c r="M704">
        <v>1382959</v>
      </c>
      <c r="N704">
        <v>15</v>
      </c>
      <c r="O704">
        <v>3</v>
      </c>
      <c r="P704" t="s">
        <v>193</v>
      </c>
      <c r="Q704" t="s">
        <v>461</v>
      </c>
      <c r="R704">
        <v>17</v>
      </c>
      <c r="S704" t="s">
        <v>989</v>
      </c>
      <c r="U704">
        <v>0</v>
      </c>
      <c r="V704">
        <v>0</v>
      </c>
      <c r="W704">
        <v>4</v>
      </c>
      <c r="X704">
        <v>0</v>
      </c>
      <c r="Y704">
        <v>4</v>
      </c>
      <c r="Z704">
        <v>0</v>
      </c>
      <c r="AA704">
        <v>0</v>
      </c>
      <c r="AB704">
        <v>4</v>
      </c>
      <c r="AC704">
        <v>50</v>
      </c>
      <c r="AD704">
        <v>0</v>
      </c>
      <c r="AE704">
        <v>12</v>
      </c>
      <c r="AF704">
        <v>0</v>
      </c>
      <c r="AG704">
        <v>12</v>
      </c>
      <c r="AH704">
        <v>0</v>
      </c>
      <c r="AI704">
        <v>50</v>
      </c>
      <c r="AJ704">
        <v>38</v>
      </c>
      <c r="AK704">
        <v>50</v>
      </c>
      <c r="AL704">
        <v>50</v>
      </c>
      <c r="AM704">
        <v>0</v>
      </c>
      <c r="AN704">
        <v>0.3</v>
      </c>
      <c r="AO704">
        <v>4.5454545454545459</v>
      </c>
      <c r="AP704">
        <v>0</v>
      </c>
      <c r="AQ704" t="s">
        <v>197</v>
      </c>
      <c r="AR704" t="s">
        <v>108</v>
      </c>
      <c r="AS704" t="s">
        <v>403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 t="s">
        <v>109</v>
      </c>
      <c r="BB704">
        <v>15</v>
      </c>
      <c r="BC704">
        <v>0</v>
      </c>
      <c r="BD704" t="s">
        <v>111</v>
      </c>
      <c r="BE704">
        <v>0</v>
      </c>
      <c r="BF704" t="s">
        <v>111</v>
      </c>
    </row>
    <row r="705" spans="1:58" x14ac:dyDescent="0.25">
      <c r="A705" t="s">
        <v>993</v>
      </c>
      <c r="B705" t="s">
        <v>248</v>
      </c>
      <c r="C705">
        <v>2</v>
      </c>
      <c r="D705">
        <v>717</v>
      </c>
      <c r="E705" t="s">
        <v>120</v>
      </c>
      <c r="F705" t="s">
        <v>63</v>
      </c>
      <c r="G705" t="s">
        <v>64</v>
      </c>
      <c r="H705" t="s">
        <v>67</v>
      </c>
      <c r="I705" t="s">
        <v>152</v>
      </c>
      <c r="J705" t="s">
        <v>68</v>
      </c>
      <c r="K705" t="s">
        <v>1</v>
      </c>
      <c r="L705">
        <v>50</v>
      </c>
      <c r="M705">
        <v>1382961</v>
      </c>
      <c r="N705">
        <v>15</v>
      </c>
      <c r="O705">
        <v>3</v>
      </c>
      <c r="P705" t="s">
        <v>193</v>
      </c>
      <c r="Q705" t="s">
        <v>461</v>
      </c>
      <c r="R705">
        <v>17</v>
      </c>
      <c r="S705" t="s">
        <v>989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50</v>
      </c>
      <c r="AD705">
        <v>1</v>
      </c>
      <c r="AE705">
        <v>0</v>
      </c>
      <c r="AF705">
        <v>0</v>
      </c>
      <c r="AG705">
        <v>1</v>
      </c>
      <c r="AH705">
        <v>0</v>
      </c>
      <c r="AI705">
        <v>49</v>
      </c>
      <c r="AJ705">
        <v>49</v>
      </c>
      <c r="AK705">
        <v>49</v>
      </c>
      <c r="AL705">
        <v>49</v>
      </c>
      <c r="AM705">
        <v>0</v>
      </c>
      <c r="AN705">
        <v>0.3</v>
      </c>
      <c r="AO705">
        <v>4.454545454545455</v>
      </c>
      <c r="AP705">
        <v>0</v>
      </c>
      <c r="AQ705" t="s">
        <v>199</v>
      </c>
      <c r="AR705" t="s">
        <v>108</v>
      </c>
      <c r="AS705" t="s">
        <v>403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 t="s">
        <v>117</v>
      </c>
      <c r="BB705">
        <v>15</v>
      </c>
      <c r="BC705">
        <v>0</v>
      </c>
      <c r="BD705" t="s">
        <v>111</v>
      </c>
      <c r="BE705">
        <v>0</v>
      </c>
      <c r="BF705" t="s">
        <v>111</v>
      </c>
    </row>
    <row r="706" spans="1:58" x14ac:dyDescent="0.25">
      <c r="A706" t="s">
        <v>994</v>
      </c>
      <c r="B706" t="s">
        <v>248</v>
      </c>
      <c r="C706">
        <v>2</v>
      </c>
      <c r="D706">
        <v>718</v>
      </c>
      <c r="E706" t="s">
        <v>120</v>
      </c>
      <c r="F706" t="s">
        <v>63</v>
      </c>
      <c r="G706" t="s">
        <v>64</v>
      </c>
      <c r="H706" t="s">
        <v>67</v>
      </c>
      <c r="I706" t="s">
        <v>152</v>
      </c>
      <c r="J706" t="s">
        <v>68</v>
      </c>
      <c r="K706" t="s">
        <v>2</v>
      </c>
      <c r="L706">
        <v>50</v>
      </c>
      <c r="M706">
        <v>1382963</v>
      </c>
      <c r="N706">
        <v>15</v>
      </c>
      <c r="O706">
        <v>3</v>
      </c>
      <c r="P706" t="s">
        <v>193</v>
      </c>
      <c r="Q706" t="s">
        <v>461</v>
      </c>
      <c r="R706">
        <v>17</v>
      </c>
      <c r="S706" t="s">
        <v>989</v>
      </c>
      <c r="U706">
        <v>0</v>
      </c>
      <c r="V706">
        <v>0</v>
      </c>
      <c r="W706">
        <v>2</v>
      </c>
      <c r="X706">
        <v>0</v>
      </c>
      <c r="Y706">
        <v>2</v>
      </c>
      <c r="Z706">
        <v>0</v>
      </c>
      <c r="AA706">
        <v>0</v>
      </c>
      <c r="AB706">
        <v>2</v>
      </c>
      <c r="AC706">
        <v>50</v>
      </c>
      <c r="AD706">
        <v>0</v>
      </c>
      <c r="AE706">
        <v>26</v>
      </c>
      <c r="AF706">
        <v>0</v>
      </c>
      <c r="AG706">
        <v>26</v>
      </c>
      <c r="AH706">
        <v>0</v>
      </c>
      <c r="AI706">
        <v>50</v>
      </c>
      <c r="AJ706">
        <v>24</v>
      </c>
      <c r="AK706">
        <v>50</v>
      </c>
      <c r="AL706">
        <v>50</v>
      </c>
      <c r="AM706">
        <v>0</v>
      </c>
      <c r="AN706">
        <v>0.3</v>
      </c>
      <c r="AO706">
        <v>4.5454545454545459</v>
      </c>
      <c r="AP706">
        <v>0</v>
      </c>
      <c r="AQ706" t="s">
        <v>197</v>
      </c>
      <c r="AR706" t="s">
        <v>108</v>
      </c>
      <c r="AS706" t="s">
        <v>403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 t="s">
        <v>109</v>
      </c>
      <c r="BB706">
        <v>15</v>
      </c>
      <c r="BC706">
        <v>0</v>
      </c>
      <c r="BD706" t="s">
        <v>111</v>
      </c>
      <c r="BE706">
        <v>0</v>
      </c>
      <c r="BF706" t="s">
        <v>111</v>
      </c>
    </row>
    <row r="707" spans="1:58" x14ac:dyDescent="0.25">
      <c r="A707" t="s">
        <v>995</v>
      </c>
      <c r="B707" t="s">
        <v>248</v>
      </c>
      <c r="C707">
        <v>2</v>
      </c>
      <c r="D707">
        <v>719</v>
      </c>
      <c r="E707" t="s">
        <v>120</v>
      </c>
      <c r="F707" t="s">
        <v>63</v>
      </c>
      <c r="G707" t="s">
        <v>64</v>
      </c>
      <c r="H707" t="s">
        <v>67</v>
      </c>
      <c r="I707" t="s">
        <v>152</v>
      </c>
      <c r="J707" t="s">
        <v>68</v>
      </c>
      <c r="K707" t="s">
        <v>2</v>
      </c>
      <c r="L707">
        <v>50</v>
      </c>
      <c r="M707">
        <v>1382965</v>
      </c>
      <c r="N707">
        <v>15</v>
      </c>
      <c r="O707">
        <v>3</v>
      </c>
      <c r="P707" t="s">
        <v>193</v>
      </c>
      <c r="Q707" t="s">
        <v>461</v>
      </c>
      <c r="R707">
        <v>17</v>
      </c>
      <c r="S707" t="s">
        <v>989</v>
      </c>
      <c r="U707">
        <v>0</v>
      </c>
      <c r="V707">
        <v>0</v>
      </c>
      <c r="W707">
        <v>2</v>
      </c>
      <c r="X707">
        <v>0</v>
      </c>
      <c r="Y707">
        <v>2</v>
      </c>
      <c r="Z707">
        <v>0</v>
      </c>
      <c r="AA707">
        <v>0</v>
      </c>
      <c r="AB707">
        <v>2</v>
      </c>
      <c r="AC707">
        <v>50</v>
      </c>
      <c r="AD707">
        <v>0</v>
      </c>
      <c r="AE707">
        <v>26</v>
      </c>
      <c r="AF707">
        <v>0</v>
      </c>
      <c r="AG707">
        <v>26</v>
      </c>
      <c r="AH707">
        <v>0</v>
      </c>
      <c r="AI707">
        <v>50</v>
      </c>
      <c r="AJ707">
        <v>24</v>
      </c>
      <c r="AK707">
        <v>50</v>
      </c>
      <c r="AL707">
        <v>50</v>
      </c>
      <c r="AM707">
        <v>0</v>
      </c>
      <c r="AN707">
        <v>0.3</v>
      </c>
      <c r="AO707">
        <v>4.5454545454545459</v>
      </c>
      <c r="AP707">
        <v>0</v>
      </c>
      <c r="AQ707" t="s">
        <v>197</v>
      </c>
      <c r="AR707" t="s">
        <v>108</v>
      </c>
      <c r="AS707" t="s">
        <v>403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 t="s">
        <v>109</v>
      </c>
      <c r="BB707">
        <v>15</v>
      </c>
      <c r="BC707">
        <v>0</v>
      </c>
      <c r="BD707" t="s">
        <v>111</v>
      </c>
      <c r="BE707">
        <v>0</v>
      </c>
      <c r="BF707" t="s">
        <v>111</v>
      </c>
    </row>
    <row r="708" spans="1:58" x14ac:dyDescent="0.25">
      <c r="A708" t="s">
        <v>996</v>
      </c>
      <c r="B708" t="s">
        <v>248</v>
      </c>
      <c r="C708">
        <v>2</v>
      </c>
      <c r="D708">
        <v>720</v>
      </c>
      <c r="E708" t="s">
        <v>120</v>
      </c>
      <c r="F708" t="s">
        <v>63</v>
      </c>
      <c r="G708" t="s">
        <v>64</v>
      </c>
      <c r="H708" t="s">
        <v>67</v>
      </c>
      <c r="I708" t="s">
        <v>152</v>
      </c>
      <c r="J708" t="s">
        <v>68</v>
      </c>
      <c r="K708" t="s">
        <v>2</v>
      </c>
      <c r="L708">
        <v>50</v>
      </c>
      <c r="M708">
        <v>1382967</v>
      </c>
      <c r="N708">
        <v>15</v>
      </c>
      <c r="O708">
        <v>3</v>
      </c>
      <c r="P708" t="s">
        <v>193</v>
      </c>
      <c r="Q708" t="s">
        <v>461</v>
      </c>
      <c r="R708">
        <v>17</v>
      </c>
      <c r="S708" t="s">
        <v>989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3</v>
      </c>
      <c r="AA708">
        <v>0</v>
      </c>
      <c r="AB708">
        <v>4</v>
      </c>
      <c r="AC708">
        <v>50</v>
      </c>
      <c r="AD708">
        <v>0</v>
      </c>
      <c r="AE708">
        <v>7</v>
      </c>
      <c r="AF708">
        <v>9</v>
      </c>
      <c r="AG708">
        <v>16</v>
      </c>
      <c r="AH708">
        <v>0</v>
      </c>
      <c r="AI708">
        <v>50</v>
      </c>
      <c r="AJ708">
        <v>34</v>
      </c>
      <c r="AK708">
        <v>41</v>
      </c>
      <c r="AL708">
        <v>50</v>
      </c>
      <c r="AM708">
        <v>0</v>
      </c>
      <c r="AN708">
        <v>0.3</v>
      </c>
      <c r="AO708">
        <v>3.7272727272727275</v>
      </c>
      <c r="AP708">
        <v>0</v>
      </c>
      <c r="AQ708" t="s">
        <v>197</v>
      </c>
      <c r="AR708" t="s">
        <v>108</v>
      </c>
      <c r="AS708" t="s">
        <v>403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 t="s">
        <v>109</v>
      </c>
      <c r="BB708">
        <v>15</v>
      </c>
      <c r="BC708">
        <v>0</v>
      </c>
      <c r="BD708" t="s">
        <v>111</v>
      </c>
      <c r="BE708">
        <v>0</v>
      </c>
      <c r="BF708" t="s">
        <v>111</v>
      </c>
    </row>
    <row r="709" spans="1:58" x14ac:dyDescent="0.25">
      <c r="A709" t="s">
        <v>997</v>
      </c>
      <c r="B709" t="s">
        <v>248</v>
      </c>
      <c r="C709">
        <v>2</v>
      </c>
      <c r="D709">
        <v>721</v>
      </c>
      <c r="E709">
        <v>2</v>
      </c>
      <c r="F709" t="s">
        <v>63</v>
      </c>
      <c r="G709" t="s">
        <v>64</v>
      </c>
      <c r="H709" t="s">
        <v>67</v>
      </c>
      <c r="I709" t="s">
        <v>68</v>
      </c>
      <c r="J709" t="s">
        <v>84</v>
      </c>
      <c r="K709" t="s">
        <v>2</v>
      </c>
      <c r="L709">
        <v>50</v>
      </c>
      <c r="M709">
        <v>1382969</v>
      </c>
      <c r="N709">
        <v>0</v>
      </c>
      <c r="O709">
        <v>3</v>
      </c>
      <c r="P709" t="s">
        <v>193</v>
      </c>
      <c r="Q709" t="s">
        <v>461</v>
      </c>
      <c r="R709">
        <v>17</v>
      </c>
      <c r="S709" t="s">
        <v>989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50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50</v>
      </c>
      <c r="AJ709">
        <v>50</v>
      </c>
      <c r="AK709">
        <v>50</v>
      </c>
      <c r="AL709">
        <v>50</v>
      </c>
      <c r="AM709">
        <v>0</v>
      </c>
      <c r="AN709">
        <v>0</v>
      </c>
      <c r="AO709">
        <v>4.5454545454545459</v>
      </c>
      <c r="AP709">
        <v>0</v>
      </c>
      <c r="AQ709" t="s">
        <v>148</v>
      </c>
      <c r="AR709" t="s">
        <v>116</v>
      </c>
      <c r="AS709" t="s">
        <v>275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 t="s">
        <v>109</v>
      </c>
      <c r="BB709">
        <v>0</v>
      </c>
      <c r="BC709">
        <v>0</v>
      </c>
      <c r="BD709" t="s">
        <v>114</v>
      </c>
      <c r="BE709">
        <v>1</v>
      </c>
      <c r="BF709" t="s">
        <v>111</v>
      </c>
    </row>
    <row r="710" spans="1:58" x14ac:dyDescent="0.25">
      <c r="A710" t="s">
        <v>998</v>
      </c>
      <c r="B710" t="s">
        <v>248</v>
      </c>
      <c r="C710">
        <v>2</v>
      </c>
      <c r="D710">
        <v>722</v>
      </c>
      <c r="E710">
        <v>2</v>
      </c>
      <c r="F710" t="s">
        <v>63</v>
      </c>
      <c r="G710" t="s">
        <v>64</v>
      </c>
      <c r="H710" t="s">
        <v>65</v>
      </c>
      <c r="I710" t="s">
        <v>66</v>
      </c>
      <c r="J710" t="s">
        <v>66</v>
      </c>
      <c r="K710" t="s">
        <v>1</v>
      </c>
      <c r="L710">
        <v>50</v>
      </c>
      <c r="M710">
        <v>1382971</v>
      </c>
      <c r="N710">
        <v>6</v>
      </c>
      <c r="O710">
        <v>3</v>
      </c>
      <c r="P710" t="s">
        <v>193</v>
      </c>
      <c r="Q710" t="s">
        <v>484</v>
      </c>
      <c r="R710">
        <v>18</v>
      </c>
      <c r="U710">
        <v>10</v>
      </c>
      <c r="V710">
        <v>15</v>
      </c>
      <c r="W710">
        <v>8</v>
      </c>
      <c r="X710">
        <v>0</v>
      </c>
      <c r="Y710">
        <v>8</v>
      </c>
      <c r="Z710">
        <v>2</v>
      </c>
      <c r="AA710">
        <v>20</v>
      </c>
      <c r="AB710">
        <v>25</v>
      </c>
      <c r="AC710">
        <v>50</v>
      </c>
      <c r="AD710">
        <v>18</v>
      </c>
      <c r="AE710">
        <v>16</v>
      </c>
      <c r="AF710">
        <v>6</v>
      </c>
      <c r="AG710">
        <v>40</v>
      </c>
      <c r="AH710">
        <v>0</v>
      </c>
      <c r="AI710">
        <v>32</v>
      </c>
      <c r="AJ710">
        <v>10</v>
      </c>
      <c r="AK710">
        <v>26</v>
      </c>
      <c r="AL710">
        <v>32</v>
      </c>
      <c r="AM710">
        <v>0</v>
      </c>
      <c r="AN710">
        <v>0.12</v>
      </c>
      <c r="AO710">
        <v>2.3636363636363638</v>
      </c>
      <c r="AP710">
        <v>0</v>
      </c>
      <c r="AQ710" t="s">
        <v>115</v>
      </c>
      <c r="AR710" t="s">
        <v>108</v>
      </c>
      <c r="AS710" t="s">
        <v>275</v>
      </c>
      <c r="AT710">
        <v>2846</v>
      </c>
      <c r="AU710">
        <v>1971</v>
      </c>
      <c r="AV710">
        <v>0</v>
      </c>
      <c r="AW710">
        <v>0</v>
      </c>
      <c r="AX710">
        <v>4.8170000000000002</v>
      </c>
      <c r="AY710">
        <v>0.26761111111111113</v>
      </c>
      <c r="AZ710">
        <v>10.704444444444444</v>
      </c>
      <c r="BA710" t="s">
        <v>109</v>
      </c>
      <c r="BB710">
        <v>-4.7044444444444444</v>
      </c>
      <c r="BC710">
        <v>-17.579406269462318</v>
      </c>
      <c r="BD710" t="s">
        <v>110</v>
      </c>
      <c r="BE710">
        <v>0</v>
      </c>
      <c r="BF710" t="s">
        <v>111</v>
      </c>
    </row>
    <row r="711" spans="1:58" x14ac:dyDescent="0.25">
      <c r="A711" t="s">
        <v>999</v>
      </c>
      <c r="B711" t="s">
        <v>248</v>
      </c>
      <c r="C711">
        <v>2</v>
      </c>
      <c r="D711">
        <v>723</v>
      </c>
      <c r="E711">
        <v>2</v>
      </c>
      <c r="F711" t="s">
        <v>63</v>
      </c>
      <c r="G711" t="s">
        <v>64</v>
      </c>
      <c r="H711" t="s">
        <v>65</v>
      </c>
      <c r="I711" t="s">
        <v>66</v>
      </c>
      <c r="J711" t="s">
        <v>66</v>
      </c>
      <c r="K711" t="s">
        <v>1</v>
      </c>
      <c r="L711">
        <v>50</v>
      </c>
      <c r="M711">
        <v>1382973</v>
      </c>
      <c r="N711">
        <v>6</v>
      </c>
      <c r="O711">
        <v>3</v>
      </c>
      <c r="P711" t="s">
        <v>193</v>
      </c>
      <c r="Q711" t="s">
        <v>484</v>
      </c>
      <c r="R711">
        <v>18</v>
      </c>
      <c r="U711">
        <v>17</v>
      </c>
      <c r="V711">
        <v>22</v>
      </c>
      <c r="W711">
        <v>7</v>
      </c>
      <c r="X711">
        <v>0</v>
      </c>
      <c r="Y711">
        <v>7</v>
      </c>
      <c r="Z711">
        <v>1</v>
      </c>
      <c r="AA711">
        <v>25</v>
      </c>
      <c r="AB711">
        <v>30</v>
      </c>
      <c r="AC711">
        <v>50</v>
      </c>
      <c r="AD711">
        <v>27</v>
      </c>
      <c r="AE711">
        <v>14</v>
      </c>
      <c r="AF711">
        <v>4</v>
      </c>
      <c r="AG711">
        <v>45</v>
      </c>
      <c r="AH711">
        <v>0</v>
      </c>
      <c r="AI711">
        <v>23</v>
      </c>
      <c r="AJ711">
        <v>5</v>
      </c>
      <c r="AK711">
        <v>19</v>
      </c>
      <c r="AL711">
        <v>23</v>
      </c>
      <c r="AM711">
        <v>0</v>
      </c>
      <c r="AN711">
        <v>0.12</v>
      </c>
      <c r="AO711">
        <v>1.7272727272727273</v>
      </c>
      <c r="AP711">
        <v>0</v>
      </c>
      <c r="AQ711" t="s">
        <v>115</v>
      </c>
      <c r="AR711" t="s">
        <v>108</v>
      </c>
      <c r="AS711" t="s">
        <v>275</v>
      </c>
      <c r="AT711">
        <v>3474</v>
      </c>
      <c r="AU711">
        <v>3148</v>
      </c>
      <c r="AV711">
        <v>0</v>
      </c>
      <c r="AW711">
        <v>0</v>
      </c>
      <c r="AX711">
        <v>6.6219999999999999</v>
      </c>
      <c r="AY711">
        <v>0.24525925925925926</v>
      </c>
      <c r="AZ711">
        <v>11.036666666666667</v>
      </c>
      <c r="BA711" t="s">
        <v>109</v>
      </c>
      <c r="BB711">
        <v>-5.0366666666666671</v>
      </c>
      <c r="BC711">
        <v>-20.536091815161583</v>
      </c>
      <c r="BD711" t="s">
        <v>111</v>
      </c>
      <c r="BE711">
        <v>0</v>
      </c>
      <c r="BF711" t="s">
        <v>111</v>
      </c>
    </row>
    <row r="712" spans="1:58" x14ac:dyDescent="0.25">
      <c r="A712" t="s">
        <v>1000</v>
      </c>
      <c r="B712" t="s">
        <v>248</v>
      </c>
      <c r="C712">
        <v>2</v>
      </c>
      <c r="D712">
        <v>724</v>
      </c>
      <c r="E712">
        <v>2</v>
      </c>
      <c r="F712" t="s">
        <v>63</v>
      </c>
      <c r="G712" t="s">
        <v>64</v>
      </c>
      <c r="H712" t="s">
        <v>65</v>
      </c>
      <c r="I712" t="s">
        <v>66</v>
      </c>
      <c r="J712" t="s">
        <v>66</v>
      </c>
      <c r="K712" t="s">
        <v>1</v>
      </c>
      <c r="L712">
        <v>50</v>
      </c>
      <c r="M712">
        <v>1382975</v>
      </c>
      <c r="N712">
        <v>6</v>
      </c>
      <c r="O712">
        <v>3</v>
      </c>
      <c r="P712" t="s">
        <v>193</v>
      </c>
      <c r="Q712" t="s">
        <v>484</v>
      </c>
      <c r="R712">
        <v>18</v>
      </c>
      <c r="U712">
        <v>21</v>
      </c>
      <c r="V712">
        <v>26</v>
      </c>
      <c r="W712">
        <v>7</v>
      </c>
      <c r="X712">
        <v>0</v>
      </c>
      <c r="Y712">
        <v>7</v>
      </c>
      <c r="Z712">
        <v>0</v>
      </c>
      <c r="AA712">
        <v>28</v>
      </c>
      <c r="AB712">
        <v>33</v>
      </c>
      <c r="AC712">
        <v>50</v>
      </c>
      <c r="AD712">
        <v>29</v>
      </c>
      <c r="AE712">
        <v>7</v>
      </c>
      <c r="AF712">
        <v>0</v>
      </c>
      <c r="AG712">
        <v>36</v>
      </c>
      <c r="AH712">
        <v>0</v>
      </c>
      <c r="AI712">
        <v>21</v>
      </c>
      <c r="AJ712">
        <v>14</v>
      </c>
      <c r="AK712">
        <v>21</v>
      </c>
      <c r="AL712">
        <v>21</v>
      </c>
      <c r="AM712">
        <v>0</v>
      </c>
      <c r="AN712">
        <v>0.12</v>
      </c>
      <c r="AO712">
        <v>1.9090909090909092</v>
      </c>
      <c r="AP712">
        <v>0</v>
      </c>
      <c r="AQ712" t="s">
        <v>115</v>
      </c>
      <c r="AR712" t="s">
        <v>108</v>
      </c>
      <c r="AS712" t="s">
        <v>275</v>
      </c>
      <c r="AT712">
        <v>1919</v>
      </c>
      <c r="AU712">
        <v>2380</v>
      </c>
      <c r="AV712">
        <v>0</v>
      </c>
      <c r="AW712">
        <v>0</v>
      </c>
      <c r="AX712">
        <v>4.2990000000000004</v>
      </c>
      <c r="AY712">
        <v>0.14824137931034484</v>
      </c>
      <c r="AZ712">
        <v>5.3366896551724139</v>
      </c>
      <c r="BA712" t="s">
        <v>109</v>
      </c>
      <c r="BB712">
        <v>0.66331034482758611</v>
      </c>
      <c r="BC712">
        <v>4.4745289602233065</v>
      </c>
      <c r="BD712" t="s">
        <v>111</v>
      </c>
      <c r="BE712">
        <v>0</v>
      </c>
      <c r="BF712" t="s">
        <v>111</v>
      </c>
    </row>
    <row r="713" spans="1:58" x14ac:dyDescent="0.25">
      <c r="A713" t="s">
        <v>1001</v>
      </c>
      <c r="B713" t="s">
        <v>248</v>
      </c>
      <c r="C713">
        <v>2</v>
      </c>
      <c r="D713">
        <v>725</v>
      </c>
      <c r="E713">
        <v>2</v>
      </c>
      <c r="F713" t="s">
        <v>63</v>
      </c>
      <c r="G713" t="s">
        <v>64</v>
      </c>
      <c r="H713" t="s">
        <v>65</v>
      </c>
      <c r="I713" t="s">
        <v>66</v>
      </c>
      <c r="J713" t="s">
        <v>66</v>
      </c>
      <c r="K713" t="s">
        <v>1</v>
      </c>
      <c r="L713">
        <v>50</v>
      </c>
      <c r="M713">
        <v>1382977</v>
      </c>
      <c r="N713">
        <v>6</v>
      </c>
      <c r="O713">
        <v>3</v>
      </c>
      <c r="P713" t="s">
        <v>193</v>
      </c>
      <c r="Q713" t="s">
        <v>484</v>
      </c>
      <c r="R713">
        <v>18</v>
      </c>
      <c r="U713">
        <v>22</v>
      </c>
      <c r="V713">
        <v>27</v>
      </c>
      <c r="W713">
        <v>2</v>
      </c>
      <c r="X713">
        <v>0</v>
      </c>
      <c r="Y713">
        <v>2</v>
      </c>
      <c r="Z713">
        <v>1</v>
      </c>
      <c r="AA713">
        <v>25</v>
      </c>
      <c r="AB713">
        <v>30</v>
      </c>
      <c r="AC713">
        <v>50</v>
      </c>
      <c r="AD713">
        <v>28</v>
      </c>
      <c r="AE713">
        <v>2</v>
      </c>
      <c r="AF713">
        <v>1</v>
      </c>
      <c r="AG713">
        <v>31</v>
      </c>
      <c r="AH713">
        <v>0</v>
      </c>
      <c r="AI713">
        <v>22</v>
      </c>
      <c r="AJ713">
        <v>19</v>
      </c>
      <c r="AK713">
        <v>21</v>
      </c>
      <c r="AL713">
        <v>22</v>
      </c>
      <c r="AM713">
        <v>0</v>
      </c>
      <c r="AN713">
        <v>0.12</v>
      </c>
      <c r="AO713">
        <v>1.9090909090909092</v>
      </c>
      <c r="AP713">
        <v>0</v>
      </c>
      <c r="AQ713" t="s">
        <v>115</v>
      </c>
      <c r="AR713" t="s">
        <v>108</v>
      </c>
      <c r="AS713" t="s">
        <v>275</v>
      </c>
      <c r="AT713">
        <v>2507</v>
      </c>
      <c r="AU713">
        <v>2434</v>
      </c>
      <c r="AV713">
        <v>0</v>
      </c>
      <c r="AW713">
        <v>0</v>
      </c>
      <c r="AX713">
        <v>4.9409999999999998</v>
      </c>
      <c r="AY713">
        <v>0.17646428571428571</v>
      </c>
      <c r="AZ713">
        <v>5.4703928571428575</v>
      </c>
      <c r="BA713" t="s">
        <v>109</v>
      </c>
      <c r="BB713">
        <v>0.5296071428571425</v>
      </c>
      <c r="BC713">
        <v>3.0012143290831794</v>
      </c>
      <c r="BD713" t="s">
        <v>111</v>
      </c>
      <c r="BE713">
        <v>0</v>
      </c>
      <c r="BF713" t="s">
        <v>111</v>
      </c>
    </row>
    <row r="714" spans="1:58" x14ac:dyDescent="0.25">
      <c r="A714" t="s">
        <v>1002</v>
      </c>
      <c r="B714" t="s">
        <v>248</v>
      </c>
      <c r="C714">
        <v>2</v>
      </c>
      <c r="D714">
        <v>726</v>
      </c>
      <c r="E714">
        <v>2</v>
      </c>
      <c r="F714" t="s">
        <v>63</v>
      </c>
      <c r="G714" t="s">
        <v>64</v>
      </c>
      <c r="H714" t="s">
        <v>65</v>
      </c>
      <c r="I714" t="s">
        <v>66</v>
      </c>
      <c r="J714" t="s">
        <v>66</v>
      </c>
      <c r="K714" t="s">
        <v>1</v>
      </c>
      <c r="L714">
        <v>50</v>
      </c>
      <c r="M714">
        <v>1382979</v>
      </c>
      <c r="N714">
        <v>6</v>
      </c>
      <c r="O714">
        <v>3</v>
      </c>
      <c r="P714" t="s">
        <v>193</v>
      </c>
      <c r="Q714" t="s">
        <v>484</v>
      </c>
      <c r="R714">
        <v>18</v>
      </c>
      <c r="U714">
        <v>12</v>
      </c>
      <c r="V714">
        <v>17</v>
      </c>
      <c r="W714">
        <v>4</v>
      </c>
      <c r="X714">
        <v>0</v>
      </c>
      <c r="Y714">
        <v>4</v>
      </c>
      <c r="Z714">
        <v>1</v>
      </c>
      <c r="AA714">
        <v>17</v>
      </c>
      <c r="AB714">
        <v>22</v>
      </c>
      <c r="AC714">
        <v>50</v>
      </c>
      <c r="AD714">
        <v>18</v>
      </c>
      <c r="AE714">
        <v>12</v>
      </c>
      <c r="AF714">
        <v>2</v>
      </c>
      <c r="AG714">
        <v>32</v>
      </c>
      <c r="AH714">
        <v>0</v>
      </c>
      <c r="AI714">
        <v>32</v>
      </c>
      <c r="AJ714">
        <v>18</v>
      </c>
      <c r="AK714">
        <v>30</v>
      </c>
      <c r="AL714">
        <v>32</v>
      </c>
      <c r="AM714">
        <v>0</v>
      </c>
      <c r="AN714">
        <v>0.12</v>
      </c>
      <c r="AO714">
        <v>2.7272727272727275</v>
      </c>
      <c r="AP714">
        <v>0</v>
      </c>
      <c r="AQ714" t="s">
        <v>115</v>
      </c>
      <c r="AR714" t="s">
        <v>108</v>
      </c>
      <c r="AS714" t="s">
        <v>275</v>
      </c>
      <c r="AT714">
        <v>1715</v>
      </c>
      <c r="AU714">
        <v>1651</v>
      </c>
      <c r="AV714">
        <v>0</v>
      </c>
      <c r="AW714">
        <v>0</v>
      </c>
      <c r="AX714">
        <v>3.3660000000000001</v>
      </c>
      <c r="AY714">
        <v>0.187</v>
      </c>
      <c r="AZ714">
        <v>5.984</v>
      </c>
      <c r="BA714" t="s">
        <v>109</v>
      </c>
      <c r="BB714">
        <v>1.6000000000000014E-2</v>
      </c>
      <c r="BC714">
        <v>8.5561497326203287E-2</v>
      </c>
      <c r="BD714" t="s">
        <v>111</v>
      </c>
      <c r="BE714">
        <v>0</v>
      </c>
      <c r="BF714" t="s">
        <v>111</v>
      </c>
    </row>
    <row r="715" spans="1:58" x14ac:dyDescent="0.25">
      <c r="A715" t="s">
        <v>1003</v>
      </c>
      <c r="B715" t="s">
        <v>248</v>
      </c>
      <c r="C715">
        <v>2</v>
      </c>
      <c r="D715">
        <v>727</v>
      </c>
      <c r="E715">
        <v>2</v>
      </c>
      <c r="F715" t="s">
        <v>63</v>
      </c>
      <c r="G715" t="s">
        <v>64</v>
      </c>
      <c r="H715" t="s">
        <v>67</v>
      </c>
      <c r="I715" t="s">
        <v>68</v>
      </c>
      <c r="J715" t="s">
        <v>69</v>
      </c>
      <c r="K715" t="s">
        <v>1</v>
      </c>
      <c r="L715">
        <v>50</v>
      </c>
      <c r="M715">
        <v>1382981</v>
      </c>
      <c r="N715">
        <v>5</v>
      </c>
      <c r="O715">
        <v>3</v>
      </c>
      <c r="P715" t="s">
        <v>193</v>
      </c>
      <c r="Q715" t="s">
        <v>484</v>
      </c>
      <c r="R715">
        <v>18</v>
      </c>
      <c r="U715">
        <v>0</v>
      </c>
      <c r="V715">
        <v>4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4</v>
      </c>
      <c r="AC715">
        <v>50</v>
      </c>
      <c r="AD715">
        <v>4</v>
      </c>
      <c r="AE715">
        <v>0</v>
      </c>
      <c r="AF715">
        <v>0</v>
      </c>
      <c r="AG715">
        <v>4</v>
      </c>
      <c r="AH715">
        <v>0</v>
      </c>
      <c r="AI715">
        <v>46</v>
      </c>
      <c r="AJ715">
        <v>46</v>
      </c>
      <c r="AK715">
        <v>46</v>
      </c>
      <c r="AL715">
        <v>46</v>
      </c>
      <c r="AM715">
        <v>0</v>
      </c>
      <c r="AN715">
        <v>0.1</v>
      </c>
      <c r="AO715">
        <v>4.1818181818181817</v>
      </c>
      <c r="AP715">
        <v>0</v>
      </c>
      <c r="AQ715" t="s">
        <v>112</v>
      </c>
      <c r="AR715" t="s">
        <v>108</v>
      </c>
      <c r="AS715" t="s">
        <v>275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 t="s">
        <v>113</v>
      </c>
      <c r="BB715">
        <v>5</v>
      </c>
      <c r="BC715">
        <v>0</v>
      </c>
      <c r="BD715" t="s">
        <v>111</v>
      </c>
      <c r="BE715">
        <v>0</v>
      </c>
      <c r="BF715" t="s">
        <v>111</v>
      </c>
    </row>
    <row r="716" spans="1:58" x14ac:dyDescent="0.25">
      <c r="A716" t="s">
        <v>1004</v>
      </c>
      <c r="B716" t="s">
        <v>248</v>
      </c>
      <c r="C716">
        <v>2</v>
      </c>
      <c r="D716">
        <v>728</v>
      </c>
      <c r="E716">
        <v>2</v>
      </c>
      <c r="F716" t="s">
        <v>63</v>
      </c>
      <c r="G716" t="s">
        <v>64</v>
      </c>
      <c r="H716" t="s">
        <v>65</v>
      </c>
      <c r="I716" t="s">
        <v>66</v>
      </c>
      <c r="J716" t="s">
        <v>66</v>
      </c>
      <c r="K716" t="s">
        <v>1</v>
      </c>
      <c r="L716">
        <v>50</v>
      </c>
      <c r="M716">
        <v>1382983</v>
      </c>
      <c r="N716">
        <v>6</v>
      </c>
      <c r="O716">
        <v>3</v>
      </c>
      <c r="P716" t="s">
        <v>193</v>
      </c>
      <c r="Q716" t="s">
        <v>484</v>
      </c>
      <c r="R716">
        <v>18</v>
      </c>
      <c r="U716">
        <v>17</v>
      </c>
      <c r="V716">
        <v>22</v>
      </c>
      <c r="W716">
        <v>11</v>
      </c>
      <c r="X716">
        <v>0</v>
      </c>
      <c r="Y716">
        <v>11</v>
      </c>
      <c r="Z716">
        <v>1</v>
      </c>
      <c r="AA716">
        <v>29</v>
      </c>
      <c r="AB716">
        <v>34</v>
      </c>
      <c r="AC716">
        <v>50</v>
      </c>
      <c r="AD716">
        <v>23</v>
      </c>
      <c r="AE716">
        <v>19</v>
      </c>
      <c r="AF716">
        <v>2</v>
      </c>
      <c r="AG716">
        <v>44</v>
      </c>
      <c r="AH716">
        <v>0</v>
      </c>
      <c r="AI716">
        <v>27</v>
      </c>
      <c r="AJ716">
        <v>6</v>
      </c>
      <c r="AK716">
        <v>25</v>
      </c>
      <c r="AL716">
        <v>27</v>
      </c>
      <c r="AM716">
        <v>0</v>
      </c>
      <c r="AN716">
        <v>0.12</v>
      </c>
      <c r="AO716">
        <v>2.2727272727272729</v>
      </c>
      <c r="AP716">
        <v>0</v>
      </c>
      <c r="AQ716" t="s">
        <v>115</v>
      </c>
      <c r="AR716" t="s">
        <v>108</v>
      </c>
      <c r="AS716" t="s">
        <v>275</v>
      </c>
      <c r="AT716">
        <v>2681</v>
      </c>
      <c r="AU716">
        <v>2602</v>
      </c>
      <c r="AV716">
        <v>0</v>
      </c>
      <c r="AW716">
        <v>0</v>
      </c>
      <c r="AX716">
        <v>5.2830000000000004</v>
      </c>
      <c r="AY716">
        <v>0.22969565217391305</v>
      </c>
      <c r="AZ716">
        <v>10.106608695652174</v>
      </c>
      <c r="BA716" t="s">
        <v>109</v>
      </c>
      <c r="BB716">
        <v>-4.1066086956521737</v>
      </c>
      <c r="BC716">
        <v>-17.878478137421919</v>
      </c>
      <c r="BD716" t="s">
        <v>111</v>
      </c>
      <c r="BE716">
        <v>0</v>
      </c>
      <c r="BF716" t="s">
        <v>111</v>
      </c>
    </row>
    <row r="717" spans="1:58" x14ac:dyDescent="0.25">
      <c r="A717" t="s">
        <v>1005</v>
      </c>
      <c r="B717" t="s">
        <v>248</v>
      </c>
      <c r="C717">
        <v>2</v>
      </c>
      <c r="D717">
        <v>729</v>
      </c>
      <c r="E717">
        <v>2</v>
      </c>
      <c r="F717" t="s">
        <v>63</v>
      </c>
      <c r="G717" t="s">
        <v>64</v>
      </c>
      <c r="H717" t="s">
        <v>65</v>
      </c>
      <c r="I717" t="s">
        <v>66</v>
      </c>
      <c r="J717" t="s">
        <v>66</v>
      </c>
      <c r="K717" t="s">
        <v>1</v>
      </c>
      <c r="L717">
        <v>50</v>
      </c>
      <c r="M717">
        <v>1382985</v>
      </c>
      <c r="N717">
        <v>6</v>
      </c>
      <c r="O717">
        <v>3</v>
      </c>
      <c r="P717" t="s">
        <v>193</v>
      </c>
      <c r="Q717" t="s">
        <v>484</v>
      </c>
      <c r="R717">
        <v>18</v>
      </c>
      <c r="U717">
        <v>16</v>
      </c>
      <c r="V717">
        <v>21</v>
      </c>
      <c r="W717">
        <v>8</v>
      </c>
      <c r="X717">
        <v>0</v>
      </c>
      <c r="Y717">
        <v>8</v>
      </c>
      <c r="Z717">
        <v>4</v>
      </c>
      <c r="AA717">
        <v>28</v>
      </c>
      <c r="AB717">
        <v>33</v>
      </c>
      <c r="AC717">
        <v>50</v>
      </c>
      <c r="AD717">
        <v>24</v>
      </c>
      <c r="AE717">
        <v>13</v>
      </c>
      <c r="AF717">
        <v>5</v>
      </c>
      <c r="AG717">
        <v>42</v>
      </c>
      <c r="AH717">
        <v>0</v>
      </c>
      <c r="AI717">
        <v>26</v>
      </c>
      <c r="AJ717">
        <v>8</v>
      </c>
      <c r="AK717">
        <v>21</v>
      </c>
      <c r="AL717">
        <v>26</v>
      </c>
      <c r="AM717">
        <v>0</v>
      </c>
      <c r="AN717">
        <v>0.12</v>
      </c>
      <c r="AO717">
        <v>1.9090909090909092</v>
      </c>
      <c r="AP717">
        <v>0</v>
      </c>
      <c r="AQ717" t="s">
        <v>115</v>
      </c>
      <c r="AR717" t="s">
        <v>108</v>
      </c>
      <c r="AS717" t="s">
        <v>275</v>
      </c>
      <c r="AT717">
        <v>1634</v>
      </c>
      <c r="AU717">
        <v>951</v>
      </c>
      <c r="AV717">
        <v>0</v>
      </c>
      <c r="AW717">
        <v>0</v>
      </c>
      <c r="AX717">
        <v>2.585</v>
      </c>
      <c r="AY717">
        <v>0.10770833333333334</v>
      </c>
      <c r="AZ717">
        <v>4.5237499999999997</v>
      </c>
      <c r="BA717" t="s">
        <v>109</v>
      </c>
      <c r="BB717">
        <v>1.4762500000000003</v>
      </c>
      <c r="BC717">
        <v>13.705996131528048</v>
      </c>
      <c r="BD717" t="s">
        <v>111</v>
      </c>
      <c r="BE717">
        <v>0</v>
      </c>
      <c r="BF717" t="s">
        <v>111</v>
      </c>
    </row>
    <row r="718" spans="1:58" x14ac:dyDescent="0.25">
      <c r="A718" t="s">
        <v>1006</v>
      </c>
      <c r="B718" t="s">
        <v>248</v>
      </c>
      <c r="C718">
        <v>2</v>
      </c>
      <c r="D718">
        <v>730</v>
      </c>
      <c r="E718">
        <v>2</v>
      </c>
      <c r="F718" t="s">
        <v>63</v>
      </c>
      <c r="G718" t="s">
        <v>64</v>
      </c>
      <c r="H718" t="s">
        <v>65</v>
      </c>
      <c r="I718" t="s">
        <v>66</v>
      </c>
      <c r="J718" t="s">
        <v>66</v>
      </c>
      <c r="K718" t="s">
        <v>1</v>
      </c>
      <c r="L718">
        <v>50</v>
      </c>
      <c r="M718">
        <v>1382987</v>
      </c>
      <c r="N718">
        <v>6</v>
      </c>
      <c r="O718">
        <v>3</v>
      </c>
      <c r="P718" t="s">
        <v>193</v>
      </c>
      <c r="Q718" t="s">
        <v>484</v>
      </c>
      <c r="R718">
        <v>18</v>
      </c>
      <c r="U718">
        <v>30</v>
      </c>
      <c r="V718">
        <v>35</v>
      </c>
      <c r="W718">
        <v>8</v>
      </c>
      <c r="X718">
        <v>0</v>
      </c>
      <c r="Y718">
        <v>8</v>
      </c>
      <c r="Z718">
        <v>1</v>
      </c>
      <c r="AA718">
        <v>39</v>
      </c>
      <c r="AB718">
        <v>44</v>
      </c>
      <c r="AC718">
        <v>50</v>
      </c>
      <c r="AD718">
        <v>36</v>
      </c>
      <c r="AE718">
        <v>8</v>
      </c>
      <c r="AF718">
        <v>1</v>
      </c>
      <c r="AG718">
        <v>45</v>
      </c>
      <c r="AH718">
        <v>0</v>
      </c>
      <c r="AI718">
        <v>14</v>
      </c>
      <c r="AJ718">
        <v>5</v>
      </c>
      <c r="AK718">
        <v>13</v>
      </c>
      <c r="AL718">
        <v>14</v>
      </c>
      <c r="AM718">
        <v>0</v>
      </c>
      <c r="AN718">
        <v>0.12</v>
      </c>
      <c r="AO718">
        <v>1.1818181818181819</v>
      </c>
      <c r="AP718">
        <v>0</v>
      </c>
      <c r="AQ718" t="s">
        <v>115</v>
      </c>
      <c r="AR718" t="s">
        <v>108</v>
      </c>
      <c r="AS718" t="s">
        <v>275</v>
      </c>
      <c r="AT718">
        <v>4490</v>
      </c>
      <c r="AU718">
        <v>4586</v>
      </c>
      <c r="AV718">
        <v>0</v>
      </c>
      <c r="AW718">
        <v>0</v>
      </c>
      <c r="AX718">
        <v>9.0760000000000005</v>
      </c>
      <c r="AY718">
        <v>0.25211111111111112</v>
      </c>
      <c r="AZ718">
        <v>11.345000000000001</v>
      </c>
      <c r="BA718" t="s">
        <v>109</v>
      </c>
      <c r="BB718">
        <v>-5.3450000000000006</v>
      </c>
      <c r="BC718">
        <v>-21.200969590127812</v>
      </c>
      <c r="BD718" t="s">
        <v>111</v>
      </c>
      <c r="BE718">
        <v>0</v>
      </c>
      <c r="BF718" t="s">
        <v>111</v>
      </c>
    </row>
    <row r="719" spans="1:58" x14ac:dyDescent="0.25">
      <c r="A719" t="s">
        <v>1007</v>
      </c>
      <c r="B719" t="s">
        <v>248</v>
      </c>
      <c r="C719">
        <v>2</v>
      </c>
      <c r="D719">
        <v>731</v>
      </c>
      <c r="E719">
        <v>2</v>
      </c>
      <c r="F719" t="s">
        <v>63</v>
      </c>
      <c r="G719" t="s">
        <v>64</v>
      </c>
      <c r="H719" t="s">
        <v>65</v>
      </c>
      <c r="I719" t="s">
        <v>66</v>
      </c>
      <c r="J719" t="s">
        <v>66</v>
      </c>
      <c r="K719" t="s">
        <v>1</v>
      </c>
      <c r="L719">
        <v>50</v>
      </c>
      <c r="M719">
        <v>1382989</v>
      </c>
      <c r="N719">
        <v>6</v>
      </c>
      <c r="O719">
        <v>3</v>
      </c>
      <c r="P719" t="s">
        <v>193</v>
      </c>
      <c r="Q719" t="s">
        <v>484</v>
      </c>
      <c r="R719">
        <v>18</v>
      </c>
      <c r="U719">
        <v>31</v>
      </c>
      <c r="V719">
        <v>36</v>
      </c>
      <c r="W719">
        <v>2</v>
      </c>
      <c r="X719">
        <v>0</v>
      </c>
      <c r="Y719">
        <v>2</v>
      </c>
      <c r="Z719">
        <v>1</v>
      </c>
      <c r="AA719">
        <v>34</v>
      </c>
      <c r="AB719">
        <v>39</v>
      </c>
      <c r="AC719">
        <v>50</v>
      </c>
      <c r="AD719">
        <v>42</v>
      </c>
      <c r="AE719">
        <v>3</v>
      </c>
      <c r="AF719">
        <v>2</v>
      </c>
      <c r="AG719">
        <v>47</v>
      </c>
      <c r="AH719">
        <v>0</v>
      </c>
      <c r="AI719">
        <v>8</v>
      </c>
      <c r="AJ719">
        <v>3</v>
      </c>
      <c r="AK719">
        <v>6</v>
      </c>
      <c r="AL719">
        <v>8</v>
      </c>
      <c r="AM719">
        <v>0</v>
      </c>
      <c r="AN719">
        <v>0.12</v>
      </c>
      <c r="AO719">
        <v>0.54545454545454541</v>
      </c>
      <c r="AP719">
        <v>0</v>
      </c>
      <c r="AQ719" t="s">
        <v>115</v>
      </c>
      <c r="AR719" t="s">
        <v>108</v>
      </c>
      <c r="AS719" t="s">
        <v>275</v>
      </c>
      <c r="AT719">
        <v>5154</v>
      </c>
      <c r="AU719">
        <v>5128</v>
      </c>
      <c r="AV719">
        <v>0</v>
      </c>
      <c r="AW719">
        <v>0</v>
      </c>
      <c r="AX719">
        <v>10.282</v>
      </c>
      <c r="AY719">
        <v>0.24480952380952381</v>
      </c>
      <c r="AZ719">
        <v>11.506047619047619</v>
      </c>
      <c r="BA719" t="s">
        <v>109</v>
      </c>
      <c r="BB719">
        <v>-5.5060476190476191</v>
      </c>
      <c r="BC719">
        <v>-22.491149581793426</v>
      </c>
      <c r="BD719" t="s">
        <v>111</v>
      </c>
      <c r="BE719">
        <v>0</v>
      </c>
      <c r="BF719" t="s">
        <v>111</v>
      </c>
    </row>
    <row r="720" spans="1:58" x14ac:dyDescent="0.25">
      <c r="A720" t="s">
        <v>1008</v>
      </c>
      <c r="B720" t="s">
        <v>248</v>
      </c>
      <c r="C720">
        <v>2</v>
      </c>
      <c r="D720">
        <v>732</v>
      </c>
      <c r="E720">
        <v>2</v>
      </c>
      <c r="F720" t="s">
        <v>63</v>
      </c>
      <c r="G720" t="s">
        <v>64</v>
      </c>
      <c r="H720" t="s">
        <v>65</v>
      </c>
      <c r="I720" t="s">
        <v>66</v>
      </c>
      <c r="J720" t="s">
        <v>66</v>
      </c>
      <c r="K720" t="s">
        <v>1</v>
      </c>
      <c r="L720">
        <v>50</v>
      </c>
      <c r="M720">
        <v>1382991</v>
      </c>
      <c r="N720">
        <v>6</v>
      </c>
      <c r="O720">
        <v>3</v>
      </c>
      <c r="P720" t="s">
        <v>193</v>
      </c>
      <c r="Q720" t="s">
        <v>484</v>
      </c>
      <c r="R720">
        <v>18</v>
      </c>
      <c r="U720">
        <v>43</v>
      </c>
      <c r="V720">
        <v>48</v>
      </c>
      <c r="W720">
        <v>0</v>
      </c>
      <c r="X720">
        <v>0</v>
      </c>
      <c r="Y720">
        <v>0</v>
      </c>
      <c r="Z720">
        <v>0</v>
      </c>
      <c r="AA720">
        <v>43</v>
      </c>
      <c r="AB720">
        <v>48</v>
      </c>
      <c r="AC720">
        <v>50</v>
      </c>
      <c r="AD720">
        <v>48</v>
      </c>
      <c r="AE720">
        <v>0</v>
      </c>
      <c r="AF720">
        <v>0</v>
      </c>
      <c r="AG720">
        <v>48</v>
      </c>
      <c r="AH720">
        <v>0</v>
      </c>
      <c r="AI720">
        <v>2</v>
      </c>
      <c r="AJ720">
        <v>2</v>
      </c>
      <c r="AK720">
        <v>2</v>
      </c>
      <c r="AL720">
        <v>2</v>
      </c>
      <c r="AM720">
        <v>0</v>
      </c>
      <c r="AN720">
        <v>0.12</v>
      </c>
      <c r="AO720">
        <v>0.18181818181818182</v>
      </c>
      <c r="AP720">
        <v>0</v>
      </c>
      <c r="AQ720" t="s">
        <v>115</v>
      </c>
      <c r="AR720" t="s">
        <v>108</v>
      </c>
      <c r="AS720" t="s">
        <v>275</v>
      </c>
      <c r="AT720">
        <v>6411</v>
      </c>
      <c r="AU720">
        <v>6430</v>
      </c>
      <c r="AV720">
        <v>0</v>
      </c>
      <c r="AW720">
        <v>0</v>
      </c>
      <c r="AX720">
        <v>12.840999999999999</v>
      </c>
      <c r="AY720">
        <v>0.26752083333333332</v>
      </c>
      <c r="AZ720">
        <v>12.840999999999999</v>
      </c>
      <c r="BA720" t="s">
        <v>109</v>
      </c>
      <c r="BB720">
        <v>-6.8409999999999993</v>
      </c>
      <c r="BC720">
        <v>-25.571840199361418</v>
      </c>
      <c r="BD720" t="s">
        <v>114</v>
      </c>
      <c r="BE720">
        <v>0</v>
      </c>
      <c r="BF720" t="s">
        <v>111</v>
      </c>
    </row>
    <row r="721" spans="1:58" x14ac:dyDescent="0.25">
      <c r="A721" t="s">
        <v>1009</v>
      </c>
      <c r="B721" t="s">
        <v>248</v>
      </c>
      <c r="C721">
        <v>2</v>
      </c>
      <c r="D721">
        <v>733</v>
      </c>
      <c r="E721" t="s">
        <v>120</v>
      </c>
      <c r="F721" t="s">
        <v>63</v>
      </c>
      <c r="G721" t="s">
        <v>64</v>
      </c>
      <c r="H721" t="s">
        <v>67</v>
      </c>
      <c r="I721" t="s">
        <v>152</v>
      </c>
      <c r="J721" t="s">
        <v>92</v>
      </c>
      <c r="K721" t="s">
        <v>2</v>
      </c>
      <c r="L721">
        <v>50</v>
      </c>
      <c r="M721">
        <v>1383293</v>
      </c>
      <c r="N721">
        <v>15</v>
      </c>
      <c r="O721">
        <v>3</v>
      </c>
      <c r="P721" t="s">
        <v>193</v>
      </c>
      <c r="Q721" t="s">
        <v>461</v>
      </c>
      <c r="R721">
        <v>19</v>
      </c>
      <c r="S721" t="s">
        <v>1010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50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50</v>
      </c>
      <c r="AJ721">
        <v>50</v>
      </c>
      <c r="AK721">
        <v>50</v>
      </c>
      <c r="AL721">
        <v>50</v>
      </c>
      <c r="AM721">
        <v>0</v>
      </c>
      <c r="AN721">
        <v>0.3</v>
      </c>
      <c r="AO721">
        <v>4.5454545454545459</v>
      </c>
      <c r="AP721">
        <v>0</v>
      </c>
      <c r="AQ721" t="s">
        <v>197</v>
      </c>
      <c r="AR721" t="s">
        <v>116</v>
      </c>
      <c r="AS721" t="s">
        <v>403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 t="s">
        <v>109</v>
      </c>
      <c r="BB721">
        <v>15</v>
      </c>
      <c r="BC721">
        <v>0</v>
      </c>
      <c r="BD721" t="s">
        <v>110</v>
      </c>
      <c r="BE721">
        <v>0</v>
      </c>
      <c r="BF721" t="s">
        <v>111</v>
      </c>
    </row>
    <row r="722" spans="1:58" x14ac:dyDescent="0.25">
      <c r="A722" t="s">
        <v>1011</v>
      </c>
      <c r="B722" t="s">
        <v>248</v>
      </c>
      <c r="C722">
        <v>2</v>
      </c>
      <c r="D722">
        <v>734</v>
      </c>
      <c r="E722" t="s">
        <v>120</v>
      </c>
      <c r="F722" t="s">
        <v>63</v>
      </c>
      <c r="G722" t="s">
        <v>64</v>
      </c>
      <c r="H722" t="s">
        <v>67</v>
      </c>
      <c r="I722" t="s">
        <v>152</v>
      </c>
      <c r="J722" t="s">
        <v>92</v>
      </c>
      <c r="K722" t="s">
        <v>2</v>
      </c>
      <c r="L722">
        <v>50</v>
      </c>
      <c r="M722">
        <v>1383295</v>
      </c>
      <c r="N722">
        <v>15</v>
      </c>
      <c r="O722">
        <v>3</v>
      </c>
      <c r="P722" t="s">
        <v>193</v>
      </c>
      <c r="Q722" t="s">
        <v>461</v>
      </c>
      <c r="R722">
        <v>19</v>
      </c>
      <c r="S722" t="s">
        <v>1010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50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50</v>
      </c>
      <c r="AJ722">
        <v>50</v>
      </c>
      <c r="AK722">
        <v>50</v>
      </c>
      <c r="AL722">
        <v>50</v>
      </c>
      <c r="AM722">
        <v>0</v>
      </c>
      <c r="AN722">
        <v>0.3</v>
      </c>
      <c r="AO722">
        <v>4.5454545454545459</v>
      </c>
      <c r="AP722">
        <v>0</v>
      </c>
      <c r="AQ722" t="s">
        <v>197</v>
      </c>
      <c r="AR722" t="s">
        <v>116</v>
      </c>
      <c r="AS722" t="s">
        <v>403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 t="s">
        <v>109</v>
      </c>
      <c r="BB722">
        <v>15</v>
      </c>
      <c r="BC722">
        <v>0</v>
      </c>
      <c r="BD722" t="s">
        <v>111</v>
      </c>
      <c r="BE722">
        <v>0</v>
      </c>
      <c r="BF722" t="s">
        <v>111</v>
      </c>
    </row>
    <row r="723" spans="1:58" x14ac:dyDescent="0.25">
      <c r="A723" t="s">
        <v>1012</v>
      </c>
      <c r="B723" t="s">
        <v>248</v>
      </c>
      <c r="C723">
        <v>2</v>
      </c>
      <c r="D723">
        <v>735</v>
      </c>
      <c r="E723" t="s">
        <v>120</v>
      </c>
      <c r="F723" t="s">
        <v>63</v>
      </c>
      <c r="G723" t="s">
        <v>64</v>
      </c>
      <c r="H723" t="s">
        <v>67</v>
      </c>
      <c r="I723" t="s">
        <v>152</v>
      </c>
      <c r="J723" t="s">
        <v>92</v>
      </c>
      <c r="K723" t="s">
        <v>2</v>
      </c>
      <c r="L723">
        <v>50</v>
      </c>
      <c r="M723">
        <v>1383297</v>
      </c>
      <c r="N723">
        <v>15</v>
      </c>
      <c r="O723">
        <v>3</v>
      </c>
      <c r="P723" t="s">
        <v>193</v>
      </c>
      <c r="Q723" t="s">
        <v>461</v>
      </c>
      <c r="R723">
        <v>19</v>
      </c>
      <c r="S723" t="s">
        <v>1010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50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50</v>
      </c>
      <c r="AJ723">
        <v>50</v>
      </c>
      <c r="AK723">
        <v>50</v>
      </c>
      <c r="AL723">
        <v>50</v>
      </c>
      <c r="AM723">
        <v>0</v>
      </c>
      <c r="AN723">
        <v>0.3</v>
      </c>
      <c r="AO723">
        <v>4.5454545454545459</v>
      </c>
      <c r="AP723">
        <v>0</v>
      </c>
      <c r="AQ723" t="s">
        <v>197</v>
      </c>
      <c r="AR723" t="s">
        <v>116</v>
      </c>
      <c r="AS723" t="s">
        <v>403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 t="s">
        <v>109</v>
      </c>
      <c r="BB723">
        <v>15</v>
      </c>
      <c r="BC723">
        <v>0</v>
      </c>
      <c r="BD723" t="s">
        <v>111</v>
      </c>
      <c r="BE723">
        <v>0</v>
      </c>
      <c r="BF723" t="s">
        <v>111</v>
      </c>
    </row>
    <row r="724" spans="1:58" x14ac:dyDescent="0.25">
      <c r="A724" t="s">
        <v>1013</v>
      </c>
      <c r="B724" t="s">
        <v>248</v>
      </c>
      <c r="C724">
        <v>2</v>
      </c>
      <c r="D724">
        <v>736</v>
      </c>
      <c r="E724" t="s">
        <v>120</v>
      </c>
      <c r="F724" t="s">
        <v>63</v>
      </c>
      <c r="G724" t="s">
        <v>64</v>
      </c>
      <c r="H724" t="s">
        <v>67</v>
      </c>
      <c r="I724" t="s">
        <v>152</v>
      </c>
      <c r="J724" t="s">
        <v>92</v>
      </c>
      <c r="K724" t="s">
        <v>2</v>
      </c>
      <c r="L724">
        <v>50</v>
      </c>
      <c r="M724">
        <v>1383299</v>
      </c>
      <c r="N724">
        <v>15</v>
      </c>
      <c r="O724">
        <v>3</v>
      </c>
      <c r="P724" t="s">
        <v>193</v>
      </c>
      <c r="Q724" t="s">
        <v>461</v>
      </c>
      <c r="R724">
        <v>19</v>
      </c>
      <c r="S724" t="s">
        <v>1010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50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50</v>
      </c>
      <c r="AJ724">
        <v>50</v>
      </c>
      <c r="AK724">
        <v>50</v>
      </c>
      <c r="AL724">
        <v>50</v>
      </c>
      <c r="AM724">
        <v>0</v>
      </c>
      <c r="AN724">
        <v>0.3</v>
      </c>
      <c r="AO724">
        <v>4.5454545454545459</v>
      </c>
      <c r="AP724">
        <v>0</v>
      </c>
      <c r="AQ724" t="s">
        <v>197</v>
      </c>
      <c r="AR724" t="s">
        <v>116</v>
      </c>
      <c r="AS724" t="s">
        <v>403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 t="s">
        <v>109</v>
      </c>
      <c r="BB724">
        <v>15</v>
      </c>
      <c r="BC724">
        <v>0</v>
      </c>
      <c r="BD724" t="s">
        <v>111</v>
      </c>
      <c r="BE724">
        <v>0</v>
      </c>
      <c r="BF724" t="s">
        <v>111</v>
      </c>
    </row>
    <row r="725" spans="1:58" x14ac:dyDescent="0.25">
      <c r="A725" t="s">
        <v>1014</v>
      </c>
      <c r="B725" t="s">
        <v>248</v>
      </c>
      <c r="C725">
        <v>2</v>
      </c>
      <c r="D725">
        <v>737</v>
      </c>
      <c r="E725">
        <v>2</v>
      </c>
      <c r="F725" t="s">
        <v>63</v>
      </c>
      <c r="G725" t="s">
        <v>64</v>
      </c>
      <c r="H725" t="s">
        <v>65</v>
      </c>
      <c r="I725" t="s">
        <v>72</v>
      </c>
      <c r="J725" t="s">
        <v>72</v>
      </c>
      <c r="K725" t="s">
        <v>121</v>
      </c>
      <c r="L725">
        <v>50</v>
      </c>
      <c r="M725">
        <v>1383301</v>
      </c>
      <c r="N725">
        <v>0</v>
      </c>
      <c r="O725">
        <v>3</v>
      </c>
      <c r="P725" t="s">
        <v>193</v>
      </c>
      <c r="Q725" t="s">
        <v>461</v>
      </c>
      <c r="R725">
        <v>19</v>
      </c>
      <c r="S725" t="s">
        <v>1015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50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50</v>
      </c>
      <c r="AK725">
        <v>50</v>
      </c>
      <c r="AL725">
        <v>50</v>
      </c>
      <c r="AM725">
        <v>50</v>
      </c>
      <c r="AN725">
        <v>0</v>
      </c>
      <c r="AO725">
        <v>4.5454545454545459</v>
      </c>
      <c r="AP725">
        <v>0</v>
      </c>
      <c r="AQ725" t="s">
        <v>123</v>
      </c>
      <c r="AR725" t="s">
        <v>116</v>
      </c>
      <c r="AS725" t="s">
        <v>275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 t="s">
        <v>117</v>
      </c>
      <c r="BB725">
        <v>0</v>
      </c>
      <c r="BC725">
        <v>0</v>
      </c>
      <c r="BD725" t="s">
        <v>111</v>
      </c>
      <c r="BE725">
        <v>1</v>
      </c>
      <c r="BF725" t="s">
        <v>111</v>
      </c>
    </row>
    <row r="726" spans="1:58" x14ac:dyDescent="0.25">
      <c r="A726" t="s">
        <v>1016</v>
      </c>
      <c r="B726" t="s">
        <v>248</v>
      </c>
      <c r="C726">
        <v>2</v>
      </c>
      <c r="D726">
        <v>738</v>
      </c>
      <c r="E726">
        <v>2</v>
      </c>
      <c r="F726" t="s">
        <v>63</v>
      </c>
      <c r="G726" t="s">
        <v>64</v>
      </c>
      <c r="H726" t="s">
        <v>65</v>
      </c>
      <c r="I726" t="s">
        <v>72</v>
      </c>
      <c r="J726" t="s">
        <v>72</v>
      </c>
      <c r="K726" t="s">
        <v>121</v>
      </c>
      <c r="L726">
        <v>50</v>
      </c>
      <c r="M726">
        <v>1383303</v>
      </c>
      <c r="N726">
        <v>0</v>
      </c>
      <c r="O726">
        <v>3</v>
      </c>
      <c r="P726" t="s">
        <v>193</v>
      </c>
      <c r="Q726" t="s">
        <v>461</v>
      </c>
      <c r="R726">
        <v>19</v>
      </c>
      <c r="S726" t="s">
        <v>1015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50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50</v>
      </c>
      <c r="AK726">
        <v>50</v>
      </c>
      <c r="AL726">
        <v>50</v>
      </c>
      <c r="AM726">
        <v>50</v>
      </c>
      <c r="AN726">
        <v>0</v>
      </c>
      <c r="AO726">
        <v>4.5454545454545459</v>
      </c>
      <c r="AP726">
        <v>0</v>
      </c>
      <c r="AQ726" t="s">
        <v>123</v>
      </c>
      <c r="AR726" t="s">
        <v>116</v>
      </c>
      <c r="AS726" t="s">
        <v>275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 t="s">
        <v>117</v>
      </c>
      <c r="BB726">
        <v>0</v>
      </c>
      <c r="BC726">
        <v>0</v>
      </c>
      <c r="BD726" t="s">
        <v>111</v>
      </c>
      <c r="BE726">
        <v>2</v>
      </c>
      <c r="BF726" t="s">
        <v>111</v>
      </c>
    </row>
    <row r="727" spans="1:58" x14ac:dyDescent="0.25">
      <c r="A727" t="s">
        <v>1017</v>
      </c>
      <c r="B727" t="s">
        <v>248</v>
      </c>
      <c r="C727">
        <v>2</v>
      </c>
      <c r="D727">
        <v>739</v>
      </c>
      <c r="E727" t="s">
        <v>120</v>
      </c>
      <c r="F727" t="s">
        <v>63</v>
      </c>
      <c r="G727" t="s">
        <v>64</v>
      </c>
      <c r="H727" t="s">
        <v>65</v>
      </c>
      <c r="I727" t="s">
        <v>152</v>
      </c>
      <c r="J727" t="s">
        <v>74</v>
      </c>
      <c r="K727" t="s">
        <v>2</v>
      </c>
      <c r="L727">
        <v>50</v>
      </c>
      <c r="M727">
        <v>1383305</v>
      </c>
      <c r="N727">
        <v>6</v>
      </c>
      <c r="O727">
        <v>3</v>
      </c>
      <c r="P727" t="s">
        <v>193</v>
      </c>
      <c r="Q727" t="s">
        <v>461</v>
      </c>
      <c r="R727">
        <v>19</v>
      </c>
      <c r="S727" t="s">
        <v>1018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50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50</v>
      </c>
      <c r="AJ727">
        <v>50</v>
      </c>
      <c r="AK727">
        <v>50</v>
      </c>
      <c r="AL727">
        <v>50</v>
      </c>
      <c r="AM727">
        <v>0</v>
      </c>
      <c r="AN727">
        <v>0.12</v>
      </c>
      <c r="AO727">
        <v>4.5454545454545459</v>
      </c>
      <c r="AP727">
        <v>0</v>
      </c>
      <c r="AQ727" t="s">
        <v>197</v>
      </c>
      <c r="AR727" t="s">
        <v>116</v>
      </c>
      <c r="AS727" t="s">
        <v>403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 t="s">
        <v>109</v>
      </c>
      <c r="BB727">
        <v>6</v>
      </c>
      <c r="BC727">
        <v>0</v>
      </c>
      <c r="BD727" t="s">
        <v>111</v>
      </c>
      <c r="BE727">
        <v>0</v>
      </c>
      <c r="BF727" t="s">
        <v>111</v>
      </c>
    </row>
    <row r="728" spans="1:58" x14ac:dyDescent="0.25">
      <c r="A728" t="s">
        <v>1019</v>
      </c>
      <c r="B728" t="s">
        <v>248</v>
      </c>
      <c r="C728">
        <v>2</v>
      </c>
      <c r="D728">
        <v>740</v>
      </c>
      <c r="E728" t="s">
        <v>120</v>
      </c>
      <c r="F728" t="s">
        <v>63</v>
      </c>
      <c r="G728" t="s">
        <v>64</v>
      </c>
      <c r="H728" t="s">
        <v>65</v>
      </c>
      <c r="I728" t="s">
        <v>152</v>
      </c>
      <c r="J728" t="s">
        <v>74</v>
      </c>
      <c r="K728" t="s">
        <v>2</v>
      </c>
      <c r="L728">
        <v>50</v>
      </c>
      <c r="M728">
        <v>1383307</v>
      </c>
      <c r="N728">
        <v>6</v>
      </c>
      <c r="O728">
        <v>3</v>
      </c>
      <c r="P728" t="s">
        <v>193</v>
      </c>
      <c r="Q728" t="s">
        <v>461</v>
      </c>
      <c r="R728">
        <v>19</v>
      </c>
      <c r="S728" t="s">
        <v>1018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50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50</v>
      </c>
      <c r="AJ728">
        <v>50</v>
      </c>
      <c r="AK728">
        <v>50</v>
      </c>
      <c r="AL728">
        <v>50</v>
      </c>
      <c r="AM728">
        <v>0</v>
      </c>
      <c r="AN728">
        <v>0.12</v>
      </c>
      <c r="AO728">
        <v>4.5454545454545459</v>
      </c>
      <c r="AP728">
        <v>0</v>
      </c>
      <c r="AQ728" t="s">
        <v>197</v>
      </c>
      <c r="AR728" t="s">
        <v>116</v>
      </c>
      <c r="AS728" t="s">
        <v>403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 t="s">
        <v>109</v>
      </c>
      <c r="BB728">
        <v>6</v>
      </c>
      <c r="BC728">
        <v>0</v>
      </c>
      <c r="BD728" t="s">
        <v>111</v>
      </c>
      <c r="BE728">
        <v>0</v>
      </c>
      <c r="BF728" t="s">
        <v>111</v>
      </c>
    </row>
    <row r="729" spans="1:58" x14ac:dyDescent="0.25">
      <c r="A729" t="s">
        <v>1020</v>
      </c>
      <c r="B729" t="s">
        <v>248</v>
      </c>
      <c r="C729">
        <v>2</v>
      </c>
      <c r="D729">
        <v>741</v>
      </c>
      <c r="E729" t="s">
        <v>120</v>
      </c>
      <c r="F729" t="s">
        <v>63</v>
      </c>
      <c r="G729" t="s">
        <v>64</v>
      </c>
      <c r="H729" t="s">
        <v>65</v>
      </c>
      <c r="I729" t="s">
        <v>152</v>
      </c>
      <c r="J729" t="s">
        <v>75</v>
      </c>
      <c r="K729" t="s">
        <v>2</v>
      </c>
      <c r="L729">
        <v>50</v>
      </c>
      <c r="M729">
        <v>1383309</v>
      </c>
      <c r="N729">
        <v>20</v>
      </c>
      <c r="O729">
        <v>3</v>
      </c>
      <c r="P729" t="s">
        <v>193</v>
      </c>
      <c r="Q729" t="s">
        <v>461</v>
      </c>
      <c r="R729">
        <v>19</v>
      </c>
      <c r="S729" t="s">
        <v>1021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50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50</v>
      </c>
      <c r="AJ729">
        <v>50</v>
      </c>
      <c r="AK729">
        <v>50</v>
      </c>
      <c r="AL729">
        <v>50</v>
      </c>
      <c r="AM729">
        <v>0</v>
      </c>
      <c r="AN729">
        <v>0.4</v>
      </c>
      <c r="AO729">
        <v>4.5454545454545459</v>
      </c>
      <c r="AP729">
        <v>0</v>
      </c>
      <c r="AQ729" t="s">
        <v>197</v>
      </c>
      <c r="AR729" t="s">
        <v>116</v>
      </c>
      <c r="AS729" t="s">
        <v>403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 t="s">
        <v>109</v>
      </c>
      <c r="BB729">
        <v>20</v>
      </c>
      <c r="BC729">
        <v>0</v>
      </c>
      <c r="BD729" t="s">
        <v>111</v>
      </c>
      <c r="BE729">
        <v>0</v>
      </c>
      <c r="BF729" t="s">
        <v>111</v>
      </c>
    </row>
    <row r="730" spans="1:58" x14ac:dyDescent="0.25">
      <c r="A730" t="s">
        <v>1022</v>
      </c>
      <c r="B730" t="s">
        <v>248</v>
      </c>
      <c r="C730">
        <v>2</v>
      </c>
      <c r="D730">
        <v>742</v>
      </c>
      <c r="E730" t="s">
        <v>120</v>
      </c>
      <c r="F730" t="s">
        <v>63</v>
      </c>
      <c r="G730" t="s">
        <v>64</v>
      </c>
      <c r="H730" t="s">
        <v>65</v>
      </c>
      <c r="I730" t="s">
        <v>152</v>
      </c>
      <c r="J730" t="s">
        <v>75</v>
      </c>
      <c r="K730" t="s">
        <v>2</v>
      </c>
      <c r="L730">
        <v>50</v>
      </c>
      <c r="M730">
        <v>1383311</v>
      </c>
      <c r="N730">
        <v>20</v>
      </c>
      <c r="O730">
        <v>3</v>
      </c>
      <c r="P730" t="s">
        <v>193</v>
      </c>
      <c r="Q730" t="s">
        <v>461</v>
      </c>
      <c r="R730">
        <v>19</v>
      </c>
      <c r="S730" t="s">
        <v>1021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50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50</v>
      </c>
      <c r="AJ730">
        <v>50</v>
      </c>
      <c r="AK730">
        <v>50</v>
      </c>
      <c r="AL730">
        <v>50</v>
      </c>
      <c r="AM730">
        <v>0</v>
      </c>
      <c r="AN730">
        <v>0.4</v>
      </c>
      <c r="AO730">
        <v>4.5454545454545459</v>
      </c>
      <c r="AP730">
        <v>0</v>
      </c>
      <c r="AQ730" t="s">
        <v>197</v>
      </c>
      <c r="AR730" t="s">
        <v>116</v>
      </c>
      <c r="AS730" t="s">
        <v>403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 t="s">
        <v>109</v>
      </c>
      <c r="BB730">
        <v>20</v>
      </c>
      <c r="BC730">
        <v>0</v>
      </c>
      <c r="BD730" t="s">
        <v>111</v>
      </c>
      <c r="BE730">
        <v>0</v>
      </c>
      <c r="BF730" t="s">
        <v>111</v>
      </c>
    </row>
    <row r="731" spans="1:58" x14ac:dyDescent="0.25">
      <c r="A731" t="s">
        <v>1023</v>
      </c>
      <c r="B731" t="s">
        <v>248</v>
      </c>
      <c r="C731">
        <v>2</v>
      </c>
      <c r="D731">
        <v>743</v>
      </c>
      <c r="E731" t="s">
        <v>120</v>
      </c>
      <c r="F731" t="s">
        <v>63</v>
      </c>
      <c r="G731" t="s">
        <v>64</v>
      </c>
      <c r="H731" t="s">
        <v>65</v>
      </c>
      <c r="I731" t="s">
        <v>152</v>
      </c>
      <c r="J731" t="s">
        <v>75</v>
      </c>
      <c r="K731" t="s">
        <v>2</v>
      </c>
      <c r="L731">
        <v>50</v>
      </c>
      <c r="M731">
        <v>1383313</v>
      </c>
      <c r="N731">
        <v>20</v>
      </c>
      <c r="O731">
        <v>3</v>
      </c>
      <c r="P731" t="s">
        <v>193</v>
      </c>
      <c r="Q731" t="s">
        <v>461</v>
      </c>
      <c r="R731">
        <v>19</v>
      </c>
      <c r="S731" t="s">
        <v>1021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50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50</v>
      </c>
      <c r="AJ731">
        <v>50</v>
      </c>
      <c r="AK731">
        <v>50</v>
      </c>
      <c r="AL731">
        <v>50</v>
      </c>
      <c r="AM731">
        <v>0</v>
      </c>
      <c r="AN731">
        <v>0.4</v>
      </c>
      <c r="AO731">
        <v>4.5454545454545459</v>
      </c>
      <c r="AP731">
        <v>0</v>
      </c>
      <c r="AQ731" t="s">
        <v>197</v>
      </c>
      <c r="AR731" t="s">
        <v>116</v>
      </c>
      <c r="AS731" t="s">
        <v>403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 t="s">
        <v>109</v>
      </c>
      <c r="BB731">
        <v>20</v>
      </c>
      <c r="BC731">
        <v>0</v>
      </c>
      <c r="BD731" t="s">
        <v>114</v>
      </c>
      <c r="BE731">
        <v>0</v>
      </c>
      <c r="BF731" t="s">
        <v>111</v>
      </c>
    </row>
    <row r="732" spans="1:58" x14ac:dyDescent="0.25">
      <c r="A732" t="s">
        <v>1024</v>
      </c>
      <c r="B732" t="s">
        <v>248</v>
      </c>
      <c r="C732">
        <v>2</v>
      </c>
      <c r="D732">
        <v>744</v>
      </c>
      <c r="E732">
        <v>2</v>
      </c>
      <c r="F732" t="s">
        <v>63</v>
      </c>
      <c r="G732" t="s">
        <v>64</v>
      </c>
      <c r="H732" t="s">
        <v>65</v>
      </c>
      <c r="I732" t="s">
        <v>72</v>
      </c>
      <c r="J732" t="s">
        <v>72</v>
      </c>
      <c r="K732" t="s">
        <v>121</v>
      </c>
      <c r="L732">
        <v>50</v>
      </c>
      <c r="M732">
        <v>1383315</v>
      </c>
      <c r="N732">
        <v>0</v>
      </c>
      <c r="O732">
        <v>3</v>
      </c>
      <c r="P732" t="s">
        <v>193</v>
      </c>
      <c r="Q732" t="s">
        <v>461</v>
      </c>
      <c r="R732">
        <v>20</v>
      </c>
      <c r="S732" t="s">
        <v>1015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50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50</v>
      </c>
      <c r="AK732">
        <v>50</v>
      </c>
      <c r="AL732">
        <v>50</v>
      </c>
      <c r="AM732">
        <v>50</v>
      </c>
      <c r="AN732">
        <v>0</v>
      </c>
      <c r="AO732">
        <v>4.5454545454545459</v>
      </c>
      <c r="AP732">
        <v>0</v>
      </c>
      <c r="AQ732" t="s">
        <v>123</v>
      </c>
      <c r="AR732" t="s">
        <v>116</v>
      </c>
      <c r="AS732" t="s">
        <v>275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 t="s">
        <v>117</v>
      </c>
      <c r="BB732">
        <v>0</v>
      </c>
      <c r="BC732">
        <v>0</v>
      </c>
      <c r="BD732" t="s">
        <v>110</v>
      </c>
      <c r="BE732">
        <v>1</v>
      </c>
      <c r="BF732" t="s">
        <v>111</v>
      </c>
    </row>
    <row r="733" spans="1:58" x14ac:dyDescent="0.25">
      <c r="A733" t="s">
        <v>1025</v>
      </c>
      <c r="B733" t="s">
        <v>248</v>
      </c>
      <c r="C733">
        <v>2</v>
      </c>
      <c r="D733">
        <v>745</v>
      </c>
      <c r="E733">
        <v>2</v>
      </c>
      <c r="F733" t="s">
        <v>63</v>
      </c>
      <c r="G733" t="s">
        <v>64</v>
      </c>
      <c r="H733" t="s">
        <v>65</v>
      </c>
      <c r="I733" t="s">
        <v>72</v>
      </c>
      <c r="J733" t="s">
        <v>72</v>
      </c>
      <c r="K733" t="s">
        <v>121</v>
      </c>
      <c r="L733">
        <v>50</v>
      </c>
      <c r="M733">
        <v>1383317</v>
      </c>
      <c r="N733">
        <v>0</v>
      </c>
      <c r="O733">
        <v>3</v>
      </c>
      <c r="P733" t="s">
        <v>193</v>
      </c>
      <c r="Q733" t="s">
        <v>461</v>
      </c>
      <c r="R733">
        <v>20</v>
      </c>
      <c r="S733" t="s">
        <v>1015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50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50</v>
      </c>
      <c r="AK733">
        <v>50</v>
      </c>
      <c r="AL733">
        <v>50</v>
      </c>
      <c r="AM733">
        <v>50</v>
      </c>
      <c r="AN733">
        <v>0</v>
      </c>
      <c r="AO733">
        <v>4.5454545454545459</v>
      </c>
      <c r="AP733">
        <v>0</v>
      </c>
      <c r="AQ733" t="s">
        <v>123</v>
      </c>
      <c r="AR733" t="s">
        <v>116</v>
      </c>
      <c r="AS733" t="s">
        <v>275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 t="s">
        <v>117</v>
      </c>
      <c r="BB733">
        <v>0</v>
      </c>
      <c r="BC733">
        <v>0</v>
      </c>
      <c r="BD733" t="s">
        <v>111</v>
      </c>
      <c r="BE733">
        <v>2</v>
      </c>
      <c r="BF733" t="s">
        <v>111</v>
      </c>
    </row>
    <row r="734" spans="1:58" x14ac:dyDescent="0.25">
      <c r="A734" t="s">
        <v>1026</v>
      </c>
      <c r="B734" t="s">
        <v>248</v>
      </c>
      <c r="C734">
        <v>2</v>
      </c>
      <c r="D734">
        <v>746</v>
      </c>
      <c r="E734">
        <v>2</v>
      </c>
      <c r="F734" t="s">
        <v>63</v>
      </c>
      <c r="G734" t="s">
        <v>64</v>
      </c>
      <c r="H734" t="s">
        <v>65</v>
      </c>
      <c r="I734" t="s">
        <v>72</v>
      </c>
      <c r="J734" t="s">
        <v>72</v>
      </c>
      <c r="K734" t="s">
        <v>121</v>
      </c>
      <c r="L734">
        <v>50</v>
      </c>
      <c r="M734">
        <v>1383319</v>
      </c>
      <c r="N734">
        <v>0</v>
      </c>
      <c r="O734">
        <v>3</v>
      </c>
      <c r="P734" t="s">
        <v>193</v>
      </c>
      <c r="Q734" t="s">
        <v>461</v>
      </c>
      <c r="R734">
        <v>20</v>
      </c>
      <c r="S734" t="s">
        <v>1015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50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50</v>
      </c>
      <c r="AK734">
        <v>50</v>
      </c>
      <c r="AL734">
        <v>50</v>
      </c>
      <c r="AM734">
        <v>50</v>
      </c>
      <c r="AN734">
        <v>0</v>
      </c>
      <c r="AO734">
        <v>4.5454545454545459</v>
      </c>
      <c r="AP734">
        <v>0</v>
      </c>
      <c r="AQ734" t="s">
        <v>123</v>
      </c>
      <c r="AR734" t="s">
        <v>116</v>
      </c>
      <c r="AS734" t="s">
        <v>275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 t="s">
        <v>117</v>
      </c>
      <c r="BB734">
        <v>0</v>
      </c>
      <c r="BC734">
        <v>0</v>
      </c>
      <c r="BD734" t="s">
        <v>111</v>
      </c>
      <c r="BE734">
        <v>3</v>
      </c>
      <c r="BF734" t="s">
        <v>111</v>
      </c>
    </row>
    <row r="735" spans="1:58" x14ac:dyDescent="0.25">
      <c r="A735" t="s">
        <v>1027</v>
      </c>
      <c r="B735" t="s">
        <v>248</v>
      </c>
      <c r="C735">
        <v>2</v>
      </c>
      <c r="D735">
        <v>747</v>
      </c>
      <c r="E735">
        <v>2</v>
      </c>
      <c r="F735" t="s">
        <v>63</v>
      </c>
      <c r="G735" t="s">
        <v>64</v>
      </c>
      <c r="H735" t="s">
        <v>65</v>
      </c>
      <c r="I735" t="s">
        <v>72</v>
      </c>
      <c r="J735" t="s">
        <v>72</v>
      </c>
      <c r="K735" t="s">
        <v>121</v>
      </c>
      <c r="L735">
        <v>50</v>
      </c>
      <c r="M735">
        <v>1383321</v>
      </c>
      <c r="N735">
        <v>0</v>
      </c>
      <c r="O735">
        <v>3</v>
      </c>
      <c r="P735" t="s">
        <v>193</v>
      </c>
      <c r="Q735" t="s">
        <v>461</v>
      </c>
      <c r="R735">
        <v>20</v>
      </c>
      <c r="S735" t="s">
        <v>1015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50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50</v>
      </c>
      <c r="AK735">
        <v>50</v>
      </c>
      <c r="AL735">
        <v>50</v>
      </c>
      <c r="AM735">
        <v>50</v>
      </c>
      <c r="AN735">
        <v>0</v>
      </c>
      <c r="AO735">
        <v>4.5454545454545459</v>
      </c>
      <c r="AP735">
        <v>0</v>
      </c>
      <c r="AQ735" t="s">
        <v>123</v>
      </c>
      <c r="AR735" t="s">
        <v>116</v>
      </c>
      <c r="AS735" t="s">
        <v>275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 t="s">
        <v>117</v>
      </c>
      <c r="BB735">
        <v>0</v>
      </c>
      <c r="BC735">
        <v>0</v>
      </c>
      <c r="BD735" t="s">
        <v>111</v>
      </c>
      <c r="BE735">
        <v>4</v>
      </c>
      <c r="BF735" t="s">
        <v>111</v>
      </c>
    </row>
    <row r="736" spans="1:58" x14ac:dyDescent="0.25">
      <c r="A736" t="s">
        <v>1028</v>
      </c>
      <c r="B736" t="s">
        <v>248</v>
      </c>
      <c r="C736">
        <v>2</v>
      </c>
      <c r="D736">
        <v>748</v>
      </c>
      <c r="E736">
        <v>2</v>
      </c>
      <c r="F736" t="s">
        <v>63</v>
      </c>
      <c r="G736" t="s">
        <v>64</v>
      </c>
      <c r="H736" t="s">
        <v>65</v>
      </c>
      <c r="I736" t="s">
        <v>72</v>
      </c>
      <c r="J736" t="s">
        <v>72</v>
      </c>
      <c r="K736" t="s">
        <v>121</v>
      </c>
      <c r="L736">
        <v>50</v>
      </c>
      <c r="M736">
        <v>1383323</v>
      </c>
      <c r="N736">
        <v>0</v>
      </c>
      <c r="O736">
        <v>3</v>
      </c>
      <c r="P736" t="s">
        <v>193</v>
      </c>
      <c r="Q736" t="s">
        <v>461</v>
      </c>
      <c r="R736">
        <v>20</v>
      </c>
      <c r="S736" t="s">
        <v>1015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50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50</v>
      </c>
      <c r="AK736">
        <v>50</v>
      </c>
      <c r="AL736">
        <v>50</v>
      </c>
      <c r="AM736">
        <v>50</v>
      </c>
      <c r="AN736">
        <v>0</v>
      </c>
      <c r="AO736">
        <v>4.5454545454545459</v>
      </c>
      <c r="AP736">
        <v>0</v>
      </c>
      <c r="AQ736" t="s">
        <v>123</v>
      </c>
      <c r="AR736" t="s">
        <v>116</v>
      </c>
      <c r="AS736" t="s">
        <v>275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 t="s">
        <v>117</v>
      </c>
      <c r="BB736">
        <v>0</v>
      </c>
      <c r="BC736">
        <v>0</v>
      </c>
      <c r="BD736" t="s">
        <v>111</v>
      </c>
      <c r="BE736">
        <v>5</v>
      </c>
      <c r="BF736" t="s">
        <v>111</v>
      </c>
    </row>
    <row r="737" spans="1:58" x14ac:dyDescent="0.25">
      <c r="A737" t="s">
        <v>1029</v>
      </c>
      <c r="B737" t="s">
        <v>248</v>
      </c>
      <c r="C737">
        <v>2</v>
      </c>
      <c r="D737">
        <v>749</v>
      </c>
      <c r="E737">
        <v>2</v>
      </c>
      <c r="F737" t="s">
        <v>63</v>
      </c>
      <c r="G737" t="s">
        <v>64</v>
      </c>
      <c r="H737" t="s">
        <v>65</v>
      </c>
      <c r="I737" t="s">
        <v>72</v>
      </c>
      <c r="J737" t="s">
        <v>72</v>
      </c>
      <c r="K737" t="s">
        <v>121</v>
      </c>
      <c r="L737">
        <v>50</v>
      </c>
      <c r="M737">
        <v>1383325</v>
      </c>
      <c r="N737">
        <v>0</v>
      </c>
      <c r="O737">
        <v>3</v>
      </c>
      <c r="P737" t="s">
        <v>193</v>
      </c>
      <c r="Q737" t="s">
        <v>461</v>
      </c>
      <c r="R737">
        <v>20</v>
      </c>
      <c r="S737" t="s">
        <v>1015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50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50</v>
      </c>
      <c r="AK737">
        <v>50</v>
      </c>
      <c r="AL737">
        <v>50</v>
      </c>
      <c r="AM737">
        <v>50</v>
      </c>
      <c r="AN737">
        <v>0</v>
      </c>
      <c r="AO737">
        <v>4.5454545454545459</v>
      </c>
      <c r="AP737">
        <v>0</v>
      </c>
      <c r="AQ737" t="s">
        <v>123</v>
      </c>
      <c r="AR737" t="s">
        <v>116</v>
      </c>
      <c r="AS737" t="s">
        <v>275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 t="s">
        <v>117</v>
      </c>
      <c r="BB737">
        <v>0</v>
      </c>
      <c r="BC737">
        <v>0</v>
      </c>
      <c r="BD737" t="s">
        <v>111</v>
      </c>
      <c r="BE737">
        <v>6</v>
      </c>
      <c r="BF737" t="s">
        <v>111</v>
      </c>
    </row>
    <row r="738" spans="1:58" x14ac:dyDescent="0.25">
      <c r="A738" t="s">
        <v>1030</v>
      </c>
      <c r="B738" t="s">
        <v>248</v>
      </c>
      <c r="C738">
        <v>2</v>
      </c>
      <c r="D738">
        <v>750</v>
      </c>
      <c r="E738" t="s">
        <v>120</v>
      </c>
      <c r="F738" t="s">
        <v>63</v>
      </c>
      <c r="G738" t="s">
        <v>64</v>
      </c>
      <c r="H738" t="s">
        <v>65</v>
      </c>
      <c r="I738" t="s">
        <v>78</v>
      </c>
      <c r="J738" t="s">
        <v>75</v>
      </c>
      <c r="K738" t="s">
        <v>2</v>
      </c>
      <c r="L738">
        <v>50</v>
      </c>
      <c r="M738">
        <v>1383327</v>
      </c>
      <c r="N738">
        <v>20</v>
      </c>
      <c r="O738">
        <v>3</v>
      </c>
      <c r="P738" t="s">
        <v>193</v>
      </c>
      <c r="Q738" t="s">
        <v>461</v>
      </c>
      <c r="R738">
        <v>20</v>
      </c>
      <c r="S738" t="s">
        <v>1031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50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50</v>
      </c>
      <c r="AJ738">
        <v>50</v>
      </c>
      <c r="AK738">
        <v>50</v>
      </c>
      <c r="AL738">
        <v>50</v>
      </c>
      <c r="AM738">
        <v>0</v>
      </c>
      <c r="AN738">
        <v>0.4</v>
      </c>
      <c r="AO738">
        <v>4.5454545454545459</v>
      </c>
      <c r="AP738">
        <v>0</v>
      </c>
      <c r="AQ738" t="s">
        <v>124</v>
      </c>
      <c r="AR738" t="s">
        <v>116</v>
      </c>
      <c r="AS738" t="s">
        <v>403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 t="s">
        <v>109</v>
      </c>
      <c r="BB738">
        <v>20</v>
      </c>
      <c r="BC738">
        <v>0</v>
      </c>
      <c r="BD738" t="s">
        <v>111</v>
      </c>
      <c r="BE738">
        <v>0</v>
      </c>
      <c r="BF738" t="s">
        <v>111</v>
      </c>
    </row>
    <row r="739" spans="1:58" x14ac:dyDescent="0.25">
      <c r="A739" t="s">
        <v>1032</v>
      </c>
      <c r="B739" t="s">
        <v>248</v>
      </c>
      <c r="C739">
        <v>2</v>
      </c>
      <c r="D739">
        <v>751</v>
      </c>
      <c r="E739" t="s">
        <v>120</v>
      </c>
      <c r="F739" t="s">
        <v>63</v>
      </c>
      <c r="G739" t="s">
        <v>64</v>
      </c>
      <c r="H739" t="s">
        <v>65</v>
      </c>
      <c r="I739" t="s">
        <v>78</v>
      </c>
      <c r="J739" t="s">
        <v>75</v>
      </c>
      <c r="K739" t="s">
        <v>2</v>
      </c>
      <c r="L739">
        <v>50</v>
      </c>
      <c r="M739">
        <v>1382845</v>
      </c>
      <c r="N739">
        <v>20</v>
      </c>
      <c r="O739">
        <v>3</v>
      </c>
      <c r="P739" t="s">
        <v>193</v>
      </c>
      <c r="Q739" t="s">
        <v>461</v>
      </c>
      <c r="R739">
        <v>20</v>
      </c>
      <c r="S739" t="s">
        <v>1031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50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50</v>
      </c>
      <c r="AJ739">
        <v>50</v>
      </c>
      <c r="AK739">
        <v>50</v>
      </c>
      <c r="AL739">
        <v>50</v>
      </c>
      <c r="AM739">
        <v>0</v>
      </c>
      <c r="AN739">
        <v>0.4</v>
      </c>
      <c r="AO739">
        <v>4.5454545454545459</v>
      </c>
      <c r="AP739">
        <v>0</v>
      </c>
      <c r="AQ739" t="s">
        <v>124</v>
      </c>
      <c r="AR739" t="s">
        <v>116</v>
      </c>
      <c r="AS739" t="s">
        <v>403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 t="s">
        <v>109</v>
      </c>
      <c r="BB739">
        <v>20</v>
      </c>
      <c r="BC739">
        <v>0</v>
      </c>
      <c r="BD739" t="s">
        <v>111</v>
      </c>
      <c r="BE739">
        <v>0</v>
      </c>
      <c r="BF739" t="s">
        <v>111</v>
      </c>
    </row>
    <row r="740" spans="1:58" x14ac:dyDescent="0.25">
      <c r="A740" t="s">
        <v>1033</v>
      </c>
      <c r="B740" t="s">
        <v>248</v>
      </c>
      <c r="C740">
        <v>2</v>
      </c>
      <c r="D740">
        <v>752</v>
      </c>
      <c r="E740" t="s">
        <v>120</v>
      </c>
      <c r="F740" t="s">
        <v>63</v>
      </c>
      <c r="G740" t="s">
        <v>64</v>
      </c>
      <c r="H740" t="s">
        <v>65</v>
      </c>
      <c r="I740" t="s">
        <v>78</v>
      </c>
      <c r="J740" t="s">
        <v>75</v>
      </c>
      <c r="K740" t="s">
        <v>2</v>
      </c>
      <c r="L740">
        <v>50</v>
      </c>
      <c r="M740">
        <v>1382847</v>
      </c>
      <c r="N740">
        <v>20</v>
      </c>
      <c r="O740">
        <v>3</v>
      </c>
      <c r="P740" t="s">
        <v>193</v>
      </c>
      <c r="Q740" t="s">
        <v>461</v>
      </c>
      <c r="R740">
        <v>20</v>
      </c>
      <c r="S740" t="s">
        <v>1034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50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50</v>
      </c>
      <c r="AJ740">
        <v>50</v>
      </c>
      <c r="AK740">
        <v>50</v>
      </c>
      <c r="AL740">
        <v>50</v>
      </c>
      <c r="AM740">
        <v>0</v>
      </c>
      <c r="AN740">
        <v>0.4</v>
      </c>
      <c r="AO740">
        <v>4.5454545454545459</v>
      </c>
      <c r="AP740">
        <v>0</v>
      </c>
      <c r="AQ740" t="s">
        <v>124</v>
      </c>
      <c r="AR740" t="s">
        <v>116</v>
      </c>
      <c r="AS740" t="s">
        <v>403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 t="s">
        <v>109</v>
      </c>
      <c r="BB740">
        <v>20</v>
      </c>
      <c r="BC740">
        <v>0</v>
      </c>
      <c r="BD740" t="s">
        <v>111</v>
      </c>
      <c r="BE740">
        <v>0</v>
      </c>
      <c r="BF740" t="s">
        <v>111</v>
      </c>
    </row>
    <row r="741" spans="1:58" x14ac:dyDescent="0.25">
      <c r="A741" t="s">
        <v>1035</v>
      </c>
      <c r="B741" t="s">
        <v>248</v>
      </c>
      <c r="C741">
        <v>2</v>
      </c>
      <c r="D741">
        <v>753</v>
      </c>
      <c r="E741" t="s">
        <v>120</v>
      </c>
      <c r="F741" t="s">
        <v>63</v>
      </c>
      <c r="G741" t="s">
        <v>64</v>
      </c>
      <c r="H741" t="s">
        <v>65</v>
      </c>
      <c r="I741" t="s">
        <v>78</v>
      </c>
      <c r="J741" t="s">
        <v>75</v>
      </c>
      <c r="K741" t="s">
        <v>2</v>
      </c>
      <c r="L741">
        <v>50</v>
      </c>
      <c r="M741">
        <v>1382849</v>
      </c>
      <c r="N741">
        <v>20</v>
      </c>
      <c r="O741">
        <v>3</v>
      </c>
      <c r="P741" t="s">
        <v>193</v>
      </c>
      <c r="Q741" t="s">
        <v>461</v>
      </c>
      <c r="R741">
        <v>20</v>
      </c>
      <c r="S741" t="s">
        <v>1034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50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50</v>
      </c>
      <c r="AJ741">
        <v>50</v>
      </c>
      <c r="AK741">
        <v>50</v>
      </c>
      <c r="AL741">
        <v>50</v>
      </c>
      <c r="AM741">
        <v>0</v>
      </c>
      <c r="AN741">
        <v>0.4</v>
      </c>
      <c r="AO741">
        <v>4.5454545454545459</v>
      </c>
      <c r="AP741">
        <v>0</v>
      </c>
      <c r="AQ741" t="s">
        <v>124</v>
      </c>
      <c r="AR741" t="s">
        <v>116</v>
      </c>
      <c r="AS741" t="s">
        <v>403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 t="s">
        <v>109</v>
      </c>
      <c r="BB741">
        <v>20</v>
      </c>
      <c r="BC741">
        <v>0</v>
      </c>
      <c r="BD741" t="s">
        <v>111</v>
      </c>
      <c r="BE741">
        <v>0</v>
      </c>
      <c r="BF741" t="s">
        <v>111</v>
      </c>
    </row>
    <row r="742" spans="1:58" x14ac:dyDescent="0.25">
      <c r="A742" t="s">
        <v>1036</v>
      </c>
      <c r="B742" t="s">
        <v>248</v>
      </c>
      <c r="C742">
        <v>2</v>
      </c>
      <c r="D742">
        <v>754</v>
      </c>
      <c r="E742" t="s">
        <v>120</v>
      </c>
      <c r="F742" t="s">
        <v>63</v>
      </c>
      <c r="G742" t="s">
        <v>64</v>
      </c>
      <c r="H742" t="s">
        <v>65</v>
      </c>
      <c r="I742" t="s">
        <v>78</v>
      </c>
      <c r="J742" t="s">
        <v>75</v>
      </c>
      <c r="K742" t="s">
        <v>2</v>
      </c>
      <c r="L742">
        <v>50</v>
      </c>
      <c r="M742">
        <v>1382851</v>
      </c>
      <c r="N742">
        <v>20</v>
      </c>
      <c r="O742">
        <v>3</v>
      </c>
      <c r="P742" t="s">
        <v>193</v>
      </c>
      <c r="Q742" t="s">
        <v>461</v>
      </c>
      <c r="R742">
        <v>20</v>
      </c>
      <c r="S742" t="s">
        <v>931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50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50</v>
      </c>
      <c r="AJ742">
        <v>50</v>
      </c>
      <c r="AK742">
        <v>50</v>
      </c>
      <c r="AL742">
        <v>50</v>
      </c>
      <c r="AM742">
        <v>0</v>
      </c>
      <c r="AN742">
        <v>0.4</v>
      </c>
      <c r="AO742">
        <v>4.5454545454545459</v>
      </c>
      <c r="AP742">
        <v>0</v>
      </c>
      <c r="AQ742" t="s">
        <v>124</v>
      </c>
      <c r="AR742" t="s">
        <v>116</v>
      </c>
      <c r="AS742" t="s">
        <v>403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 t="s">
        <v>109</v>
      </c>
      <c r="BB742">
        <v>20</v>
      </c>
      <c r="BC742">
        <v>0</v>
      </c>
      <c r="BD742" t="s">
        <v>114</v>
      </c>
      <c r="BE742">
        <v>0</v>
      </c>
      <c r="BF742" t="s">
        <v>111</v>
      </c>
    </row>
    <row r="743" spans="1:58" x14ac:dyDescent="0.25">
      <c r="A743" t="s">
        <v>1037</v>
      </c>
      <c r="B743" t="s">
        <v>248</v>
      </c>
      <c r="C743">
        <v>3</v>
      </c>
      <c r="D743">
        <v>1</v>
      </c>
      <c r="E743">
        <v>2</v>
      </c>
      <c r="F743" t="s">
        <v>63</v>
      </c>
      <c r="G743" t="s">
        <v>64</v>
      </c>
      <c r="H743" t="s">
        <v>65</v>
      </c>
      <c r="I743" t="s">
        <v>66</v>
      </c>
      <c r="J743" t="s">
        <v>89</v>
      </c>
      <c r="K743" t="s">
        <v>121</v>
      </c>
      <c r="L743">
        <v>50</v>
      </c>
      <c r="M743">
        <v>1944760</v>
      </c>
      <c r="N743">
        <v>5</v>
      </c>
      <c r="O743">
        <v>4</v>
      </c>
      <c r="P743" t="s">
        <v>196</v>
      </c>
      <c r="Q743" t="s">
        <v>461</v>
      </c>
      <c r="R743">
        <v>1</v>
      </c>
      <c r="S743" t="s">
        <v>1038</v>
      </c>
      <c r="U743">
        <v>7</v>
      </c>
      <c r="V743">
        <v>12</v>
      </c>
      <c r="W743">
        <v>9</v>
      </c>
      <c r="X743">
        <v>0</v>
      </c>
      <c r="Y743">
        <v>9</v>
      </c>
      <c r="Z743">
        <v>2</v>
      </c>
      <c r="AA743">
        <v>18</v>
      </c>
      <c r="AB743">
        <v>23</v>
      </c>
      <c r="AC743">
        <v>50</v>
      </c>
      <c r="AD743">
        <v>19</v>
      </c>
      <c r="AE743">
        <v>15</v>
      </c>
      <c r="AF743">
        <v>3</v>
      </c>
      <c r="AG743">
        <v>37</v>
      </c>
      <c r="AH743">
        <v>0</v>
      </c>
      <c r="AI743">
        <v>0</v>
      </c>
      <c r="AJ743">
        <v>13</v>
      </c>
      <c r="AK743">
        <v>28</v>
      </c>
      <c r="AL743">
        <v>31</v>
      </c>
      <c r="AM743">
        <v>31</v>
      </c>
      <c r="AN743">
        <v>0.1</v>
      </c>
      <c r="AO743">
        <v>2.5454545454545454</v>
      </c>
      <c r="AP743">
        <v>0</v>
      </c>
      <c r="AQ743" t="s">
        <v>244</v>
      </c>
      <c r="AR743" t="s">
        <v>108</v>
      </c>
      <c r="AS743" t="s">
        <v>275</v>
      </c>
      <c r="AT743">
        <v>3410</v>
      </c>
      <c r="AU743">
        <v>3328</v>
      </c>
      <c r="AV743">
        <v>0</v>
      </c>
      <c r="AW743">
        <v>0</v>
      </c>
      <c r="AX743">
        <v>6.7380000000000004</v>
      </c>
      <c r="AY743">
        <v>0.35463157894736846</v>
      </c>
      <c r="AZ743">
        <v>13.121368421052633</v>
      </c>
      <c r="BA743" t="s">
        <v>109</v>
      </c>
      <c r="BB743">
        <v>-8.1213684210526331</v>
      </c>
      <c r="BC743">
        <v>-22.900860789551796</v>
      </c>
      <c r="BD743" t="s">
        <v>110</v>
      </c>
      <c r="BE743">
        <v>0</v>
      </c>
      <c r="BF743" t="s">
        <v>111</v>
      </c>
    </row>
    <row r="744" spans="1:58" x14ac:dyDescent="0.25">
      <c r="A744" t="s">
        <v>1039</v>
      </c>
      <c r="B744" t="s">
        <v>248</v>
      </c>
      <c r="C744">
        <v>3</v>
      </c>
      <c r="D744">
        <v>2</v>
      </c>
      <c r="E744">
        <v>2</v>
      </c>
      <c r="F744" t="s">
        <v>63</v>
      </c>
      <c r="G744" t="s">
        <v>64</v>
      </c>
      <c r="H744" t="s">
        <v>65</v>
      </c>
      <c r="I744" t="s">
        <v>66</v>
      </c>
      <c r="J744" t="s">
        <v>66</v>
      </c>
      <c r="K744" t="s">
        <v>121</v>
      </c>
      <c r="L744">
        <v>50</v>
      </c>
      <c r="M744">
        <v>1944762</v>
      </c>
      <c r="N744">
        <v>5</v>
      </c>
      <c r="O744">
        <v>4</v>
      </c>
      <c r="P744" t="s">
        <v>196</v>
      </c>
      <c r="Q744" t="s">
        <v>461</v>
      </c>
      <c r="R744">
        <v>1</v>
      </c>
      <c r="S744" t="s">
        <v>1038</v>
      </c>
      <c r="U744">
        <v>15</v>
      </c>
      <c r="V744">
        <v>20</v>
      </c>
      <c r="W744">
        <v>3</v>
      </c>
      <c r="X744">
        <v>0</v>
      </c>
      <c r="Y744">
        <v>3</v>
      </c>
      <c r="Z744">
        <v>0</v>
      </c>
      <c r="AA744">
        <v>18</v>
      </c>
      <c r="AB744">
        <v>23</v>
      </c>
      <c r="AC744">
        <v>50</v>
      </c>
      <c r="AD744">
        <v>26</v>
      </c>
      <c r="AE744">
        <v>4</v>
      </c>
      <c r="AF744">
        <v>0</v>
      </c>
      <c r="AG744">
        <v>30</v>
      </c>
      <c r="AH744">
        <v>0</v>
      </c>
      <c r="AI744">
        <v>0</v>
      </c>
      <c r="AJ744">
        <v>20</v>
      </c>
      <c r="AK744">
        <v>24</v>
      </c>
      <c r="AL744">
        <v>24</v>
      </c>
      <c r="AM744">
        <v>24</v>
      </c>
      <c r="AN744">
        <v>0.1</v>
      </c>
      <c r="AO744">
        <v>2.1818181818181817</v>
      </c>
      <c r="AP744">
        <v>0</v>
      </c>
      <c r="AQ744" t="s">
        <v>244</v>
      </c>
      <c r="AR744" t="s">
        <v>108</v>
      </c>
      <c r="AS744" t="s">
        <v>275</v>
      </c>
      <c r="AT744">
        <v>2210</v>
      </c>
      <c r="AU744">
        <v>2178</v>
      </c>
      <c r="AV744">
        <v>0</v>
      </c>
      <c r="AW744">
        <v>0</v>
      </c>
      <c r="AX744">
        <v>4.3879999999999999</v>
      </c>
      <c r="AY744">
        <v>0.16876923076923075</v>
      </c>
      <c r="AZ744">
        <v>5.063076923076923</v>
      </c>
      <c r="BA744" t="s">
        <v>109</v>
      </c>
      <c r="BB744">
        <v>-6.307692307692303E-2</v>
      </c>
      <c r="BC744">
        <v>-0.37374658158614377</v>
      </c>
      <c r="BD744" t="s">
        <v>111</v>
      </c>
      <c r="BE744">
        <v>0</v>
      </c>
      <c r="BF744" t="s">
        <v>111</v>
      </c>
    </row>
    <row r="745" spans="1:58" x14ac:dyDescent="0.25">
      <c r="A745" t="s">
        <v>1040</v>
      </c>
      <c r="B745" t="s">
        <v>248</v>
      </c>
      <c r="C745">
        <v>3</v>
      </c>
      <c r="D745">
        <v>3</v>
      </c>
      <c r="E745">
        <v>2</v>
      </c>
      <c r="F745" t="s">
        <v>63</v>
      </c>
      <c r="G745" t="s">
        <v>64</v>
      </c>
      <c r="H745" t="s">
        <v>65</v>
      </c>
      <c r="I745" t="s">
        <v>66</v>
      </c>
      <c r="J745" t="s">
        <v>66</v>
      </c>
      <c r="K745" t="s">
        <v>121</v>
      </c>
      <c r="L745">
        <v>50</v>
      </c>
      <c r="M745">
        <v>1944764</v>
      </c>
      <c r="N745">
        <v>5</v>
      </c>
      <c r="O745">
        <v>4</v>
      </c>
      <c r="P745" t="s">
        <v>196</v>
      </c>
      <c r="Q745" t="s">
        <v>461</v>
      </c>
      <c r="R745">
        <v>1</v>
      </c>
      <c r="S745" t="s">
        <v>1038</v>
      </c>
      <c r="U745">
        <v>15</v>
      </c>
      <c r="V745">
        <v>20</v>
      </c>
      <c r="W745">
        <v>3</v>
      </c>
      <c r="X745">
        <v>0</v>
      </c>
      <c r="Y745">
        <v>3</v>
      </c>
      <c r="Z745">
        <v>2</v>
      </c>
      <c r="AA745">
        <v>20</v>
      </c>
      <c r="AB745">
        <v>25</v>
      </c>
      <c r="AC745">
        <v>50</v>
      </c>
      <c r="AD745">
        <v>21</v>
      </c>
      <c r="AE745">
        <v>7</v>
      </c>
      <c r="AF745">
        <v>3</v>
      </c>
      <c r="AG745">
        <v>31</v>
      </c>
      <c r="AH745">
        <v>0</v>
      </c>
      <c r="AI745">
        <v>0</v>
      </c>
      <c r="AJ745">
        <v>19</v>
      </c>
      <c r="AK745">
        <v>26</v>
      </c>
      <c r="AL745">
        <v>29</v>
      </c>
      <c r="AM745">
        <v>29</v>
      </c>
      <c r="AN745">
        <v>0.1</v>
      </c>
      <c r="AO745">
        <v>2.3636363636363638</v>
      </c>
      <c r="AP745">
        <v>0</v>
      </c>
      <c r="AQ745" t="s">
        <v>244</v>
      </c>
      <c r="AR745" t="s">
        <v>108</v>
      </c>
      <c r="AS745" t="s">
        <v>275</v>
      </c>
      <c r="AT745">
        <v>1754</v>
      </c>
      <c r="AU745">
        <v>1724</v>
      </c>
      <c r="AV745">
        <v>0</v>
      </c>
      <c r="AW745">
        <v>0</v>
      </c>
      <c r="AX745">
        <v>3.4780000000000002</v>
      </c>
      <c r="AY745">
        <v>0.16561904761904764</v>
      </c>
      <c r="AZ745">
        <v>5.1341904761904766</v>
      </c>
      <c r="BA745" t="s">
        <v>109</v>
      </c>
      <c r="BB745">
        <v>-0.13419047619047664</v>
      </c>
      <c r="BC745">
        <v>-0.81023576768257877</v>
      </c>
      <c r="BD745" t="s">
        <v>111</v>
      </c>
      <c r="BE745">
        <v>0</v>
      </c>
      <c r="BF745" t="s">
        <v>111</v>
      </c>
    </row>
    <row r="746" spans="1:58" x14ac:dyDescent="0.25">
      <c r="A746" t="s">
        <v>1041</v>
      </c>
      <c r="B746" t="s">
        <v>248</v>
      </c>
      <c r="C746">
        <v>3</v>
      </c>
      <c r="D746">
        <v>4</v>
      </c>
      <c r="E746">
        <v>2</v>
      </c>
      <c r="F746" t="s">
        <v>63</v>
      </c>
      <c r="G746" t="s">
        <v>64</v>
      </c>
      <c r="H746" t="s">
        <v>65</v>
      </c>
      <c r="I746" t="s">
        <v>66</v>
      </c>
      <c r="J746" t="s">
        <v>66</v>
      </c>
      <c r="K746" t="s">
        <v>121</v>
      </c>
      <c r="L746">
        <v>50</v>
      </c>
      <c r="M746">
        <v>1944766</v>
      </c>
      <c r="N746">
        <v>5</v>
      </c>
      <c r="O746">
        <v>4</v>
      </c>
      <c r="P746" t="s">
        <v>196</v>
      </c>
      <c r="Q746" t="s">
        <v>461</v>
      </c>
      <c r="R746">
        <v>1</v>
      </c>
      <c r="S746" t="s">
        <v>1038</v>
      </c>
      <c r="U746">
        <v>10</v>
      </c>
      <c r="V746">
        <v>15</v>
      </c>
      <c r="W746">
        <v>3</v>
      </c>
      <c r="X746">
        <v>0</v>
      </c>
      <c r="Y746">
        <v>3</v>
      </c>
      <c r="Z746">
        <v>1</v>
      </c>
      <c r="AA746">
        <v>14</v>
      </c>
      <c r="AB746">
        <v>19</v>
      </c>
      <c r="AC746">
        <v>50</v>
      </c>
      <c r="AD746">
        <v>18</v>
      </c>
      <c r="AE746">
        <v>5</v>
      </c>
      <c r="AF746">
        <v>2</v>
      </c>
      <c r="AG746">
        <v>25</v>
      </c>
      <c r="AH746">
        <v>0</v>
      </c>
      <c r="AI746">
        <v>0</v>
      </c>
      <c r="AJ746">
        <v>25</v>
      </c>
      <c r="AK746">
        <v>30</v>
      </c>
      <c r="AL746">
        <v>32</v>
      </c>
      <c r="AM746">
        <v>32</v>
      </c>
      <c r="AN746">
        <v>0.1</v>
      </c>
      <c r="AO746">
        <v>2.7272727272727275</v>
      </c>
      <c r="AP746">
        <v>0</v>
      </c>
      <c r="AQ746" t="s">
        <v>244</v>
      </c>
      <c r="AR746" t="s">
        <v>108</v>
      </c>
      <c r="AS746" t="s">
        <v>275</v>
      </c>
      <c r="AT746">
        <v>1281</v>
      </c>
      <c r="AU746">
        <v>1120</v>
      </c>
      <c r="AV746">
        <v>0</v>
      </c>
      <c r="AW746">
        <v>0</v>
      </c>
      <c r="AX746">
        <v>2.4009999999999998</v>
      </c>
      <c r="AY746">
        <v>0.13338888888888889</v>
      </c>
      <c r="AZ746">
        <v>3.3347222222222221</v>
      </c>
      <c r="BA746" t="s">
        <v>109</v>
      </c>
      <c r="BB746">
        <v>1.6652777777777779</v>
      </c>
      <c r="BC746">
        <v>12.484381507705123</v>
      </c>
      <c r="BD746" t="s">
        <v>111</v>
      </c>
      <c r="BE746">
        <v>0</v>
      </c>
      <c r="BF746" t="s">
        <v>111</v>
      </c>
    </row>
    <row r="747" spans="1:58" x14ac:dyDescent="0.25">
      <c r="A747" t="s">
        <v>1042</v>
      </c>
      <c r="B747" t="s">
        <v>248</v>
      </c>
      <c r="C747">
        <v>3</v>
      </c>
      <c r="D747">
        <v>5</v>
      </c>
      <c r="E747">
        <v>2</v>
      </c>
      <c r="F747" t="s">
        <v>63</v>
      </c>
      <c r="G747" t="s">
        <v>64</v>
      </c>
      <c r="H747" t="s">
        <v>65</v>
      </c>
      <c r="I747" t="s">
        <v>66</v>
      </c>
      <c r="J747" t="s">
        <v>66</v>
      </c>
      <c r="K747" t="s">
        <v>121</v>
      </c>
      <c r="L747">
        <v>50</v>
      </c>
      <c r="M747">
        <v>1944768</v>
      </c>
      <c r="N747">
        <v>5</v>
      </c>
      <c r="O747">
        <v>4</v>
      </c>
      <c r="P747" t="s">
        <v>196</v>
      </c>
      <c r="Q747" t="s">
        <v>461</v>
      </c>
      <c r="R747">
        <v>1</v>
      </c>
      <c r="S747" t="s">
        <v>1038</v>
      </c>
      <c r="U747">
        <v>9</v>
      </c>
      <c r="V747">
        <v>14</v>
      </c>
      <c r="W747">
        <v>1</v>
      </c>
      <c r="X747">
        <v>0</v>
      </c>
      <c r="Y747">
        <v>1</v>
      </c>
      <c r="Z747">
        <v>3</v>
      </c>
      <c r="AA747">
        <v>13</v>
      </c>
      <c r="AB747">
        <v>18</v>
      </c>
      <c r="AC747">
        <v>50</v>
      </c>
      <c r="AD747">
        <v>16</v>
      </c>
      <c r="AE747">
        <v>2</v>
      </c>
      <c r="AF747">
        <v>5</v>
      </c>
      <c r="AG747">
        <v>23</v>
      </c>
      <c r="AH747">
        <v>0</v>
      </c>
      <c r="AI747">
        <v>0</v>
      </c>
      <c r="AJ747">
        <v>27</v>
      </c>
      <c r="AK747">
        <v>29</v>
      </c>
      <c r="AL747">
        <v>34</v>
      </c>
      <c r="AM747">
        <v>34</v>
      </c>
      <c r="AN747">
        <v>0.1</v>
      </c>
      <c r="AO747">
        <v>2.6363636363636362</v>
      </c>
      <c r="AP747">
        <v>0</v>
      </c>
      <c r="AQ747" t="s">
        <v>244</v>
      </c>
      <c r="AR747" t="s">
        <v>108</v>
      </c>
      <c r="AS747" t="s">
        <v>275</v>
      </c>
      <c r="AT747">
        <v>1367</v>
      </c>
      <c r="AU747">
        <v>1342</v>
      </c>
      <c r="AV747">
        <v>0</v>
      </c>
      <c r="AW747">
        <v>0</v>
      </c>
      <c r="AX747">
        <v>2.7090000000000001</v>
      </c>
      <c r="AY747">
        <v>0.1693125</v>
      </c>
      <c r="AZ747">
        <v>3.8941875000000001</v>
      </c>
      <c r="BA747" t="s">
        <v>109</v>
      </c>
      <c r="BB747">
        <v>1.1058124999999999</v>
      </c>
      <c r="BC747">
        <v>6.5311923218899954</v>
      </c>
      <c r="BD747" t="s">
        <v>111</v>
      </c>
      <c r="BE747">
        <v>0</v>
      </c>
      <c r="BF747" t="s">
        <v>111</v>
      </c>
    </row>
    <row r="748" spans="1:58" x14ac:dyDescent="0.25">
      <c r="A748" t="s">
        <v>1043</v>
      </c>
      <c r="B748" t="s">
        <v>248</v>
      </c>
      <c r="C748">
        <v>3</v>
      </c>
      <c r="D748">
        <v>6</v>
      </c>
      <c r="E748">
        <v>2</v>
      </c>
      <c r="F748" t="s">
        <v>63</v>
      </c>
      <c r="G748" t="s">
        <v>64</v>
      </c>
      <c r="H748" t="s">
        <v>67</v>
      </c>
      <c r="I748" t="s">
        <v>68</v>
      </c>
      <c r="J748" t="s">
        <v>69</v>
      </c>
      <c r="K748" t="s">
        <v>121</v>
      </c>
      <c r="L748">
        <v>50</v>
      </c>
      <c r="M748">
        <v>1944770</v>
      </c>
      <c r="N748">
        <v>5</v>
      </c>
      <c r="O748">
        <v>4</v>
      </c>
      <c r="P748" t="s">
        <v>196</v>
      </c>
      <c r="Q748" t="s">
        <v>461</v>
      </c>
      <c r="R748">
        <v>1</v>
      </c>
      <c r="S748" t="s">
        <v>1038</v>
      </c>
      <c r="U748">
        <v>0</v>
      </c>
      <c r="V748">
        <v>4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4</v>
      </c>
      <c r="AC748">
        <v>50</v>
      </c>
      <c r="AD748">
        <v>4</v>
      </c>
      <c r="AE748">
        <v>0</v>
      </c>
      <c r="AF748">
        <v>0</v>
      </c>
      <c r="AG748">
        <v>4</v>
      </c>
      <c r="AH748">
        <v>0</v>
      </c>
      <c r="AI748">
        <v>0</v>
      </c>
      <c r="AJ748">
        <v>46</v>
      </c>
      <c r="AK748">
        <v>46</v>
      </c>
      <c r="AL748">
        <v>46</v>
      </c>
      <c r="AM748">
        <v>46</v>
      </c>
      <c r="AN748">
        <v>0.1</v>
      </c>
      <c r="AO748">
        <v>4.1818181818181817</v>
      </c>
      <c r="AP748">
        <v>0</v>
      </c>
      <c r="AQ748" t="s">
        <v>245</v>
      </c>
      <c r="AR748" t="s">
        <v>108</v>
      </c>
      <c r="AS748" t="s">
        <v>275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 t="s">
        <v>113</v>
      </c>
      <c r="BB748">
        <v>5</v>
      </c>
      <c r="BC748">
        <v>0</v>
      </c>
      <c r="BD748" t="s">
        <v>111</v>
      </c>
      <c r="BE748">
        <v>0</v>
      </c>
      <c r="BF748" t="s">
        <v>111</v>
      </c>
    </row>
    <row r="749" spans="1:58" x14ac:dyDescent="0.25">
      <c r="A749" t="s">
        <v>1044</v>
      </c>
      <c r="B749" t="s">
        <v>248</v>
      </c>
      <c r="C749">
        <v>3</v>
      </c>
      <c r="D749">
        <v>7</v>
      </c>
      <c r="E749">
        <v>2</v>
      </c>
      <c r="F749" t="s">
        <v>63</v>
      </c>
      <c r="G749" t="s">
        <v>64</v>
      </c>
      <c r="H749" t="s">
        <v>65</v>
      </c>
      <c r="I749" t="s">
        <v>66</v>
      </c>
      <c r="J749" t="s">
        <v>66</v>
      </c>
      <c r="K749" t="s">
        <v>121</v>
      </c>
      <c r="L749">
        <v>50</v>
      </c>
      <c r="M749">
        <v>1944772</v>
      </c>
      <c r="N749">
        <v>5</v>
      </c>
      <c r="O749">
        <v>4</v>
      </c>
      <c r="P749" t="s">
        <v>196</v>
      </c>
      <c r="Q749" t="s">
        <v>461</v>
      </c>
      <c r="R749">
        <v>1</v>
      </c>
      <c r="S749" t="s">
        <v>1038</v>
      </c>
      <c r="U749">
        <v>10</v>
      </c>
      <c r="V749">
        <v>15</v>
      </c>
      <c r="W749">
        <v>4</v>
      </c>
      <c r="X749">
        <v>0</v>
      </c>
      <c r="Y749">
        <v>4</v>
      </c>
      <c r="Z749">
        <v>2</v>
      </c>
      <c r="AA749">
        <v>16</v>
      </c>
      <c r="AB749">
        <v>21</v>
      </c>
      <c r="AC749">
        <v>50</v>
      </c>
      <c r="AD749">
        <v>18</v>
      </c>
      <c r="AE749">
        <v>7</v>
      </c>
      <c r="AF749">
        <v>4</v>
      </c>
      <c r="AG749">
        <v>29</v>
      </c>
      <c r="AH749">
        <v>0</v>
      </c>
      <c r="AI749">
        <v>0</v>
      </c>
      <c r="AJ749">
        <v>21</v>
      </c>
      <c r="AK749">
        <v>28</v>
      </c>
      <c r="AL749">
        <v>32</v>
      </c>
      <c r="AM749">
        <v>32</v>
      </c>
      <c r="AN749">
        <v>0.1</v>
      </c>
      <c r="AO749">
        <v>2.5454545454545454</v>
      </c>
      <c r="AP749">
        <v>0</v>
      </c>
      <c r="AQ749" t="s">
        <v>244</v>
      </c>
      <c r="AR749" t="s">
        <v>108</v>
      </c>
      <c r="AS749" t="s">
        <v>275</v>
      </c>
      <c r="AT749">
        <v>1279</v>
      </c>
      <c r="AU749">
        <v>1317</v>
      </c>
      <c r="AV749">
        <v>0</v>
      </c>
      <c r="AW749">
        <v>0</v>
      </c>
      <c r="AX749">
        <v>2.5960000000000001</v>
      </c>
      <c r="AY749">
        <v>0.14422222222222222</v>
      </c>
      <c r="AZ749">
        <v>4.1824444444444442</v>
      </c>
      <c r="BA749" t="s">
        <v>109</v>
      </c>
      <c r="BB749">
        <v>0.81755555555555581</v>
      </c>
      <c r="BC749">
        <v>5.668721109399077</v>
      </c>
      <c r="BD749" t="s">
        <v>111</v>
      </c>
      <c r="BE749">
        <v>0</v>
      </c>
      <c r="BF749" t="s">
        <v>111</v>
      </c>
    </row>
    <row r="750" spans="1:58" x14ac:dyDescent="0.25">
      <c r="A750" t="s">
        <v>1045</v>
      </c>
      <c r="B750" t="s">
        <v>248</v>
      </c>
      <c r="C750">
        <v>3</v>
      </c>
      <c r="D750">
        <v>8</v>
      </c>
      <c r="E750">
        <v>2</v>
      </c>
      <c r="F750" t="s">
        <v>63</v>
      </c>
      <c r="G750" t="s">
        <v>64</v>
      </c>
      <c r="H750" t="s">
        <v>65</v>
      </c>
      <c r="I750" t="s">
        <v>66</v>
      </c>
      <c r="J750" t="s">
        <v>66</v>
      </c>
      <c r="K750" t="s">
        <v>121</v>
      </c>
      <c r="L750">
        <v>50</v>
      </c>
      <c r="M750">
        <v>1944774</v>
      </c>
      <c r="N750">
        <v>5</v>
      </c>
      <c r="O750">
        <v>4</v>
      </c>
      <c r="P750" t="s">
        <v>196</v>
      </c>
      <c r="Q750" t="s">
        <v>461</v>
      </c>
      <c r="R750">
        <v>1</v>
      </c>
      <c r="S750" t="s">
        <v>1038</v>
      </c>
      <c r="U750">
        <v>11</v>
      </c>
      <c r="V750">
        <v>16</v>
      </c>
      <c r="W750">
        <v>1</v>
      </c>
      <c r="X750">
        <v>0</v>
      </c>
      <c r="Y750">
        <v>1</v>
      </c>
      <c r="Z750">
        <v>0</v>
      </c>
      <c r="AA750">
        <v>12</v>
      </c>
      <c r="AB750">
        <v>17</v>
      </c>
      <c r="AC750">
        <v>50</v>
      </c>
      <c r="AD750">
        <v>18</v>
      </c>
      <c r="AE750">
        <v>2</v>
      </c>
      <c r="AF750">
        <v>0</v>
      </c>
      <c r="AG750">
        <v>20</v>
      </c>
      <c r="AH750">
        <v>0</v>
      </c>
      <c r="AI750">
        <v>0</v>
      </c>
      <c r="AJ750">
        <v>30</v>
      </c>
      <c r="AK750">
        <v>32</v>
      </c>
      <c r="AL750">
        <v>32</v>
      </c>
      <c r="AM750">
        <v>32</v>
      </c>
      <c r="AN750">
        <v>0.1</v>
      </c>
      <c r="AO750">
        <v>2.9090909090909092</v>
      </c>
      <c r="AP750">
        <v>0</v>
      </c>
      <c r="AQ750" t="s">
        <v>244</v>
      </c>
      <c r="AR750" t="s">
        <v>108</v>
      </c>
      <c r="AS750" t="s">
        <v>275</v>
      </c>
      <c r="AT750">
        <v>1748</v>
      </c>
      <c r="AU750">
        <v>1389</v>
      </c>
      <c r="AV750">
        <v>0</v>
      </c>
      <c r="AW750">
        <v>0</v>
      </c>
      <c r="AX750">
        <v>3.137</v>
      </c>
      <c r="AY750">
        <v>0.17427777777777778</v>
      </c>
      <c r="AZ750">
        <v>3.4855555555555555</v>
      </c>
      <c r="BA750" t="s">
        <v>109</v>
      </c>
      <c r="BB750">
        <v>1.5144444444444445</v>
      </c>
      <c r="BC750">
        <v>8.689831048772712</v>
      </c>
      <c r="BD750" t="s">
        <v>111</v>
      </c>
      <c r="BE750">
        <v>0</v>
      </c>
      <c r="BF750" t="s">
        <v>111</v>
      </c>
    </row>
    <row r="751" spans="1:58" x14ac:dyDescent="0.25">
      <c r="A751" t="s">
        <v>1046</v>
      </c>
      <c r="B751" t="s">
        <v>248</v>
      </c>
      <c r="C751">
        <v>3</v>
      </c>
      <c r="D751">
        <v>9</v>
      </c>
      <c r="E751">
        <v>2</v>
      </c>
      <c r="F751" t="s">
        <v>63</v>
      </c>
      <c r="G751" t="s">
        <v>64</v>
      </c>
      <c r="H751" t="s">
        <v>65</v>
      </c>
      <c r="I751" t="s">
        <v>66</v>
      </c>
      <c r="J751" t="s">
        <v>66</v>
      </c>
      <c r="K751" t="s">
        <v>121</v>
      </c>
      <c r="L751">
        <v>50</v>
      </c>
      <c r="M751">
        <v>1944776</v>
      </c>
      <c r="N751">
        <v>5</v>
      </c>
      <c r="O751">
        <v>4</v>
      </c>
      <c r="P751" t="s">
        <v>196</v>
      </c>
      <c r="Q751" t="s">
        <v>461</v>
      </c>
      <c r="R751">
        <v>1</v>
      </c>
      <c r="S751" t="s">
        <v>1038</v>
      </c>
      <c r="U751">
        <v>17</v>
      </c>
      <c r="V751">
        <v>22</v>
      </c>
      <c r="W751">
        <v>0</v>
      </c>
      <c r="X751">
        <v>0</v>
      </c>
      <c r="Y751">
        <v>0</v>
      </c>
      <c r="Z751">
        <v>0</v>
      </c>
      <c r="AA751">
        <v>17</v>
      </c>
      <c r="AB751">
        <v>22</v>
      </c>
      <c r="AC751">
        <v>50</v>
      </c>
      <c r="AD751">
        <v>23</v>
      </c>
      <c r="AE751">
        <v>0</v>
      </c>
      <c r="AF751">
        <v>0</v>
      </c>
      <c r="AG751">
        <v>23</v>
      </c>
      <c r="AH751">
        <v>0</v>
      </c>
      <c r="AI751">
        <v>0</v>
      </c>
      <c r="AJ751">
        <v>27</v>
      </c>
      <c r="AK751">
        <v>27</v>
      </c>
      <c r="AL751">
        <v>27</v>
      </c>
      <c r="AM751">
        <v>27</v>
      </c>
      <c r="AN751">
        <v>0.1</v>
      </c>
      <c r="AO751">
        <v>2.4545454545454546</v>
      </c>
      <c r="AP751">
        <v>0</v>
      </c>
      <c r="AQ751" t="s">
        <v>244</v>
      </c>
      <c r="AR751" t="s">
        <v>108</v>
      </c>
      <c r="AS751" t="s">
        <v>275</v>
      </c>
      <c r="AT751">
        <v>3186</v>
      </c>
      <c r="AU751">
        <v>2709</v>
      </c>
      <c r="AV751">
        <v>0</v>
      </c>
      <c r="AW751">
        <v>0</v>
      </c>
      <c r="AX751">
        <v>5.8949999999999996</v>
      </c>
      <c r="AY751">
        <v>0.25630434782608696</v>
      </c>
      <c r="AZ751">
        <v>5.8950000000000005</v>
      </c>
      <c r="BA751" t="s">
        <v>109</v>
      </c>
      <c r="BB751">
        <v>-0.89500000000000046</v>
      </c>
      <c r="BC751">
        <v>-3.4919423240033942</v>
      </c>
      <c r="BD751" t="s">
        <v>111</v>
      </c>
      <c r="BE751">
        <v>0</v>
      </c>
      <c r="BF751" t="s">
        <v>111</v>
      </c>
    </row>
    <row r="752" spans="1:58" x14ac:dyDescent="0.25">
      <c r="A752" t="s">
        <v>1047</v>
      </c>
      <c r="B752" t="s">
        <v>248</v>
      </c>
      <c r="C752">
        <v>3</v>
      </c>
      <c r="D752">
        <v>10</v>
      </c>
      <c r="E752">
        <v>2</v>
      </c>
      <c r="F752" t="s">
        <v>63</v>
      </c>
      <c r="G752" t="s">
        <v>64</v>
      </c>
      <c r="H752" t="s">
        <v>65</v>
      </c>
      <c r="I752" t="s">
        <v>66</v>
      </c>
      <c r="J752" t="s">
        <v>66</v>
      </c>
      <c r="K752" t="s">
        <v>121</v>
      </c>
      <c r="L752">
        <v>50</v>
      </c>
      <c r="M752">
        <v>1944778</v>
      </c>
      <c r="N752">
        <v>5</v>
      </c>
      <c r="O752">
        <v>4</v>
      </c>
      <c r="P752" t="s">
        <v>196</v>
      </c>
      <c r="Q752" t="s">
        <v>461</v>
      </c>
      <c r="R752">
        <v>1</v>
      </c>
      <c r="S752" t="s">
        <v>1038</v>
      </c>
      <c r="U752">
        <v>29</v>
      </c>
      <c r="V752">
        <v>34</v>
      </c>
      <c r="W752">
        <v>0</v>
      </c>
      <c r="X752">
        <v>0</v>
      </c>
      <c r="Y752">
        <v>0</v>
      </c>
      <c r="Z752">
        <v>0</v>
      </c>
      <c r="AA752">
        <v>29</v>
      </c>
      <c r="AB752">
        <v>34</v>
      </c>
      <c r="AC752">
        <v>50</v>
      </c>
      <c r="AD752">
        <v>34</v>
      </c>
      <c r="AE752">
        <v>0</v>
      </c>
      <c r="AF752">
        <v>0</v>
      </c>
      <c r="AG752">
        <v>34</v>
      </c>
      <c r="AH752">
        <v>0</v>
      </c>
      <c r="AI752">
        <v>0</v>
      </c>
      <c r="AJ752">
        <v>16</v>
      </c>
      <c r="AK752">
        <v>16</v>
      </c>
      <c r="AL752">
        <v>16</v>
      </c>
      <c r="AM752">
        <v>16</v>
      </c>
      <c r="AN752">
        <v>0.1</v>
      </c>
      <c r="AO752">
        <v>1.4545454545454546</v>
      </c>
      <c r="AP752">
        <v>0</v>
      </c>
      <c r="AQ752" t="s">
        <v>244</v>
      </c>
      <c r="AR752" t="s">
        <v>108</v>
      </c>
      <c r="AS752" t="s">
        <v>275</v>
      </c>
      <c r="AT752">
        <v>5158</v>
      </c>
      <c r="AU752">
        <v>5155</v>
      </c>
      <c r="AV752">
        <v>0</v>
      </c>
      <c r="AW752">
        <v>0</v>
      </c>
      <c r="AX752">
        <v>10.313000000000001</v>
      </c>
      <c r="AY752">
        <v>0.30332352941176471</v>
      </c>
      <c r="AZ752">
        <v>10.313000000000001</v>
      </c>
      <c r="BA752" t="s">
        <v>109</v>
      </c>
      <c r="BB752">
        <v>-5.3130000000000006</v>
      </c>
      <c r="BC752">
        <v>-17.51595074178222</v>
      </c>
      <c r="BD752" t="s">
        <v>111</v>
      </c>
      <c r="BE752">
        <v>0</v>
      </c>
      <c r="BF752" t="s">
        <v>111</v>
      </c>
    </row>
    <row r="753" spans="1:58" x14ac:dyDescent="0.25">
      <c r="A753" t="s">
        <v>1048</v>
      </c>
      <c r="B753" t="s">
        <v>248</v>
      </c>
      <c r="C753">
        <v>3</v>
      </c>
      <c r="D753">
        <v>11</v>
      </c>
      <c r="E753">
        <v>2</v>
      </c>
      <c r="F753" t="s">
        <v>63</v>
      </c>
      <c r="G753" t="s">
        <v>64</v>
      </c>
      <c r="H753" t="s">
        <v>65</v>
      </c>
      <c r="I753" t="s">
        <v>66</v>
      </c>
      <c r="J753" t="s">
        <v>66</v>
      </c>
      <c r="K753" t="s">
        <v>121</v>
      </c>
      <c r="L753">
        <v>50</v>
      </c>
      <c r="M753">
        <v>1944780</v>
      </c>
      <c r="N753">
        <v>5</v>
      </c>
      <c r="O753">
        <v>4</v>
      </c>
      <c r="P753" t="s">
        <v>196</v>
      </c>
      <c r="Q753" t="s">
        <v>461</v>
      </c>
      <c r="R753">
        <v>1</v>
      </c>
      <c r="S753" t="s">
        <v>1038</v>
      </c>
      <c r="U753">
        <v>24</v>
      </c>
      <c r="V753">
        <v>29</v>
      </c>
      <c r="W753">
        <v>0</v>
      </c>
      <c r="X753">
        <v>0</v>
      </c>
      <c r="Y753">
        <v>0</v>
      </c>
      <c r="Z753">
        <v>0</v>
      </c>
      <c r="AA753">
        <v>24</v>
      </c>
      <c r="AB753">
        <v>29</v>
      </c>
      <c r="AC753">
        <v>50</v>
      </c>
      <c r="AD753">
        <v>29</v>
      </c>
      <c r="AE753">
        <v>0</v>
      </c>
      <c r="AF753">
        <v>0</v>
      </c>
      <c r="AG753">
        <v>29</v>
      </c>
      <c r="AH753">
        <v>0</v>
      </c>
      <c r="AI753">
        <v>0</v>
      </c>
      <c r="AJ753">
        <v>21</v>
      </c>
      <c r="AK753">
        <v>21</v>
      </c>
      <c r="AL753">
        <v>21</v>
      </c>
      <c r="AM753">
        <v>21</v>
      </c>
      <c r="AN753">
        <v>0.1</v>
      </c>
      <c r="AO753">
        <v>1.9090909090909092</v>
      </c>
      <c r="AP753">
        <v>0</v>
      </c>
      <c r="AQ753" t="s">
        <v>244</v>
      </c>
      <c r="AR753" t="s">
        <v>108</v>
      </c>
      <c r="AS753" t="s">
        <v>275</v>
      </c>
      <c r="AT753">
        <v>4377</v>
      </c>
      <c r="AU753">
        <v>4341</v>
      </c>
      <c r="AV753">
        <v>0</v>
      </c>
      <c r="AW753">
        <v>0</v>
      </c>
      <c r="AX753">
        <v>8.718</v>
      </c>
      <c r="AY753">
        <v>0.30062068965517241</v>
      </c>
      <c r="AZ753">
        <v>8.718</v>
      </c>
      <c r="BA753" t="s">
        <v>109</v>
      </c>
      <c r="BB753">
        <v>-3.718</v>
      </c>
      <c r="BC753">
        <v>-12.367744895618261</v>
      </c>
      <c r="BD753" t="s">
        <v>114</v>
      </c>
      <c r="BE753">
        <v>0</v>
      </c>
      <c r="BF753" t="s">
        <v>111</v>
      </c>
    </row>
    <row r="754" spans="1:58" x14ac:dyDescent="0.25">
      <c r="A754" t="s">
        <v>1049</v>
      </c>
      <c r="B754" t="s">
        <v>248</v>
      </c>
      <c r="C754">
        <v>3</v>
      </c>
      <c r="D754">
        <v>12</v>
      </c>
      <c r="E754">
        <v>2</v>
      </c>
      <c r="F754" t="s">
        <v>63</v>
      </c>
      <c r="G754" t="s">
        <v>64</v>
      </c>
      <c r="H754" t="s">
        <v>65</v>
      </c>
      <c r="I754" t="s">
        <v>66</v>
      </c>
      <c r="J754" t="s">
        <v>66</v>
      </c>
      <c r="K754" t="s">
        <v>121</v>
      </c>
      <c r="L754">
        <v>50</v>
      </c>
      <c r="M754">
        <v>1944782</v>
      </c>
      <c r="N754">
        <v>5</v>
      </c>
      <c r="O754">
        <v>4</v>
      </c>
      <c r="P754" t="s">
        <v>196</v>
      </c>
      <c r="Q754" t="s">
        <v>461</v>
      </c>
      <c r="R754">
        <v>2</v>
      </c>
      <c r="S754" t="s">
        <v>1038</v>
      </c>
      <c r="U754">
        <v>15</v>
      </c>
      <c r="V754">
        <v>20</v>
      </c>
      <c r="W754">
        <v>2</v>
      </c>
      <c r="X754">
        <v>0</v>
      </c>
      <c r="Y754">
        <v>2</v>
      </c>
      <c r="Z754">
        <v>0</v>
      </c>
      <c r="AA754">
        <v>17</v>
      </c>
      <c r="AB754">
        <v>22</v>
      </c>
      <c r="AC754">
        <v>50</v>
      </c>
      <c r="AD754">
        <v>26</v>
      </c>
      <c r="AE754">
        <v>3</v>
      </c>
      <c r="AF754">
        <v>0</v>
      </c>
      <c r="AG754">
        <v>29</v>
      </c>
      <c r="AH754">
        <v>0</v>
      </c>
      <c r="AI754">
        <v>0</v>
      </c>
      <c r="AJ754">
        <v>21</v>
      </c>
      <c r="AK754">
        <v>24</v>
      </c>
      <c r="AL754">
        <v>24</v>
      </c>
      <c r="AM754">
        <v>24</v>
      </c>
      <c r="AN754">
        <v>0.1</v>
      </c>
      <c r="AO754">
        <v>2.1818181818181817</v>
      </c>
      <c r="AP754">
        <v>0</v>
      </c>
      <c r="AQ754" t="s">
        <v>244</v>
      </c>
      <c r="AR754" t="s">
        <v>108</v>
      </c>
      <c r="AS754" t="s">
        <v>275</v>
      </c>
      <c r="AT754">
        <v>1763</v>
      </c>
      <c r="AU754">
        <v>1803</v>
      </c>
      <c r="AV754">
        <v>0</v>
      </c>
      <c r="AW754">
        <v>0</v>
      </c>
      <c r="AX754">
        <v>3.5659999999999998</v>
      </c>
      <c r="AY754">
        <v>0.13715384615384615</v>
      </c>
      <c r="AZ754">
        <v>3.9774615384615384</v>
      </c>
      <c r="BA754" t="s">
        <v>109</v>
      </c>
      <c r="BB754">
        <v>1.0225384615384616</v>
      </c>
      <c r="BC754">
        <v>7.4554122265844089</v>
      </c>
      <c r="BD754" t="s">
        <v>110</v>
      </c>
      <c r="BE754">
        <v>0</v>
      </c>
      <c r="BF754" t="s">
        <v>111</v>
      </c>
    </row>
    <row r="755" spans="1:58" x14ac:dyDescent="0.25">
      <c r="A755" t="s">
        <v>1050</v>
      </c>
      <c r="B755" t="s">
        <v>248</v>
      </c>
      <c r="C755">
        <v>3</v>
      </c>
      <c r="D755">
        <v>13</v>
      </c>
      <c r="E755">
        <v>2</v>
      </c>
      <c r="F755" t="s">
        <v>63</v>
      </c>
      <c r="G755" t="s">
        <v>64</v>
      </c>
      <c r="H755" t="s">
        <v>65</v>
      </c>
      <c r="I755" t="s">
        <v>66</v>
      </c>
      <c r="J755" t="s">
        <v>66</v>
      </c>
      <c r="K755" t="s">
        <v>121</v>
      </c>
      <c r="L755">
        <v>50</v>
      </c>
      <c r="M755">
        <v>1944784</v>
      </c>
      <c r="N755">
        <v>5</v>
      </c>
      <c r="O755">
        <v>4</v>
      </c>
      <c r="P755" t="s">
        <v>196</v>
      </c>
      <c r="Q755" t="s">
        <v>461</v>
      </c>
      <c r="R755">
        <v>2</v>
      </c>
      <c r="S755" t="s">
        <v>1038</v>
      </c>
      <c r="U755">
        <v>17</v>
      </c>
      <c r="V755">
        <v>22</v>
      </c>
      <c r="W755">
        <v>4</v>
      </c>
      <c r="X755">
        <v>0</v>
      </c>
      <c r="Y755">
        <v>4</v>
      </c>
      <c r="Z755">
        <v>0</v>
      </c>
      <c r="AA755">
        <v>21</v>
      </c>
      <c r="AB755">
        <v>26</v>
      </c>
      <c r="AC755">
        <v>50</v>
      </c>
      <c r="AD755">
        <v>26</v>
      </c>
      <c r="AE755">
        <v>8</v>
      </c>
      <c r="AF755">
        <v>0</v>
      </c>
      <c r="AG755">
        <v>34</v>
      </c>
      <c r="AH755">
        <v>0</v>
      </c>
      <c r="AI755">
        <v>0</v>
      </c>
      <c r="AJ755">
        <v>16</v>
      </c>
      <c r="AK755">
        <v>24</v>
      </c>
      <c r="AL755">
        <v>24</v>
      </c>
      <c r="AM755">
        <v>24</v>
      </c>
      <c r="AN755">
        <v>0.1</v>
      </c>
      <c r="AO755">
        <v>2.1818181818181817</v>
      </c>
      <c r="AP755">
        <v>0</v>
      </c>
      <c r="AQ755" t="s">
        <v>244</v>
      </c>
      <c r="AR755" t="s">
        <v>108</v>
      </c>
      <c r="AS755" t="s">
        <v>275</v>
      </c>
      <c r="AT755">
        <v>2507</v>
      </c>
      <c r="AU755">
        <v>2387</v>
      </c>
      <c r="AV755">
        <v>0</v>
      </c>
      <c r="AW755">
        <v>0</v>
      </c>
      <c r="AX755">
        <v>4.8940000000000001</v>
      </c>
      <c r="AY755">
        <v>0.18823076923076923</v>
      </c>
      <c r="AZ755">
        <v>6.3998461538461537</v>
      </c>
      <c r="BA755" t="s">
        <v>109</v>
      </c>
      <c r="BB755">
        <v>-1.3998461538461537</v>
      </c>
      <c r="BC755">
        <v>-7.4368614630159371</v>
      </c>
      <c r="BD755" t="s">
        <v>111</v>
      </c>
      <c r="BE755">
        <v>0</v>
      </c>
      <c r="BF755" t="s">
        <v>111</v>
      </c>
    </row>
    <row r="756" spans="1:58" x14ac:dyDescent="0.25">
      <c r="A756" t="s">
        <v>1051</v>
      </c>
      <c r="B756" t="s">
        <v>248</v>
      </c>
      <c r="C756">
        <v>3</v>
      </c>
      <c r="D756">
        <v>14</v>
      </c>
      <c r="E756">
        <v>2</v>
      </c>
      <c r="F756" t="s">
        <v>63</v>
      </c>
      <c r="G756" t="s">
        <v>64</v>
      </c>
      <c r="H756" t="s">
        <v>65</v>
      </c>
      <c r="I756" t="s">
        <v>66</v>
      </c>
      <c r="J756" t="s">
        <v>66</v>
      </c>
      <c r="K756" t="s">
        <v>121</v>
      </c>
      <c r="L756">
        <v>50</v>
      </c>
      <c r="M756">
        <v>1944786</v>
      </c>
      <c r="N756">
        <v>5</v>
      </c>
      <c r="O756">
        <v>4</v>
      </c>
      <c r="P756" t="s">
        <v>196</v>
      </c>
      <c r="Q756" t="s">
        <v>461</v>
      </c>
      <c r="R756">
        <v>2</v>
      </c>
      <c r="S756" t="s">
        <v>1038</v>
      </c>
      <c r="U756">
        <v>19</v>
      </c>
      <c r="V756">
        <v>24</v>
      </c>
      <c r="W756">
        <v>5</v>
      </c>
      <c r="X756">
        <v>0</v>
      </c>
      <c r="Y756">
        <v>5</v>
      </c>
      <c r="Z756">
        <v>0</v>
      </c>
      <c r="AA756">
        <v>24</v>
      </c>
      <c r="AB756">
        <v>29</v>
      </c>
      <c r="AC756">
        <v>50</v>
      </c>
      <c r="AD756">
        <v>25</v>
      </c>
      <c r="AE756">
        <v>12</v>
      </c>
      <c r="AF756">
        <v>0</v>
      </c>
      <c r="AG756">
        <v>37</v>
      </c>
      <c r="AH756">
        <v>0</v>
      </c>
      <c r="AI756">
        <v>0</v>
      </c>
      <c r="AJ756">
        <v>13</v>
      </c>
      <c r="AK756">
        <v>25</v>
      </c>
      <c r="AL756">
        <v>25</v>
      </c>
      <c r="AM756">
        <v>25</v>
      </c>
      <c r="AN756">
        <v>0.1</v>
      </c>
      <c r="AO756">
        <v>2.2727272727272729</v>
      </c>
      <c r="AP756">
        <v>0</v>
      </c>
      <c r="AQ756" t="s">
        <v>244</v>
      </c>
      <c r="AR756" t="s">
        <v>108</v>
      </c>
      <c r="AS756" t="s">
        <v>275</v>
      </c>
      <c r="AT756">
        <v>2538</v>
      </c>
      <c r="AU756">
        <v>2623</v>
      </c>
      <c r="AV756">
        <v>0</v>
      </c>
      <c r="AW756">
        <v>0</v>
      </c>
      <c r="AX756">
        <v>5.1609999999999996</v>
      </c>
      <c r="AY756">
        <v>0.20643999999999998</v>
      </c>
      <c r="AZ756">
        <v>7.6382799999999991</v>
      </c>
      <c r="BA756" t="s">
        <v>109</v>
      </c>
      <c r="BB756">
        <v>-2.6382799999999991</v>
      </c>
      <c r="BC756">
        <v>-12.779887618678547</v>
      </c>
      <c r="BD756" t="s">
        <v>111</v>
      </c>
      <c r="BE756">
        <v>0</v>
      </c>
      <c r="BF756" t="s">
        <v>111</v>
      </c>
    </row>
    <row r="757" spans="1:58" x14ac:dyDescent="0.25">
      <c r="A757" t="s">
        <v>1052</v>
      </c>
      <c r="B757" t="s">
        <v>248</v>
      </c>
      <c r="C757">
        <v>3</v>
      </c>
      <c r="D757">
        <v>15</v>
      </c>
      <c r="E757">
        <v>2</v>
      </c>
      <c r="F757" t="s">
        <v>63</v>
      </c>
      <c r="G757" t="s">
        <v>64</v>
      </c>
      <c r="H757" t="s">
        <v>65</v>
      </c>
      <c r="I757" t="s">
        <v>66</v>
      </c>
      <c r="J757" t="s">
        <v>66</v>
      </c>
      <c r="K757" t="s">
        <v>121</v>
      </c>
      <c r="L757">
        <v>50</v>
      </c>
      <c r="M757">
        <v>1944788</v>
      </c>
      <c r="N757">
        <v>5</v>
      </c>
      <c r="O757">
        <v>4</v>
      </c>
      <c r="P757" t="s">
        <v>196</v>
      </c>
      <c r="Q757" t="s">
        <v>461</v>
      </c>
      <c r="R757">
        <v>2</v>
      </c>
      <c r="S757" t="s">
        <v>1038</v>
      </c>
      <c r="U757">
        <v>18</v>
      </c>
      <c r="V757">
        <v>23</v>
      </c>
      <c r="W757">
        <v>5</v>
      </c>
      <c r="X757">
        <v>0</v>
      </c>
      <c r="Y757">
        <v>5</v>
      </c>
      <c r="Z757">
        <v>0</v>
      </c>
      <c r="AA757">
        <v>23</v>
      </c>
      <c r="AB757">
        <v>28</v>
      </c>
      <c r="AC757">
        <v>50</v>
      </c>
      <c r="AD757">
        <v>27</v>
      </c>
      <c r="AE757">
        <v>8</v>
      </c>
      <c r="AF757">
        <v>0</v>
      </c>
      <c r="AG757">
        <v>35</v>
      </c>
      <c r="AH757">
        <v>0</v>
      </c>
      <c r="AI757">
        <v>0</v>
      </c>
      <c r="AJ757">
        <v>15</v>
      </c>
      <c r="AK757">
        <v>23</v>
      </c>
      <c r="AL757">
        <v>23</v>
      </c>
      <c r="AM757">
        <v>23</v>
      </c>
      <c r="AN757">
        <v>0.1</v>
      </c>
      <c r="AO757">
        <v>2.0909090909090908</v>
      </c>
      <c r="AP757">
        <v>0</v>
      </c>
      <c r="AQ757" t="s">
        <v>244</v>
      </c>
      <c r="AR757" t="s">
        <v>108</v>
      </c>
      <c r="AS757" t="s">
        <v>275</v>
      </c>
      <c r="AT757">
        <v>2429</v>
      </c>
      <c r="AU757">
        <v>2428</v>
      </c>
      <c r="AV757">
        <v>0</v>
      </c>
      <c r="AW757">
        <v>0</v>
      </c>
      <c r="AX757">
        <v>4.8570000000000002</v>
      </c>
      <c r="AY757">
        <v>0.1798888888888889</v>
      </c>
      <c r="AZ757">
        <v>6.2961111111111112</v>
      </c>
      <c r="BA757" t="s">
        <v>109</v>
      </c>
      <c r="BB757">
        <v>-1.2961111111111112</v>
      </c>
      <c r="BC757">
        <v>-7.205064854848672</v>
      </c>
      <c r="BD757" t="s">
        <v>111</v>
      </c>
      <c r="BE757">
        <v>0</v>
      </c>
      <c r="BF757" t="s">
        <v>111</v>
      </c>
    </row>
    <row r="758" spans="1:58" x14ac:dyDescent="0.25">
      <c r="A758" t="s">
        <v>1053</v>
      </c>
      <c r="B758" t="s">
        <v>248</v>
      </c>
      <c r="C758">
        <v>3</v>
      </c>
      <c r="D758">
        <v>16</v>
      </c>
      <c r="E758">
        <v>2</v>
      </c>
      <c r="F758" t="s">
        <v>63</v>
      </c>
      <c r="G758" t="s">
        <v>64</v>
      </c>
      <c r="H758" t="s">
        <v>65</v>
      </c>
      <c r="I758" t="s">
        <v>66</v>
      </c>
      <c r="J758" t="s">
        <v>66</v>
      </c>
      <c r="K758" t="s">
        <v>121</v>
      </c>
      <c r="L758">
        <v>50</v>
      </c>
      <c r="M758">
        <v>1944790</v>
      </c>
      <c r="N758">
        <v>5</v>
      </c>
      <c r="O758">
        <v>4</v>
      </c>
      <c r="P758" t="s">
        <v>196</v>
      </c>
      <c r="Q758" t="s">
        <v>461</v>
      </c>
      <c r="R758">
        <v>2</v>
      </c>
      <c r="S758" t="s">
        <v>1038</v>
      </c>
      <c r="U758">
        <v>14</v>
      </c>
      <c r="V758">
        <v>19</v>
      </c>
      <c r="W758">
        <v>5</v>
      </c>
      <c r="X758">
        <v>0</v>
      </c>
      <c r="Y758">
        <v>5</v>
      </c>
      <c r="Z758">
        <v>0</v>
      </c>
      <c r="AA758">
        <v>19</v>
      </c>
      <c r="AB758">
        <v>24</v>
      </c>
      <c r="AC758">
        <v>50</v>
      </c>
      <c r="AD758">
        <v>22</v>
      </c>
      <c r="AE758">
        <v>6</v>
      </c>
      <c r="AF758">
        <v>0</v>
      </c>
      <c r="AG758">
        <v>28</v>
      </c>
      <c r="AH758">
        <v>0</v>
      </c>
      <c r="AI758">
        <v>0</v>
      </c>
      <c r="AJ758">
        <v>22</v>
      </c>
      <c r="AK758">
        <v>28</v>
      </c>
      <c r="AL758">
        <v>28</v>
      </c>
      <c r="AM758">
        <v>28</v>
      </c>
      <c r="AN758">
        <v>0.1</v>
      </c>
      <c r="AO758">
        <v>2.5454545454545454</v>
      </c>
      <c r="AP758">
        <v>0</v>
      </c>
      <c r="AQ758" t="s">
        <v>244</v>
      </c>
      <c r="AR758" t="s">
        <v>108</v>
      </c>
      <c r="AS758" t="s">
        <v>275</v>
      </c>
      <c r="AT758">
        <v>2555</v>
      </c>
      <c r="AU758">
        <v>2498</v>
      </c>
      <c r="AV758">
        <v>0</v>
      </c>
      <c r="AW758">
        <v>0</v>
      </c>
      <c r="AX758">
        <v>5.0529999999999999</v>
      </c>
      <c r="AY758">
        <v>0.22968181818181818</v>
      </c>
      <c r="AZ758">
        <v>6.4310909090909094</v>
      </c>
      <c r="BA758" t="s">
        <v>109</v>
      </c>
      <c r="BB758">
        <v>-1.4310909090909094</v>
      </c>
      <c r="BC758">
        <v>-6.2307540075202867</v>
      </c>
      <c r="BD758" t="s">
        <v>111</v>
      </c>
      <c r="BE758">
        <v>0</v>
      </c>
      <c r="BF758" t="s">
        <v>111</v>
      </c>
    </row>
    <row r="759" spans="1:58" x14ac:dyDescent="0.25">
      <c r="A759" t="s">
        <v>1054</v>
      </c>
      <c r="B759" t="s">
        <v>248</v>
      </c>
      <c r="C759">
        <v>3</v>
      </c>
      <c r="D759">
        <v>17</v>
      </c>
      <c r="E759">
        <v>2</v>
      </c>
      <c r="F759" t="s">
        <v>63</v>
      </c>
      <c r="G759" t="s">
        <v>64</v>
      </c>
      <c r="H759" t="s">
        <v>67</v>
      </c>
      <c r="I759" t="s">
        <v>68</v>
      </c>
      <c r="J759" t="s">
        <v>69</v>
      </c>
      <c r="K759" t="s">
        <v>121</v>
      </c>
      <c r="L759">
        <v>50</v>
      </c>
      <c r="M759">
        <v>1944792</v>
      </c>
      <c r="N759">
        <v>5</v>
      </c>
      <c r="O759">
        <v>4</v>
      </c>
      <c r="P759" t="s">
        <v>196</v>
      </c>
      <c r="Q759" t="s">
        <v>461</v>
      </c>
      <c r="R759">
        <v>2</v>
      </c>
      <c r="S759" t="s">
        <v>1038</v>
      </c>
      <c r="U759">
        <v>0</v>
      </c>
      <c r="V759">
        <v>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</v>
      </c>
      <c r="AC759">
        <v>50</v>
      </c>
      <c r="AD759">
        <v>4</v>
      </c>
      <c r="AE759">
        <v>0</v>
      </c>
      <c r="AF759">
        <v>0</v>
      </c>
      <c r="AG759">
        <v>4</v>
      </c>
      <c r="AH759">
        <v>0</v>
      </c>
      <c r="AI759">
        <v>0</v>
      </c>
      <c r="AJ759">
        <v>46</v>
      </c>
      <c r="AK759">
        <v>46</v>
      </c>
      <c r="AL759">
        <v>46</v>
      </c>
      <c r="AM759">
        <v>46</v>
      </c>
      <c r="AN759">
        <v>0.1</v>
      </c>
      <c r="AO759">
        <v>4.1818181818181817</v>
      </c>
      <c r="AP759">
        <v>0</v>
      </c>
      <c r="AQ759" t="s">
        <v>245</v>
      </c>
      <c r="AR759" t="s">
        <v>108</v>
      </c>
      <c r="AS759" t="s">
        <v>275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 t="s">
        <v>113</v>
      </c>
      <c r="BB759">
        <v>5</v>
      </c>
      <c r="BC759">
        <v>0</v>
      </c>
      <c r="BD759" t="s">
        <v>111</v>
      </c>
      <c r="BE759">
        <v>0</v>
      </c>
      <c r="BF759" t="s">
        <v>111</v>
      </c>
    </row>
    <row r="760" spans="1:58" x14ac:dyDescent="0.25">
      <c r="A760" t="s">
        <v>1055</v>
      </c>
      <c r="B760" t="s">
        <v>248</v>
      </c>
      <c r="C760">
        <v>3</v>
      </c>
      <c r="D760">
        <v>18</v>
      </c>
      <c r="E760">
        <v>2</v>
      </c>
      <c r="F760" t="s">
        <v>63</v>
      </c>
      <c r="G760" t="s">
        <v>64</v>
      </c>
      <c r="H760" t="s">
        <v>65</v>
      </c>
      <c r="I760" t="s">
        <v>66</v>
      </c>
      <c r="J760" t="s">
        <v>66</v>
      </c>
      <c r="K760" t="s">
        <v>121</v>
      </c>
      <c r="L760">
        <v>50</v>
      </c>
      <c r="M760">
        <v>1944794</v>
      </c>
      <c r="N760">
        <v>5</v>
      </c>
      <c r="O760">
        <v>4</v>
      </c>
      <c r="P760" t="s">
        <v>196</v>
      </c>
      <c r="Q760" t="s">
        <v>461</v>
      </c>
      <c r="R760">
        <v>2</v>
      </c>
      <c r="S760" t="s">
        <v>1038</v>
      </c>
      <c r="U760">
        <v>15</v>
      </c>
      <c r="V760">
        <v>20</v>
      </c>
      <c r="W760">
        <v>4</v>
      </c>
      <c r="X760">
        <v>0</v>
      </c>
      <c r="Y760">
        <v>4</v>
      </c>
      <c r="Z760">
        <v>1</v>
      </c>
      <c r="AA760">
        <v>20</v>
      </c>
      <c r="AB760">
        <v>25</v>
      </c>
      <c r="AC760">
        <v>50</v>
      </c>
      <c r="AD760">
        <v>21</v>
      </c>
      <c r="AE760">
        <v>7</v>
      </c>
      <c r="AF760">
        <v>4</v>
      </c>
      <c r="AG760">
        <v>32</v>
      </c>
      <c r="AH760">
        <v>0</v>
      </c>
      <c r="AI760">
        <v>0</v>
      </c>
      <c r="AJ760">
        <v>18</v>
      </c>
      <c r="AK760">
        <v>25</v>
      </c>
      <c r="AL760">
        <v>29</v>
      </c>
      <c r="AM760">
        <v>29</v>
      </c>
      <c r="AN760">
        <v>0.1</v>
      </c>
      <c r="AO760">
        <v>2.2727272727272729</v>
      </c>
      <c r="AP760">
        <v>0</v>
      </c>
      <c r="AQ760" t="s">
        <v>244</v>
      </c>
      <c r="AR760" t="s">
        <v>108</v>
      </c>
      <c r="AS760" t="s">
        <v>275</v>
      </c>
      <c r="AT760">
        <v>1684</v>
      </c>
      <c r="AU760">
        <v>1650</v>
      </c>
      <c r="AV760">
        <v>0</v>
      </c>
      <c r="AW760">
        <v>0</v>
      </c>
      <c r="AX760">
        <v>3.3340000000000001</v>
      </c>
      <c r="AY760">
        <v>0.15876190476190477</v>
      </c>
      <c r="AZ760">
        <v>5.0803809523809527</v>
      </c>
      <c r="BA760" t="s">
        <v>109</v>
      </c>
      <c r="BB760">
        <v>-8.0380952380952664E-2</v>
      </c>
      <c r="BC760">
        <v>-0.50629874025195132</v>
      </c>
      <c r="BD760" t="s">
        <v>111</v>
      </c>
      <c r="BE760">
        <v>0</v>
      </c>
      <c r="BF760" t="s">
        <v>111</v>
      </c>
    </row>
    <row r="761" spans="1:58" x14ac:dyDescent="0.25">
      <c r="A761" t="s">
        <v>1056</v>
      </c>
      <c r="B761" t="s">
        <v>248</v>
      </c>
      <c r="C761">
        <v>3</v>
      </c>
      <c r="D761">
        <v>19</v>
      </c>
      <c r="E761">
        <v>2</v>
      </c>
      <c r="F761" t="s">
        <v>63</v>
      </c>
      <c r="G761" t="s">
        <v>64</v>
      </c>
      <c r="H761" t="s">
        <v>65</v>
      </c>
      <c r="I761" t="s">
        <v>66</v>
      </c>
      <c r="J761" t="s">
        <v>66</v>
      </c>
      <c r="K761" t="s">
        <v>121</v>
      </c>
      <c r="L761">
        <v>50</v>
      </c>
      <c r="M761">
        <v>1944796</v>
      </c>
      <c r="N761">
        <v>5</v>
      </c>
      <c r="O761">
        <v>4</v>
      </c>
      <c r="P761" t="s">
        <v>196</v>
      </c>
      <c r="Q761" t="s">
        <v>461</v>
      </c>
      <c r="R761">
        <v>2</v>
      </c>
      <c r="S761" t="s">
        <v>1038</v>
      </c>
      <c r="U761">
        <v>18</v>
      </c>
      <c r="V761">
        <v>23</v>
      </c>
      <c r="W761">
        <v>7</v>
      </c>
      <c r="X761">
        <v>0</v>
      </c>
      <c r="Y761">
        <v>7</v>
      </c>
      <c r="Z761">
        <v>0</v>
      </c>
      <c r="AA761">
        <v>25</v>
      </c>
      <c r="AB761">
        <v>30</v>
      </c>
      <c r="AC761">
        <v>50</v>
      </c>
      <c r="AD761">
        <v>23</v>
      </c>
      <c r="AE761">
        <v>11</v>
      </c>
      <c r="AF761">
        <v>0</v>
      </c>
      <c r="AG761">
        <v>34</v>
      </c>
      <c r="AH761">
        <v>0</v>
      </c>
      <c r="AI761">
        <v>0</v>
      </c>
      <c r="AJ761">
        <v>16</v>
      </c>
      <c r="AK761">
        <v>27</v>
      </c>
      <c r="AL761">
        <v>27</v>
      </c>
      <c r="AM761">
        <v>27</v>
      </c>
      <c r="AN761">
        <v>0.1</v>
      </c>
      <c r="AO761">
        <v>2.4545454545454546</v>
      </c>
      <c r="AP761">
        <v>0</v>
      </c>
      <c r="AQ761" t="s">
        <v>244</v>
      </c>
      <c r="AR761" t="s">
        <v>108</v>
      </c>
      <c r="AS761" t="s">
        <v>275</v>
      </c>
      <c r="AT761">
        <v>2611</v>
      </c>
      <c r="AU761">
        <v>2780</v>
      </c>
      <c r="AV761">
        <v>0</v>
      </c>
      <c r="AW761">
        <v>0</v>
      </c>
      <c r="AX761">
        <v>5.391</v>
      </c>
      <c r="AY761">
        <v>0.2343913043478261</v>
      </c>
      <c r="AZ761">
        <v>7.9693043478260872</v>
      </c>
      <c r="BA761" t="s">
        <v>109</v>
      </c>
      <c r="BB761">
        <v>-2.9693043478260872</v>
      </c>
      <c r="BC761">
        <v>-12.668150621406047</v>
      </c>
      <c r="BD761" t="s">
        <v>111</v>
      </c>
      <c r="BE761">
        <v>0</v>
      </c>
      <c r="BF761" t="s">
        <v>111</v>
      </c>
    </row>
    <row r="762" spans="1:58" x14ac:dyDescent="0.25">
      <c r="A762" t="s">
        <v>1057</v>
      </c>
      <c r="B762" t="s">
        <v>248</v>
      </c>
      <c r="C762">
        <v>3</v>
      </c>
      <c r="D762">
        <v>20</v>
      </c>
      <c r="E762">
        <v>2</v>
      </c>
      <c r="F762" t="s">
        <v>63</v>
      </c>
      <c r="G762" t="s">
        <v>64</v>
      </c>
      <c r="H762" t="s">
        <v>65</v>
      </c>
      <c r="I762" t="s">
        <v>66</v>
      </c>
      <c r="J762" t="s">
        <v>66</v>
      </c>
      <c r="K762" t="s">
        <v>121</v>
      </c>
      <c r="L762">
        <v>50</v>
      </c>
      <c r="M762">
        <v>1944798</v>
      </c>
      <c r="N762">
        <v>5</v>
      </c>
      <c r="O762">
        <v>4</v>
      </c>
      <c r="P762" t="s">
        <v>196</v>
      </c>
      <c r="Q762" t="s">
        <v>461</v>
      </c>
      <c r="R762">
        <v>2</v>
      </c>
      <c r="S762" t="s">
        <v>1038</v>
      </c>
      <c r="U762">
        <v>11</v>
      </c>
      <c r="V762">
        <v>16</v>
      </c>
      <c r="W762">
        <v>5</v>
      </c>
      <c r="X762">
        <v>0</v>
      </c>
      <c r="Y762">
        <v>5</v>
      </c>
      <c r="Z762">
        <v>1</v>
      </c>
      <c r="AA762">
        <v>17</v>
      </c>
      <c r="AB762">
        <v>22</v>
      </c>
      <c r="AC762">
        <v>50</v>
      </c>
      <c r="AD762">
        <v>17</v>
      </c>
      <c r="AE762">
        <v>9</v>
      </c>
      <c r="AF762">
        <v>2</v>
      </c>
      <c r="AG762">
        <v>28</v>
      </c>
      <c r="AH762">
        <v>0</v>
      </c>
      <c r="AI762">
        <v>0</v>
      </c>
      <c r="AJ762">
        <v>22</v>
      </c>
      <c r="AK762">
        <v>31</v>
      </c>
      <c r="AL762">
        <v>33</v>
      </c>
      <c r="AM762">
        <v>33</v>
      </c>
      <c r="AN762">
        <v>0.1</v>
      </c>
      <c r="AO762">
        <v>2.8181818181818183</v>
      </c>
      <c r="AP762">
        <v>0</v>
      </c>
      <c r="AQ762" t="s">
        <v>244</v>
      </c>
      <c r="AR762" t="s">
        <v>108</v>
      </c>
      <c r="AS762" t="s">
        <v>275</v>
      </c>
      <c r="AT762">
        <v>2028</v>
      </c>
      <c r="AU762">
        <v>2045</v>
      </c>
      <c r="AV762">
        <v>0</v>
      </c>
      <c r="AW762">
        <v>0</v>
      </c>
      <c r="AX762">
        <v>4.0730000000000004</v>
      </c>
      <c r="AY762">
        <v>0.23958823529411766</v>
      </c>
      <c r="AZ762">
        <v>6.7084705882352944</v>
      </c>
      <c r="BA762" t="s">
        <v>109</v>
      </c>
      <c r="BB762">
        <v>-1.7084705882352944</v>
      </c>
      <c r="BC762">
        <v>-7.1308617726491539</v>
      </c>
      <c r="BD762" t="s">
        <v>111</v>
      </c>
      <c r="BE762">
        <v>0</v>
      </c>
      <c r="BF762" t="s">
        <v>111</v>
      </c>
    </row>
    <row r="763" spans="1:58" x14ac:dyDescent="0.25">
      <c r="A763" t="s">
        <v>1058</v>
      </c>
      <c r="B763" t="s">
        <v>248</v>
      </c>
      <c r="C763">
        <v>3</v>
      </c>
      <c r="D763">
        <v>21</v>
      </c>
      <c r="E763">
        <v>2</v>
      </c>
      <c r="F763" t="s">
        <v>63</v>
      </c>
      <c r="G763" t="s">
        <v>64</v>
      </c>
      <c r="H763" t="s">
        <v>65</v>
      </c>
      <c r="I763" t="s">
        <v>66</v>
      </c>
      <c r="J763" t="s">
        <v>66</v>
      </c>
      <c r="K763" t="s">
        <v>121</v>
      </c>
      <c r="L763">
        <v>50</v>
      </c>
      <c r="M763">
        <v>1944800</v>
      </c>
      <c r="N763">
        <v>5</v>
      </c>
      <c r="O763">
        <v>4</v>
      </c>
      <c r="P763" t="s">
        <v>196</v>
      </c>
      <c r="Q763" t="s">
        <v>461</v>
      </c>
      <c r="R763">
        <v>2</v>
      </c>
      <c r="S763" t="s">
        <v>1038</v>
      </c>
      <c r="U763">
        <v>17</v>
      </c>
      <c r="V763">
        <v>22</v>
      </c>
      <c r="W763">
        <v>4</v>
      </c>
      <c r="X763">
        <v>0</v>
      </c>
      <c r="Y763">
        <v>4</v>
      </c>
      <c r="Z763">
        <v>0</v>
      </c>
      <c r="AA763">
        <v>21</v>
      </c>
      <c r="AB763">
        <v>26</v>
      </c>
      <c r="AC763">
        <v>50</v>
      </c>
      <c r="AD763">
        <v>27</v>
      </c>
      <c r="AE763">
        <v>7</v>
      </c>
      <c r="AF763">
        <v>0</v>
      </c>
      <c r="AG763">
        <v>34</v>
      </c>
      <c r="AH763">
        <v>0</v>
      </c>
      <c r="AI763">
        <v>0</v>
      </c>
      <c r="AJ763">
        <v>16</v>
      </c>
      <c r="AK763">
        <v>23</v>
      </c>
      <c r="AL763">
        <v>23</v>
      </c>
      <c r="AM763">
        <v>23</v>
      </c>
      <c r="AN763">
        <v>0.1</v>
      </c>
      <c r="AO763">
        <v>2.0909090909090908</v>
      </c>
      <c r="AP763">
        <v>0</v>
      </c>
      <c r="AQ763" t="s">
        <v>244</v>
      </c>
      <c r="AR763" t="s">
        <v>108</v>
      </c>
      <c r="AS763" t="s">
        <v>275</v>
      </c>
      <c r="AT763">
        <v>2598</v>
      </c>
      <c r="AU763">
        <v>2419</v>
      </c>
      <c r="AV763">
        <v>0</v>
      </c>
      <c r="AW763">
        <v>0</v>
      </c>
      <c r="AX763">
        <v>5.0170000000000003</v>
      </c>
      <c r="AY763">
        <v>0.18581481481481482</v>
      </c>
      <c r="AZ763">
        <v>6.317703703703704</v>
      </c>
      <c r="BA763" t="s">
        <v>109</v>
      </c>
      <c r="BB763">
        <v>-1.317703703703704</v>
      </c>
      <c r="BC763">
        <v>-7.0914889376121204</v>
      </c>
      <c r="BD763" t="s">
        <v>111</v>
      </c>
      <c r="BE763">
        <v>0</v>
      </c>
      <c r="BF763" t="s">
        <v>111</v>
      </c>
    </row>
    <row r="764" spans="1:58" x14ac:dyDescent="0.25">
      <c r="A764" t="s">
        <v>1059</v>
      </c>
      <c r="B764" t="s">
        <v>248</v>
      </c>
      <c r="C764">
        <v>3</v>
      </c>
      <c r="D764">
        <v>22</v>
      </c>
      <c r="E764">
        <v>2</v>
      </c>
      <c r="F764" t="s">
        <v>63</v>
      </c>
      <c r="G764" t="s">
        <v>64</v>
      </c>
      <c r="H764" t="s">
        <v>65</v>
      </c>
      <c r="I764" t="s">
        <v>66</v>
      </c>
      <c r="J764" t="s">
        <v>66</v>
      </c>
      <c r="K764" t="s">
        <v>121</v>
      </c>
      <c r="L764">
        <v>50</v>
      </c>
      <c r="M764">
        <v>1944802</v>
      </c>
      <c r="N764">
        <v>5</v>
      </c>
      <c r="O764">
        <v>4</v>
      </c>
      <c r="P764" t="s">
        <v>196</v>
      </c>
      <c r="Q764" t="s">
        <v>461</v>
      </c>
      <c r="R764">
        <v>2</v>
      </c>
      <c r="S764" t="s">
        <v>1038</v>
      </c>
      <c r="U764">
        <v>17</v>
      </c>
      <c r="V764">
        <v>22</v>
      </c>
      <c r="W764">
        <v>6</v>
      </c>
      <c r="X764">
        <v>0</v>
      </c>
      <c r="Y764">
        <v>6</v>
      </c>
      <c r="Z764">
        <v>0</v>
      </c>
      <c r="AA764">
        <v>23</v>
      </c>
      <c r="AB764">
        <v>28</v>
      </c>
      <c r="AC764">
        <v>50</v>
      </c>
      <c r="AD764">
        <v>25</v>
      </c>
      <c r="AE764">
        <v>9</v>
      </c>
      <c r="AF764">
        <v>0</v>
      </c>
      <c r="AG764">
        <v>34</v>
      </c>
      <c r="AH764">
        <v>0</v>
      </c>
      <c r="AI764">
        <v>0</v>
      </c>
      <c r="AJ764">
        <v>16</v>
      </c>
      <c r="AK764">
        <v>25</v>
      </c>
      <c r="AL764">
        <v>25</v>
      </c>
      <c r="AM764">
        <v>25</v>
      </c>
      <c r="AN764">
        <v>0.1</v>
      </c>
      <c r="AO764">
        <v>2.2727272727272729</v>
      </c>
      <c r="AP764">
        <v>0</v>
      </c>
      <c r="AQ764" t="s">
        <v>244</v>
      </c>
      <c r="AR764" t="s">
        <v>108</v>
      </c>
      <c r="AS764" t="s">
        <v>275</v>
      </c>
      <c r="AT764">
        <v>2307</v>
      </c>
      <c r="AU764">
        <v>2360</v>
      </c>
      <c r="AV764">
        <v>0</v>
      </c>
      <c r="AW764">
        <v>0</v>
      </c>
      <c r="AX764">
        <v>4.6669999999999998</v>
      </c>
      <c r="AY764">
        <v>0.18667999999999998</v>
      </c>
      <c r="AZ764">
        <v>6.3471199999999994</v>
      </c>
      <c r="BA764" t="s">
        <v>109</v>
      </c>
      <c r="BB764">
        <v>-1.3471199999999994</v>
      </c>
      <c r="BC764">
        <v>-7.2161988429397876</v>
      </c>
      <c r="BD764" t="s">
        <v>114</v>
      </c>
      <c r="BE764">
        <v>0</v>
      </c>
      <c r="BF764" t="s">
        <v>111</v>
      </c>
    </row>
    <row r="765" spans="1:58" x14ac:dyDescent="0.25">
      <c r="A765" t="s">
        <v>1060</v>
      </c>
      <c r="B765" t="s">
        <v>248</v>
      </c>
      <c r="C765">
        <v>3</v>
      </c>
      <c r="D765">
        <v>23</v>
      </c>
      <c r="E765">
        <v>2</v>
      </c>
      <c r="F765" t="s">
        <v>63</v>
      </c>
      <c r="G765" t="s">
        <v>64</v>
      </c>
      <c r="H765" t="s">
        <v>65</v>
      </c>
      <c r="I765" t="s">
        <v>66</v>
      </c>
      <c r="J765" t="s">
        <v>66</v>
      </c>
      <c r="K765" t="s">
        <v>121</v>
      </c>
      <c r="L765">
        <v>50</v>
      </c>
      <c r="M765">
        <v>1944804</v>
      </c>
      <c r="N765">
        <v>5</v>
      </c>
      <c r="O765">
        <v>4</v>
      </c>
      <c r="P765" t="s">
        <v>196</v>
      </c>
      <c r="Q765" t="s">
        <v>461</v>
      </c>
      <c r="R765">
        <v>3</v>
      </c>
      <c r="S765" t="s">
        <v>1038</v>
      </c>
      <c r="U765">
        <v>22</v>
      </c>
      <c r="V765">
        <v>27</v>
      </c>
      <c r="W765">
        <v>6</v>
      </c>
      <c r="X765">
        <v>0</v>
      </c>
      <c r="Y765">
        <v>6</v>
      </c>
      <c r="Z765">
        <v>0</v>
      </c>
      <c r="AA765">
        <v>28</v>
      </c>
      <c r="AB765">
        <v>33</v>
      </c>
      <c r="AC765">
        <v>50</v>
      </c>
      <c r="AD765">
        <v>30</v>
      </c>
      <c r="AE765">
        <v>11</v>
      </c>
      <c r="AF765">
        <v>0</v>
      </c>
      <c r="AG765">
        <v>41</v>
      </c>
      <c r="AH765">
        <v>0</v>
      </c>
      <c r="AI765">
        <v>0</v>
      </c>
      <c r="AJ765">
        <v>9</v>
      </c>
      <c r="AK765">
        <v>20</v>
      </c>
      <c r="AL765">
        <v>20</v>
      </c>
      <c r="AM765">
        <v>20</v>
      </c>
      <c r="AN765">
        <v>0.1</v>
      </c>
      <c r="AO765">
        <v>1.8181818181818183</v>
      </c>
      <c r="AP765">
        <v>0</v>
      </c>
      <c r="AQ765" t="s">
        <v>244</v>
      </c>
      <c r="AR765" t="s">
        <v>108</v>
      </c>
      <c r="AS765" t="s">
        <v>275</v>
      </c>
      <c r="AT765">
        <v>1578</v>
      </c>
      <c r="AU765">
        <v>1548</v>
      </c>
      <c r="AV765">
        <v>0</v>
      </c>
      <c r="AW765">
        <v>0</v>
      </c>
      <c r="AX765">
        <v>3.1259999999999999</v>
      </c>
      <c r="AY765">
        <v>0.1042</v>
      </c>
      <c r="AZ765">
        <v>4.2721999999999998</v>
      </c>
      <c r="BA765" t="s">
        <v>109</v>
      </c>
      <c r="BB765">
        <v>0.72780000000000022</v>
      </c>
      <c r="BC765">
        <v>6.9846449136276414</v>
      </c>
      <c r="BD765" t="s">
        <v>110</v>
      </c>
      <c r="BE765">
        <v>0</v>
      </c>
      <c r="BF765" t="s">
        <v>111</v>
      </c>
    </row>
    <row r="766" spans="1:58" x14ac:dyDescent="0.25">
      <c r="A766" t="s">
        <v>1061</v>
      </c>
      <c r="B766" t="s">
        <v>248</v>
      </c>
      <c r="C766">
        <v>3</v>
      </c>
      <c r="D766">
        <v>24</v>
      </c>
      <c r="E766">
        <v>2</v>
      </c>
      <c r="F766" t="s">
        <v>63</v>
      </c>
      <c r="G766" t="s">
        <v>64</v>
      </c>
      <c r="H766" t="s">
        <v>65</v>
      </c>
      <c r="I766" t="s">
        <v>66</v>
      </c>
      <c r="J766" t="s">
        <v>66</v>
      </c>
      <c r="K766" t="s">
        <v>121</v>
      </c>
      <c r="L766">
        <v>50</v>
      </c>
      <c r="M766">
        <v>1944806</v>
      </c>
      <c r="N766">
        <v>5</v>
      </c>
      <c r="O766">
        <v>4</v>
      </c>
      <c r="P766" t="s">
        <v>196</v>
      </c>
      <c r="Q766" t="s">
        <v>461</v>
      </c>
      <c r="R766">
        <v>3</v>
      </c>
      <c r="S766" t="s">
        <v>1038</v>
      </c>
      <c r="U766">
        <v>13</v>
      </c>
      <c r="V766">
        <v>18</v>
      </c>
      <c r="W766">
        <v>9</v>
      </c>
      <c r="X766">
        <v>0</v>
      </c>
      <c r="Y766">
        <v>9</v>
      </c>
      <c r="Z766">
        <v>0</v>
      </c>
      <c r="AA766">
        <v>22</v>
      </c>
      <c r="AB766">
        <v>27</v>
      </c>
      <c r="AC766">
        <v>50</v>
      </c>
      <c r="AD766">
        <v>19</v>
      </c>
      <c r="AE766">
        <v>18</v>
      </c>
      <c r="AF766">
        <v>0</v>
      </c>
      <c r="AG766">
        <v>37</v>
      </c>
      <c r="AH766">
        <v>0</v>
      </c>
      <c r="AI766">
        <v>0</v>
      </c>
      <c r="AJ766">
        <v>13</v>
      </c>
      <c r="AK766">
        <v>31</v>
      </c>
      <c r="AL766">
        <v>31</v>
      </c>
      <c r="AM766">
        <v>31</v>
      </c>
      <c r="AN766">
        <v>0.1</v>
      </c>
      <c r="AO766">
        <v>2.8181818181818183</v>
      </c>
      <c r="AP766">
        <v>0</v>
      </c>
      <c r="AQ766" t="s">
        <v>244</v>
      </c>
      <c r="AR766" t="s">
        <v>108</v>
      </c>
      <c r="AS766" t="s">
        <v>275</v>
      </c>
      <c r="AT766">
        <v>1607</v>
      </c>
      <c r="AU766">
        <v>1556</v>
      </c>
      <c r="AV766">
        <v>0</v>
      </c>
      <c r="AW766">
        <v>0</v>
      </c>
      <c r="AX766">
        <v>3.1629999999999998</v>
      </c>
      <c r="AY766">
        <v>0.1664736842105263</v>
      </c>
      <c r="AZ766">
        <v>6.1595263157894733</v>
      </c>
      <c r="BA766" t="s">
        <v>109</v>
      </c>
      <c r="BB766">
        <v>-1.1595263157894733</v>
      </c>
      <c r="BC766">
        <v>-6.9652228896617121</v>
      </c>
      <c r="BD766" t="s">
        <v>111</v>
      </c>
      <c r="BE766">
        <v>0</v>
      </c>
      <c r="BF766" t="s">
        <v>111</v>
      </c>
    </row>
    <row r="767" spans="1:58" x14ac:dyDescent="0.25">
      <c r="A767" t="s">
        <v>1062</v>
      </c>
      <c r="B767" t="s">
        <v>248</v>
      </c>
      <c r="C767">
        <v>3</v>
      </c>
      <c r="D767">
        <v>25</v>
      </c>
      <c r="E767">
        <v>2</v>
      </c>
      <c r="F767" t="s">
        <v>63</v>
      </c>
      <c r="G767" t="s">
        <v>64</v>
      </c>
      <c r="H767" t="s">
        <v>65</v>
      </c>
      <c r="I767" t="s">
        <v>66</v>
      </c>
      <c r="J767" t="s">
        <v>66</v>
      </c>
      <c r="K767" t="s">
        <v>121</v>
      </c>
      <c r="L767">
        <v>50</v>
      </c>
      <c r="M767">
        <v>1944808</v>
      </c>
      <c r="N767">
        <v>5</v>
      </c>
      <c r="O767">
        <v>4</v>
      </c>
      <c r="P767" t="s">
        <v>196</v>
      </c>
      <c r="Q767" t="s">
        <v>461</v>
      </c>
      <c r="R767">
        <v>3</v>
      </c>
      <c r="S767" t="s">
        <v>1038</v>
      </c>
      <c r="U767">
        <v>11</v>
      </c>
      <c r="V767">
        <v>16</v>
      </c>
      <c r="W767">
        <v>8</v>
      </c>
      <c r="X767">
        <v>0</v>
      </c>
      <c r="Y767">
        <v>8</v>
      </c>
      <c r="Z767">
        <v>0</v>
      </c>
      <c r="AA767">
        <v>19</v>
      </c>
      <c r="AB767">
        <v>24</v>
      </c>
      <c r="AC767">
        <v>50</v>
      </c>
      <c r="AD767">
        <v>22</v>
      </c>
      <c r="AE767">
        <v>13</v>
      </c>
      <c r="AF767">
        <v>0</v>
      </c>
      <c r="AG767">
        <v>35</v>
      </c>
      <c r="AH767">
        <v>0</v>
      </c>
      <c r="AI767">
        <v>0</v>
      </c>
      <c r="AJ767">
        <v>15</v>
      </c>
      <c r="AK767">
        <v>28</v>
      </c>
      <c r="AL767">
        <v>28</v>
      </c>
      <c r="AM767">
        <v>28</v>
      </c>
      <c r="AN767">
        <v>0.1</v>
      </c>
      <c r="AO767">
        <v>2.5454545454545454</v>
      </c>
      <c r="AP767">
        <v>0</v>
      </c>
      <c r="AQ767" t="s">
        <v>244</v>
      </c>
      <c r="AR767" t="s">
        <v>108</v>
      </c>
      <c r="AS767" t="s">
        <v>275</v>
      </c>
      <c r="AT767">
        <v>1525</v>
      </c>
      <c r="AU767">
        <v>1285</v>
      </c>
      <c r="AV767">
        <v>0</v>
      </c>
      <c r="AW767">
        <v>0</v>
      </c>
      <c r="AX767">
        <v>2.81</v>
      </c>
      <c r="AY767">
        <v>0.12772727272727272</v>
      </c>
      <c r="AZ767">
        <v>4.4704545454545448</v>
      </c>
      <c r="BA767" t="s">
        <v>109</v>
      </c>
      <c r="BB767">
        <v>0.52954545454545521</v>
      </c>
      <c r="BC767">
        <v>4.145907473309614</v>
      </c>
      <c r="BD767" t="s">
        <v>111</v>
      </c>
      <c r="BE767">
        <v>0</v>
      </c>
      <c r="BF767" t="s">
        <v>111</v>
      </c>
    </row>
    <row r="768" spans="1:58" x14ac:dyDescent="0.25">
      <c r="A768" t="s">
        <v>1063</v>
      </c>
      <c r="B768" t="s">
        <v>248</v>
      </c>
      <c r="C768">
        <v>3</v>
      </c>
      <c r="D768">
        <v>26</v>
      </c>
      <c r="E768">
        <v>2</v>
      </c>
      <c r="F768" t="s">
        <v>63</v>
      </c>
      <c r="G768" t="s">
        <v>64</v>
      </c>
      <c r="H768" t="s">
        <v>65</v>
      </c>
      <c r="I768" t="s">
        <v>66</v>
      </c>
      <c r="J768" t="s">
        <v>66</v>
      </c>
      <c r="K768" t="s">
        <v>121</v>
      </c>
      <c r="L768">
        <v>50</v>
      </c>
      <c r="M768">
        <v>1944810</v>
      </c>
      <c r="N768">
        <v>5</v>
      </c>
      <c r="O768">
        <v>4</v>
      </c>
      <c r="P768" t="s">
        <v>196</v>
      </c>
      <c r="Q768" t="s">
        <v>461</v>
      </c>
      <c r="R768">
        <v>3</v>
      </c>
      <c r="S768" t="s">
        <v>1038</v>
      </c>
      <c r="U768">
        <v>19</v>
      </c>
      <c r="V768">
        <v>24</v>
      </c>
      <c r="W768">
        <v>4</v>
      </c>
      <c r="X768">
        <v>0</v>
      </c>
      <c r="Y768">
        <v>4</v>
      </c>
      <c r="Z768">
        <v>1</v>
      </c>
      <c r="AA768">
        <v>24</v>
      </c>
      <c r="AB768">
        <v>29</v>
      </c>
      <c r="AC768">
        <v>50</v>
      </c>
      <c r="AD768">
        <v>24</v>
      </c>
      <c r="AE768">
        <v>9</v>
      </c>
      <c r="AF768">
        <v>1</v>
      </c>
      <c r="AG768">
        <v>34</v>
      </c>
      <c r="AH768">
        <v>0</v>
      </c>
      <c r="AI768">
        <v>0</v>
      </c>
      <c r="AJ768">
        <v>16</v>
      </c>
      <c r="AK768">
        <v>25</v>
      </c>
      <c r="AL768">
        <v>26</v>
      </c>
      <c r="AM768">
        <v>26</v>
      </c>
      <c r="AN768">
        <v>0.1</v>
      </c>
      <c r="AO768">
        <v>2.2727272727272729</v>
      </c>
      <c r="AP768">
        <v>0</v>
      </c>
      <c r="AQ768" t="s">
        <v>244</v>
      </c>
      <c r="AR768" t="s">
        <v>108</v>
      </c>
      <c r="AS768" t="s">
        <v>275</v>
      </c>
      <c r="AT768">
        <v>2843</v>
      </c>
      <c r="AU768">
        <v>2850</v>
      </c>
      <c r="AV768">
        <v>0</v>
      </c>
      <c r="AW768">
        <v>0</v>
      </c>
      <c r="AX768">
        <v>5.6929999999999996</v>
      </c>
      <c r="AY768">
        <v>0.23720833333333333</v>
      </c>
      <c r="AZ768">
        <v>8.0650833333333338</v>
      </c>
      <c r="BA768" t="s">
        <v>109</v>
      </c>
      <c r="BB768">
        <v>-3.0650833333333338</v>
      </c>
      <c r="BC768">
        <v>-12.921482522395927</v>
      </c>
      <c r="BD768" t="s">
        <v>111</v>
      </c>
      <c r="BE768">
        <v>0</v>
      </c>
      <c r="BF768" t="s">
        <v>111</v>
      </c>
    </row>
    <row r="769" spans="1:58" x14ac:dyDescent="0.25">
      <c r="A769" t="s">
        <v>1064</v>
      </c>
      <c r="B769" t="s">
        <v>248</v>
      </c>
      <c r="C769">
        <v>3</v>
      </c>
      <c r="D769">
        <v>27</v>
      </c>
      <c r="E769">
        <v>2</v>
      </c>
      <c r="F769" t="s">
        <v>63</v>
      </c>
      <c r="G769" t="s">
        <v>64</v>
      </c>
      <c r="H769" t="s">
        <v>65</v>
      </c>
      <c r="I769" t="s">
        <v>66</v>
      </c>
      <c r="J769" t="s">
        <v>66</v>
      </c>
      <c r="K769" t="s">
        <v>121</v>
      </c>
      <c r="L769">
        <v>50</v>
      </c>
      <c r="M769">
        <v>1944812</v>
      </c>
      <c r="N769">
        <v>5</v>
      </c>
      <c r="O769">
        <v>4</v>
      </c>
      <c r="P769" t="s">
        <v>196</v>
      </c>
      <c r="Q769" t="s">
        <v>461</v>
      </c>
      <c r="R769">
        <v>3</v>
      </c>
      <c r="S769" t="s">
        <v>1038</v>
      </c>
      <c r="U769">
        <v>11</v>
      </c>
      <c r="V769">
        <v>16</v>
      </c>
      <c r="W769">
        <v>5</v>
      </c>
      <c r="X769">
        <v>0</v>
      </c>
      <c r="Y769">
        <v>5</v>
      </c>
      <c r="Z769">
        <v>2</v>
      </c>
      <c r="AA769">
        <v>18</v>
      </c>
      <c r="AB769">
        <v>23</v>
      </c>
      <c r="AC769">
        <v>50</v>
      </c>
      <c r="AD769">
        <v>17</v>
      </c>
      <c r="AE769">
        <v>7</v>
      </c>
      <c r="AF769">
        <v>3</v>
      </c>
      <c r="AG769">
        <v>27</v>
      </c>
      <c r="AH769">
        <v>0</v>
      </c>
      <c r="AI769">
        <v>0</v>
      </c>
      <c r="AJ769">
        <v>23</v>
      </c>
      <c r="AK769">
        <v>30</v>
      </c>
      <c r="AL769">
        <v>33</v>
      </c>
      <c r="AM769">
        <v>33</v>
      </c>
      <c r="AN769">
        <v>0.1</v>
      </c>
      <c r="AO769">
        <v>2.7272727272727275</v>
      </c>
      <c r="AP769">
        <v>0</v>
      </c>
      <c r="AQ769" t="s">
        <v>244</v>
      </c>
      <c r="AR769" t="s">
        <v>108</v>
      </c>
      <c r="AS769" t="s">
        <v>275</v>
      </c>
      <c r="AT769">
        <v>1922</v>
      </c>
      <c r="AU769">
        <v>1231</v>
      </c>
      <c r="AV769">
        <v>0</v>
      </c>
      <c r="AW769">
        <v>0</v>
      </c>
      <c r="AX769">
        <v>3.153</v>
      </c>
      <c r="AY769">
        <v>0.18547058823529411</v>
      </c>
      <c r="AZ769">
        <v>5.0077058823529406</v>
      </c>
      <c r="BA769" t="s">
        <v>109</v>
      </c>
      <c r="BB769">
        <v>-7.7058823529405629E-3</v>
      </c>
      <c r="BC769">
        <v>-4.154773231842359E-2</v>
      </c>
      <c r="BD769" t="s">
        <v>111</v>
      </c>
      <c r="BE769">
        <v>0</v>
      </c>
      <c r="BF769" t="s">
        <v>111</v>
      </c>
    </row>
    <row r="770" spans="1:58" x14ac:dyDescent="0.25">
      <c r="A770" t="s">
        <v>1065</v>
      </c>
      <c r="B770" t="s">
        <v>248</v>
      </c>
      <c r="C770">
        <v>3</v>
      </c>
      <c r="D770">
        <v>28</v>
      </c>
      <c r="E770">
        <v>2</v>
      </c>
      <c r="F770" t="s">
        <v>63</v>
      </c>
      <c r="G770" t="s">
        <v>64</v>
      </c>
      <c r="H770" t="s">
        <v>67</v>
      </c>
      <c r="I770" t="s">
        <v>68</v>
      </c>
      <c r="J770" t="s">
        <v>69</v>
      </c>
      <c r="K770" t="s">
        <v>121</v>
      </c>
      <c r="L770">
        <v>50</v>
      </c>
      <c r="M770">
        <v>1944814</v>
      </c>
      <c r="N770">
        <v>5</v>
      </c>
      <c r="O770">
        <v>4</v>
      </c>
      <c r="P770" t="s">
        <v>196</v>
      </c>
      <c r="Q770" t="s">
        <v>461</v>
      </c>
      <c r="R770">
        <v>3</v>
      </c>
      <c r="S770" t="s">
        <v>1038</v>
      </c>
      <c r="U770">
        <v>0</v>
      </c>
      <c r="V770">
        <v>4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4</v>
      </c>
      <c r="AC770">
        <v>50</v>
      </c>
      <c r="AD770">
        <v>4</v>
      </c>
      <c r="AE770">
        <v>0</v>
      </c>
      <c r="AF770">
        <v>0</v>
      </c>
      <c r="AG770">
        <v>4</v>
      </c>
      <c r="AH770">
        <v>0</v>
      </c>
      <c r="AI770">
        <v>0</v>
      </c>
      <c r="AJ770">
        <v>46</v>
      </c>
      <c r="AK770">
        <v>46</v>
      </c>
      <c r="AL770">
        <v>46</v>
      </c>
      <c r="AM770">
        <v>46</v>
      </c>
      <c r="AN770">
        <v>0.1</v>
      </c>
      <c r="AO770">
        <v>4.1818181818181817</v>
      </c>
      <c r="AP770">
        <v>0</v>
      </c>
      <c r="AQ770" t="s">
        <v>245</v>
      </c>
      <c r="AR770" t="s">
        <v>108</v>
      </c>
      <c r="AS770" t="s">
        <v>275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 t="s">
        <v>113</v>
      </c>
      <c r="BB770">
        <v>5</v>
      </c>
      <c r="BC770">
        <v>0</v>
      </c>
      <c r="BD770" t="s">
        <v>111</v>
      </c>
      <c r="BE770">
        <v>0</v>
      </c>
      <c r="BF770" t="s">
        <v>111</v>
      </c>
    </row>
    <row r="771" spans="1:58" x14ac:dyDescent="0.25">
      <c r="A771" t="s">
        <v>1066</v>
      </c>
      <c r="B771" t="s">
        <v>248</v>
      </c>
      <c r="C771">
        <v>3</v>
      </c>
      <c r="D771">
        <v>29</v>
      </c>
      <c r="E771">
        <v>2</v>
      </c>
      <c r="F771" t="s">
        <v>63</v>
      </c>
      <c r="G771" t="s">
        <v>64</v>
      </c>
      <c r="H771" t="s">
        <v>65</v>
      </c>
      <c r="I771" t="s">
        <v>66</v>
      </c>
      <c r="J771" t="s">
        <v>66</v>
      </c>
      <c r="K771" t="s">
        <v>121</v>
      </c>
      <c r="L771">
        <v>50</v>
      </c>
      <c r="M771">
        <v>1944816</v>
      </c>
      <c r="N771">
        <v>5</v>
      </c>
      <c r="O771">
        <v>4</v>
      </c>
      <c r="P771" t="s">
        <v>196</v>
      </c>
      <c r="Q771" t="s">
        <v>461</v>
      </c>
      <c r="R771">
        <v>3</v>
      </c>
      <c r="S771" t="s">
        <v>1038</v>
      </c>
      <c r="U771">
        <v>9</v>
      </c>
      <c r="V771">
        <v>14</v>
      </c>
      <c r="W771">
        <v>0</v>
      </c>
      <c r="X771">
        <v>0</v>
      </c>
      <c r="Y771">
        <v>0</v>
      </c>
      <c r="Z771">
        <v>1</v>
      </c>
      <c r="AA771">
        <v>10</v>
      </c>
      <c r="AB771">
        <v>15</v>
      </c>
      <c r="AC771">
        <v>50</v>
      </c>
      <c r="AD771">
        <v>23</v>
      </c>
      <c r="AE771">
        <v>0</v>
      </c>
      <c r="AF771">
        <v>1</v>
      </c>
      <c r="AG771">
        <v>24</v>
      </c>
      <c r="AH771">
        <v>0</v>
      </c>
      <c r="AI771">
        <v>0</v>
      </c>
      <c r="AJ771">
        <v>26</v>
      </c>
      <c r="AK771">
        <v>26</v>
      </c>
      <c r="AL771">
        <v>27</v>
      </c>
      <c r="AM771">
        <v>27</v>
      </c>
      <c r="AN771">
        <v>0.1</v>
      </c>
      <c r="AO771">
        <v>2.3636363636363638</v>
      </c>
      <c r="AP771">
        <v>0</v>
      </c>
      <c r="AQ771" t="s">
        <v>244</v>
      </c>
      <c r="AR771" t="s">
        <v>108</v>
      </c>
      <c r="AS771" t="s">
        <v>275</v>
      </c>
      <c r="AT771">
        <v>1334</v>
      </c>
      <c r="AU771">
        <v>1462</v>
      </c>
      <c r="AV771">
        <v>0</v>
      </c>
      <c r="AW771">
        <v>0</v>
      </c>
      <c r="AX771">
        <v>2.7959999999999998</v>
      </c>
      <c r="AY771">
        <v>0.12156521739130434</v>
      </c>
      <c r="AZ771">
        <v>2.9175652173913043</v>
      </c>
      <c r="BA771" t="s">
        <v>109</v>
      </c>
      <c r="BB771">
        <v>2.0824347826086957</v>
      </c>
      <c r="BC771">
        <v>17.13018597997139</v>
      </c>
      <c r="BD771" t="s">
        <v>111</v>
      </c>
      <c r="BE771">
        <v>0</v>
      </c>
      <c r="BF771" t="s">
        <v>111</v>
      </c>
    </row>
    <row r="772" spans="1:58" x14ac:dyDescent="0.25">
      <c r="A772" t="s">
        <v>1067</v>
      </c>
      <c r="B772" t="s">
        <v>248</v>
      </c>
      <c r="C772">
        <v>3</v>
      </c>
      <c r="D772">
        <v>30</v>
      </c>
      <c r="E772">
        <v>2</v>
      </c>
      <c r="F772" t="s">
        <v>63</v>
      </c>
      <c r="G772" t="s">
        <v>64</v>
      </c>
      <c r="H772" t="s">
        <v>65</v>
      </c>
      <c r="I772" t="s">
        <v>66</v>
      </c>
      <c r="J772" t="s">
        <v>66</v>
      </c>
      <c r="K772" t="s">
        <v>121</v>
      </c>
      <c r="L772">
        <v>50</v>
      </c>
      <c r="M772">
        <v>1944818</v>
      </c>
      <c r="N772">
        <v>5</v>
      </c>
      <c r="O772">
        <v>4</v>
      </c>
      <c r="P772" t="s">
        <v>196</v>
      </c>
      <c r="Q772" t="s">
        <v>461</v>
      </c>
      <c r="R772">
        <v>3</v>
      </c>
      <c r="S772" t="s">
        <v>1038</v>
      </c>
      <c r="U772">
        <v>16</v>
      </c>
      <c r="V772">
        <v>21</v>
      </c>
      <c r="W772">
        <v>3</v>
      </c>
      <c r="X772">
        <v>0</v>
      </c>
      <c r="Y772">
        <v>3</v>
      </c>
      <c r="Z772">
        <v>2</v>
      </c>
      <c r="AA772">
        <v>21</v>
      </c>
      <c r="AB772">
        <v>26</v>
      </c>
      <c r="AC772">
        <v>50</v>
      </c>
      <c r="AD772">
        <v>26</v>
      </c>
      <c r="AE772">
        <v>5</v>
      </c>
      <c r="AF772">
        <v>3</v>
      </c>
      <c r="AG772">
        <v>34</v>
      </c>
      <c r="AH772">
        <v>0</v>
      </c>
      <c r="AI772">
        <v>0</v>
      </c>
      <c r="AJ772">
        <v>16</v>
      </c>
      <c r="AK772">
        <v>21</v>
      </c>
      <c r="AL772">
        <v>24</v>
      </c>
      <c r="AM772">
        <v>24</v>
      </c>
      <c r="AN772">
        <v>0.1</v>
      </c>
      <c r="AO772">
        <v>1.9090909090909092</v>
      </c>
      <c r="AP772">
        <v>0</v>
      </c>
      <c r="AQ772" t="s">
        <v>244</v>
      </c>
      <c r="AR772" t="s">
        <v>108</v>
      </c>
      <c r="AS772" t="s">
        <v>275</v>
      </c>
      <c r="AT772">
        <v>1673</v>
      </c>
      <c r="AU772">
        <v>1659</v>
      </c>
      <c r="AV772">
        <v>0</v>
      </c>
      <c r="AW772">
        <v>0</v>
      </c>
      <c r="AX772">
        <v>3.3319999999999999</v>
      </c>
      <c r="AY772">
        <v>0.12815384615384615</v>
      </c>
      <c r="AZ772">
        <v>4.3572307692307692</v>
      </c>
      <c r="BA772" t="s">
        <v>109</v>
      </c>
      <c r="BB772">
        <v>0.64276923076923076</v>
      </c>
      <c r="BC772">
        <v>5.0156062424969994</v>
      </c>
      <c r="BD772" t="s">
        <v>111</v>
      </c>
      <c r="BE772">
        <v>0</v>
      </c>
      <c r="BF772" t="s">
        <v>111</v>
      </c>
    </row>
    <row r="773" spans="1:58" x14ac:dyDescent="0.25">
      <c r="A773" t="s">
        <v>1068</v>
      </c>
      <c r="B773" t="s">
        <v>248</v>
      </c>
      <c r="C773">
        <v>3</v>
      </c>
      <c r="D773">
        <v>31</v>
      </c>
      <c r="E773">
        <v>2</v>
      </c>
      <c r="F773" t="s">
        <v>63</v>
      </c>
      <c r="G773" t="s">
        <v>64</v>
      </c>
      <c r="H773" t="s">
        <v>65</v>
      </c>
      <c r="I773" t="s">
        <v>66</v>
      </c>
      <c r="J773" t="s">
        <v>66</v>
      </c>
      <c r="K773" t="s">
        <v>121</v>
      </c>
      <c r="L773">
        <v>50</v>
      </c>
      <c r="M773">
        <v>1944820</v>
      </c>
      <c r="N773">
        <v>5</v>
      </c>
      <c r="O773">
        <v>4</v>
      </c>
      <c r="P773" t="s">
        <v>196</v>
      </c>
      <c r="Q773" t="s">
        <v>461</v>
      </c>
      <c r="R773">
        <v>3</v>
      </c>
      <c r="S773" t="s">
        <v>1038</v>
      </c>
      <c r="U773">
        <v>17</v>
      </c>
      <c r="V773">
        <v>22</v>
      </c>
      <c r="W773">
        <v>4</v>
      </c>
      <c r="X773">
        <v>0</v>
      </c>
      <c r="Y773">
        <v>4</v>
      </c>
      <c r="Z773">
        <v>0</v>
      </c>
      <c r="AA773">
        <v>21</v>
      </c>
      <c r="AB773">
        <v>26</v>
      </c>
      <c r="AC773">
        <v>50</v>
      </c>
      <c r="AD773">
        <v>26</v>
      </c>
      <c r="AE773">
        <v>7</v>
      </c>
      <c r="AF773">
        <v>0</v>
      </c>
      <c r="AG773">
        <v>33</v>
      </c>
      <c r="AH773">
        <v>0</v>
      </c>
      <c r="AI773">
        <v>0</v>
      </c>
      <c r="AJ773">
        <v>17</v>
      </c>
      <c r="AK773">
        <v>24</v>
      </c>
      <c r="AL773">
        <v>24</v>
      </c>
      <c r="AM773">
        <v>24</v>
      </c>
      <c r="AN773">
        <v>0.1</v>
      </c>
      <c r="AO773">
        <v>2.1818181818181817</v>
      </c>
      <c r="AP773">
        <v>0</v>
      </c>
      <c r="AQ773" t="s">
        <v>244</v>
      </c>
      <c r="AR773" t="s">
        <v>108</v>
      </c>
      <c r="AS773" t="s">
        <v>275</v>
      </c>
      <c r="AT773">
        <v>1855</v>
      </c>
      <c r="AU773">
        <v>1814</v>
      </c>
      <c r="AV773">
        <v>0</v>
      </c>
      <c r="AW773">
        <v>0</v>
      </c>
      <c r="AX773">
        <v>3.669</v>
      </c>
      <c r="AY773">
        <v>0.14111538461538461</v>
      </c>
      <c r="AZ773">
        <v>4.6568076923076926</v>
      </c>
      <c r="BA773" t="s">
        <v>109</v>
      </c>
      <c r="BB773">
        <v>0.34319230769230735</v>
      </c>
      <c r="BC773">
        <v>2.4319978195693626</v>
      </c>
      <c r="BD773" t="s">
        <v>111</v>
      </c>
      <c r="BE773">
        <v>0</v>
      </c>
      <c r="BF773" t="s">
        <v>111</v>
      </c>
    </row>
    <row r="774" spans="1:58" x14ac:dyDescent="0.25">
      <c r="A774" t="s">
        <v>1069</v>
      </c>
      <c r="B774" t="s">
        <v>248</v>
      </c>
      <c r="C774">
        <v>3</v>
      </c>
      <c r="D774">
        <v>32</v>
      </c>
      <c r="E774">
        <v>2</v>
      </c>
      <c r="F774" t="s">
        <v>63</v>
      </c>
      <c r="G774" t="s">
        <v>64</v>
      </c>
      <c r="H774" t="s">
        <v>65</v>
      </c>
      <c r="I774" t="s">
        <v>66</v>
      </c>
      <c r="J774" t="s">
        <v>66</v>
      </c>
      <c r="K774" t="s">
        <v>121</v>
      </c>
      <c r="L774">
        <v>50</v>
      </c>
      <c r="M774">
        <v>1944822</v>
      </c>
      <c r="N774">
        <v>5</v>
      </c>
      <c r="O774">
        <v>4</v>
      </c>
      <c r="P774" t="s">
        <v>196</v>
      </c>
      <c r="Q774" t="s">
        <v>461</v>
      </c>
      <c r="R774">
        <v>3</v>
      </c>
      <c r="S774" t="s">
        <v>1038</v>
      </c>
      <c r="U774">
        <v>20</v>
      </c>
      <c r="V774">
        <v>25</v>
      </c>
      <c r="W774">
        <v>7</v>
      </c>
      <c r="X774">
        <v>0</v>
      </c>
      <c r="Y774">
        <v>7</v>
      </c>
      <c r="Z774">
        <v>0</v>
      </c>
      <c r="AA774">
        <v>27</v>
      </c>
      <c r="AB774">
        <v>32</v>
      </c>
      <c r="AC774">
        <v>50</v>
      </c>
      <c r="AD774">
        <v>26</v>
      </c>
      <c r="AE774">
        <v>7</v>
      </c>
      <c r="AF774">
        <v>0</v>
      </c>
      <c r="AG774">
        <v>33</v>
      </c>
      <c r="AH774">
        <v>0</v>
      </c>
      <c r="AI774">
        <v>0</v>
      </c>
      <c r="AJ774">
        <v>17</v>
      </c>
      <c r="AK774">
        <v>24</v>
      </c>
      <c r="AL774">
        <v>24</v>
      </c>
      <c r="AM774">
        <v>24</v>
      </c>
      <c r="AN774">
        <v>0.1</v>
      </c>
      <c r="AO774">
        <v>2.1818181818181817</v>
      </c>
      <c r="AP774">
        <v>0</v>
      </c>
      <c r="AQ774" t="s">
        <v>244</v>
      </c>
      <c r="AR774" t="s">
        <v>108</v>
      </c>
      <c r="AS774" t="s">
        <v>275</v>
      </c>
      <c r="AT774">
        <v>2939</v>
      </c>
      <c r="AU774">
        <v>2896</v>
      </c>
      <c r="AV774">
        <v>0</v>
      </c>
      <c r="AW774">
        <v>0</v>
      </c>
      <c r="AX774">
        <v>5.835</v>
      </c>
      <c r="AY774">
        <v>0.22442307692307692</v>
      </c>
      <c r="AZ774">
        <v>7.405961538461538</v>
      </c>
      <c r="BA774" t="s">
        <v>109</v>
      </c>
      <c r="BB774">
        <v>-2.405961538461538</v>
      </c>
      <c r="BC774">
        <v>-10.720651242502141</v>
      </c>
      <c r="BD774" t="s">
        <v>111</v>
      </c>
      <c r="BE774">
        <v>0</v>
      </c>
      <c r="BF774" t="s">
        <v>111</v>
      </c>
    </row>
    <row r="775" spans="1:58" x14ac:dyDescent="0.25">
      <c r="A775" t="s">
        <v>1070</v>
      </c>
      <c r="B775" t="s">
        <v>248</v>
      </c>
      <c r="C775">
        <v>3</v>
      </c>
      <c r="D775">
        <v>33</v>
      </c>
      <c r="E775">
        <v>2</v>
      </c>
      <c r="F775" t="s">
        <v>63</v>
      </c>
      <c r="G775" t="s">
        <v>64</v>
      </c>
      <c r="H775" t="s">
        <v>65</v>
      </c>
      <c r="I775" t="s">
        <v>66</v>
      </c>
      <c r="J775" t="s">
        <v>66</v>
      </c>
      <c r="K775" t="s">
        <v>121</v>
      </c>
      <c r="L775">
        <v>50</v>
      </c>
      <c r="M775">
        <v>1944824</v>
      </c>
      <c r="N775">
        <v>5</v>
      </c>
      <c r="O775">
        <v>4</v>
      </c>
      <c r="P775" t="s">
        <v>196</v>
      </c>
      <c r="Q775" t="s">
        <v>461</v>
      </c>
      <c r="R775">
        <v>3</v>
      </c>
      <c r="S775" t="s">
        <v>1038</v>
      </c>
      <c r="U775">
        <v>3</v>
      </c>
      <c r="V775">
        <v>8</v>
      </c>
      <c r="W775">
        <v>7</v>
      </c>
      <c r="X775">
        <v>0</v>
      </c>
      <c r="Y775">
        <v>7</v>
      </c>
      <c r="Z775">
        <v>1</v>
      </c>
      <c r="AA775">
        <v>11</v>
      </c>
      <c r="AB775">
        <v>16</v>
      </c>
      <c r="AC775">
        <v>50</v>
      </c>
      <c r="AD775">
        <v>11</v>
      </c>
      <c r="AE775">
        <v>13</v>
      </c>
      <c r="AF775">
        <v>2</v>
      </c>
      <c r="AG775">
        <v>26</v>
      </c>
      <c r="AH775">
        <v>0</v>
      </c>
      <c r="AI775">
        <v>0</v>
      </c>
      <c r="AJ775">
        <v>24</v>
      </c>
      <c r="AK775">
        <v>37</v>
      </c>
      <c r="AL775">
        <v>39</v>
      </c>
      <c r="AM775">
        <v>39</v>
      </c>
      <c r="AN775">
        <v>0.1</v>
      </c>
      <c r="AO775">
        <v>3.3636363636363638</v>
      </c>
      <c r="AP775">
        <v>0</v>
      </c>
      <c r="AQ775" t="s">
        <v>244</v>
      </c>
      <c r="AR775" t="s">
        <v>108</v>
      </c>
      <c r="AS775" t="s">
        <v>275</v>
      </c>
      <c r="AT775">
        <v>531</v>
      </c>
      <c r="AU775">
        <v>502</v>
      </c>
      <c r="AV775">
        <v>0</v>
      </c>
      <c r="AW775">
        <v>0</v>
      </c>
      <c r="AX775">
        <v>1.0329999999999999</v>
      </c>
      <c r="AY775">
        <v>9.39090909090909E-2</v>
      </c>
      <c r="AZ775">
        <v>2.4416363636363636</v>
      </c>
      <c r="BA775" t="s">
        <v>109</v>
      </c>
      <c r="BB775">
        <v>2.5583636363636364</v>
      </c>
      <c r="BC775">
        <v>27.242981606969995</v>
      </c>
      <c r="BD775" t="s">
        <v>114</v>
      </c>
      <c r="BE775">
        <v>0</v>
      </c>
      <c r="BF775" t="s">
        <v>111</v>
      </c>
    </row>
    <row r="776" spans="1:58" x14ac:dyDescent="0.25">
      <c r="A776" t="s">
        <v>1071</v>
      </c>
      <c r="B776" t="s">
        <v>248</v>
      </c>
      <c r="C776">
        <v>3</v>
      </c>
      <c r="D776">
        <v>34</v>
      </c>
      <c r="E776">
        <v>2</v>
      </c>
      <c r="F776" t="s">
        <v>63</v>
      </c>
      <c r="G776" t="s">
        <v>64</v>
      </c>
      <c r="H776" t="s">
        <v>65</v>
      </c>
      <c r="I776" t="s">
        <v>66</v>
      </c>
      <c r="J776" t="s">
        <v>66</v>
      </c>
      <c r="K776" t="s">
        <v>121</v>
      </c>
      <c r="L776">
        <v>50</v>
      </c>
      <c r="M776">
        <v>1944826</v>
      </c>
      <c r="N776">
        <v>5</v>
      </c>
      <c r="O776">
        <v>4</v>
      </c>
      <c r="P776" t="s">
        <v>196</v>
      </c>
      <c r="Q776" t="s">
        <v>461</v>
      </c>
      <c r="R776">
        <v>4</v>
      </c>
      <c r="S776" t="s">
        <v>1038</v>
      </c>
      <c r="U776">
        <v>20</v>
      </c>
      <c r="V776">
        <v>25</v>
      </c>
      <c r="W776">
        <v>3</v>
      </c>
      <c r="X776">
        <v>0</v>
      </c>
      <c r="Y776">
        <v>3</v>
      </c>
      <c r="Z776">
        <v>0</v>
      </c>
      <c r="AA776">
        <v>23</v>
      </c>
      <c r="AB776">
        <v>28</v>
      </c>
      <c r="AC776">
        <v>50</v>
      </c>
      <c r="AD776">
        <v>28</v>
      </c>
      <c r="AE776">
        <v>5</v>
      </c>
      <c r="AF776">
        <v>0</v>
      </c>
      <c r="AG776">
        <v>33</v>
      </c>
      <c r="AH776">
        <v>0</v>
      </c>
      <c r="AI776">
        <v>0</v>
      </c>
      <c r="AJ776">
        <v>17</v>
      </c>
      <c r="AK776">
        <v>22</v>
      </c>
      <c r="AL776">
        <v>22</v>
      </c>
      <c r="AM776">
        <v>22</v>
      </c>
      <c r="AN776">
        <v>0.1</v>
      </c>
      <c r="AO776">
        <v>2</v>
      </c>
      <c r="AP776">
        <v>0</v>
      </c>
      <c r="AQ776" t="s">
        <v>244</v>
      </c>
      <c r="AR776" t="s">
        <v>108</v>
      </c>
      <c r="AS776" t="s">
        <v>275</v>
      </c>
      <c r="AT776">
        <v>3354</v>
      </c>
      <c r="AU776">
        <v>3290</v>
      </c>
      <c r="AV776">
        <v>0</v>
      </c>
      <c r="AW776">
        <v>0</v>
      </c>
      <c r="AX776">
        <v>6.6440000000000001</v>
      </c>
      <c r="AY776">
        <v>0.23728571428571429</v>
      </c>
      <c r="AZ776">
        <v>7.8304285714285715</v>
      </c>
      <c r="BA776" t="s">
        <v>109</v>
      </c>
      <c r="BB776">
        <v>-2.8304285714285715</v>
      </c>
      <c r="BC776">
        <v>-11.92835641180012</v>
      </c>
      <c r="BD776" t="s">
        <v>110</v>
      </c>
      <c r="BE776">
        <v>0</v>
      </c>
      <c r="BF776" t="s">
        <v>111</v>
      </c>
    </row>
    <row r="777" spans="1:58" x14ac:dyDescent="0.25">
      <c r="A777" t="s">
        <v>1072</v>
      </c>
      <c r="B777" t="s">
        <v>248</v>
      </c>
      <c r="C777">
        <v>3</v>
      </c>
      <c r="D777">
        <v>35</v>
      </c>
      <c r="E777">
        <v>2</v>
      </c>
      <c r="F777" t="s">
        <v>63</v>
      </c>
      <c r="G777" t="s">
        <v>64</v>
      </c>
      <c r="H777" t="s">
        <v>65</v>
      </c>
      <c r="I777" t="s">
        <v>66</v>
      </c>
      <c r="J777" t="s">
        <v>66</v>
      </c>
      <c r="K777" t="s">
        <v>121</v>
      </c>
      <c r="L777">
        <v>50</v>
      </c>
      <c r="M777">
        <v>1944828</v>
      </c>
      <c r="N777">
        <v>5</v>
      </c>
      <c r="O777">
        <v>4</v>
      </c>
      <c r="P777" t="s">
        <v>196</v>
      </c>
      <c r="Q777" t="s">
        <v>461</v>
      </c>
      <c r="R777">
        <v>4</v>
      </c>
      <c r="S777" t="s">
        <v>1038</v>
      </c>
      <c r="U777">
        <v>12</v>
      </c>
      <c r="V777">
        <v>17</v>
      </c>
      <c r="W777">
        <v>1</v>
      </c>
      <c r="X777">
        <v>0</v>
      </c>
      <c r="Y777">
        <v>1</v>
      </c>
      <c r="Z777">
        <v>0</v>
      </c>
      <c r="AA777">
        <v>13</v>
      </c>
      <c r="AB777">
        <v>18</v>
      </c>
      <c r="AC777">
        <v>50</v>
      </c>
      <c r="AD777">
        <v>18</v>
      </c>
      <c r="AE777">
        <v>1</v>
      </c>
      <c r="AF777">
        <v>0</v>
      </c>
      <c r="AG777">
        <v>19</v>
      </c>
      <c r="AH777">
        <v>0</v>
      </c>
      <c r="AI777">
        <v>0</v>
      </c>
      <c r="AJ777">
        <v>31</v>
      </c>
      <c r="AK777">
        <v>32</v>
      </c>
      <c r="AL777">
        <v>32</v>
      </c>
      <c r="AM777">
        <v>32</v>
      </c>
      <c r="AN777">
        <v>0.1</v>
      </c>
      <c r="AO777">
        <v>2.9090909090909092</v>
      </c>
      <c r="AP777">
        <v>0</v>
      </c>
      <c r="AQ777" t="s">
        <v>244</v>
      </c>
      <c r="AR777" t="s">
        <v>108</v>
      </c>
      <c r="AS777" t="s">
        <v>275</v>
      </c>
      <c r="AT777">
        <v>1348</v>
      </c>
      <c r="AU777">
        <v>1333</v>
      </c>
      <c r="AV777">
        <v>0</v>
      </c>
      <c r="AW777">
        <v>0</v>
      </c>
      <c r="AX777">
        <v>2.681</v>
      </c>
      <c r="AY777">
        <v>0.14894444444444443</v>
      </c>
      <c r="AZ777">
        <v>2.8299444444444442</v>
      </c>
      <c r="BA777" t="s">
        <v>109</v>
      </c>
      <c r="BB777">
        <v>2.1700555555555558</v>
      </c>
      <c r="BC777">
        <v>14.569563595673259</v>
      </c>
      <c r="BD777" t="s">
        <v>111</v>
      </c>
      <c r="BE777">
        <v>0</v>
      </c>
      <c r="BF777" t="s">
        <v>111</v>
      </c>
    </row>
    <row r="778" spans="1:58" x14ac:dyDescent="0.25">
      <c r="A778" t="s">
        <v>1073</v>
      </c>
      <c r="B778" t="s">
        <v>248</v>
      </c>
      <c r="C778">
        <v>3</v>
      </c>
      <c r="D778">
        <v>36</v>
      </c>
      <c r="E778">
        <v>2</v>
      </c>
      <c r="F778" t="s">
        <v>63</v>
      </c>
      <c r="G778" t="s">
        <v>64</v>
      </c>
      <c r="H778" t="s">
        <v>65</v>
      </c>
      <c r="I778" t="s">
        <v>66</v>
      </c>
      <c r="J778" t="s">
        <v>66</v>
      </c>
      <c r="K778" t="s">
        <v>121</v>
      </c>
      <c r="L778">
        <v>50</v>
      </c>
      <c r="M778">
        <v>1944830</v>
      </c>
      <c r="N778">
        <v>5</v>
      </c>
      <c r="O778">
        <v>4</v>
      </c>
      <c r="P778" t="s">
        <v>196</v>
      </c>
      <c r="Q778" t="s">
        <v>461</v>
      </c>
      <c r="R778">
        <v>4</v>
      </c>
      <c r="S778" t="s">
        <v>1038</v>
      </c>
      <c r="U778">
        <v>13</v>
      </c>
      <c r="V778">
        <v>18</v>
      </c>
      <c r="W778">
        <v>1</v>
      </c>
      <c r="X778">
        <v>0</v>
      </c>
      <c r="Y778">
        <v>1</v>
      </c>
      <c r="Z778">
        <v>1</v>
      </c>
      <c r="AA778">
        <v>15</v>
      </c>
      <c r="AB778">
        <v>20</v>
      </c>
      <c r="AC778">
        <v>50</v>
      </c>
      <c r="AD778">
        <v>19</v>
      </c>
      <c r="AE778">
        <v>1</v>
      </c>
      <c r="AF778">
        <v>1</v>
      </c>
      <c r="AG778">
        <v>21</v>
      </c>
      <c r="AH778">
        <v>0</v>
      </c>
      <c r="AI778">
        <v>0</v>
      </c>
      <c r="AJ778">
        <v>29</v>
      </c>
      <c r="AK778">
        <v>30</v>
      </c>
      <c r="AL778">
        <v>31</v>
      </c>
      <c r="AM778">
        <v>31</v>
      </c>
      <c r="AN778">
        <v>0.1</v>
      </c>
      <c r="AO778">
        <v>2.7272727272727275</v>
      </c>
      <c r="AP778">
        <v>0</v>
      </c>
      <c r="AQ778" t="s">
        <v>244</v>
      </c>
      <c r="AR778" t="s">
        <v>108</v>
      </c>
      <c r="AS778" t="s">
        <v>275</v>
      </c>
      <c r="AT778">
        <v>1464</v>
      </c>
      <c r="AU778">
        <v>1515</v>
      </c>
      <c r="AV778">
        <v>0</v>
      </c>
      <c r="AW778">
        <v>0</v>
      </c>
      <c r="AX778">
        <v>2.9790000000000001</v>
      </c>
      <c r="AY778">
        <v>0.15678947368421053</v>
      </c>
      <c r="AZ778">
        <v>3.2925789473684213</v>
      </c>
      <c r="BA778" t="s">
        <v>109</v>
      </c>
      <c r="BB778">
        <v>1.7074210526315787</v>
      </c>
      <c r="BC778">
        <v>10.889895938234305</v>
      </c>
      <c r="BD778" t="s">
        <v>111</v>
      </c>
      <c r="BE778">
        <v>0</v>
      </c>
      <c r="BF778" t="s">
        <v>111</v>
      </c>
    </row>
    <row r="779" spans="1:58" x14ac:dyDescent="0.25">
      <c r="A779" t="s">
        <v>1074</v>
      </c>
      <c r="B779" t="s">
        <v>248</v>
      </c>
      <c r="C779">
        <v>3</v>
      </c>
      <c r="D779">
        <v>37</v>
      </c>
      <c r="E779">
        <v>2</v>
      </c>
      <c r="F779" t="s">
        <v>63</v>
      </c>
      <c r="G779" t="s">
        <v>64</v>
      </c>
      <c r="H779" t="s">
        <v>65</v>
      </c>
      <c r="I779" t="s">
        <v>66</v>
      </c>
      <c r="J779" t="s">
        <v>66</v>
      </c>
      <c r="K779" t="s">
        <v>121</v>
      </c>
      <c r="L779">
        <v>50</v>
      </c>
      <c r="M779">
        <v>1944832</v>
      </c>
      <c r="N779">
        <v>5</v>
      </c>
      <c r="O779">
        <v>4</v>
      </c>
      <c r="P779" t="s">
        <v>196</v>
      </c>
      <c r="Q779" t="s">
        <v>461</v>
      </c>
      <c r="R779">
        <v>4</v>
      </c>
      <c r="S779" t="s">
        <v>1038</v>
      </c>
      <c r="U779">
        <v>10</v>
      </c>
      <c r="V779">
        <v>15</v>
      </c>
      <c r="W779">
        <v>8</v>
      </c>
      <c r="X779">
        <v>0</v>
      </c>
      <c r="Y779">
        <v>8</v>
      </c>
      <c r="Z779">
        <v>0</v>
      </c>
      <c r="AA779">
        <v>18</v>
      </c>
      <c r="AB779">
        <v>23</v>
      </c>
      <c r="AC779">
        <v>50</v>
      </c>
      <c r="AD779">
        <v>18</v>
      </c>
      <c r="AE779">
        <v>17</v>
      </c>
      <c r="AF779">
        <v>0</v>
      </c>
      <c r="AG779">
        <v>35</v>
      </c>
      <c r="AH779">
        <v>0</v>
      </c>
      <c r="AI779">
        <v>0</v>
      </c>
      <c r="AJ779">
        <v>15</v>
      </c>
      <c r="AK779">
        <v>32</v>
      </c>
      <c r="AL779">
        <v>32</v>
      </c>
      <c r="AM779">
        <v>32</v>
      </c>
      <c r="AN779">
        <v>0.1</v>
      </c>
      <c r="AO779">
        <v>2.9090909090909092</v>
      </c>
      <c r="AP779">
        <v>0</v>
      </c>
      <c r="AQ779" t="s">
        <v>244</v>
      </c>
      <c r="AR779" t="s">
        <v>108</v>
      </c>
      <c r="AS779" t="s">
        <v>275</v>
      </c>
      <c r="AT779">
        <v>1708</v>
      </c>
      <c r="AU779">
        <v>1281</v>
      </c>
      <c r="AV779">
        <v>0</v>
      </c>
      <c r="AW779">
        <v>0</v>
      </c>
      <c r="AX779">
        <v>2.9889999999999999</v>
      </c>
      <c r="AY779">
        <v>0.16605555555555554</v>
      </c>
      <c r="AZ779">
        <v>5.8119444444444435</v>
      </c>
      <c r="BA779" t="s">
        <v>109</v>
      </c>
      <c r="BB779">
        <v>-0.81194444444444347</v>
      </c>
      <c r="BC779">
        <v>-4.8895951823352242</v>
      </c>
      <c r="BD779" t="s">
        <v>111</v>
      </c>
      <c r="BE779">
        <v>0</v>
      </c>
      <c r="BF779" t="s">
        <v>111</v>
      </c>
    </row>
    <row r="780" spans="1:58" x14ac:dyDescent="0.25">
      <c r="A780" t="s">
        <v>1075</v>
      </c>
      <c r="B780" t="s">
        <v>248</v>
      </c>
      <c r="C780">
        <v>3</v>
      </c>
      <c r="D780">
        <v>38</v>
      </c>
      <c r="E780">
        <v>2</v>
      </c>
      <c r="F780" t="s">
        <v>63</v>
      </c>
      <c r="G780" t="s">
        <v>64</v>
      </c>
      <c r="H780" t="s">
        <v>65</v>
      </c>
      <c r="I780" t="s">
        <v>66</v>
      </c>
      <c r="J780" t="s">
        <v>66</v>
      </c>
      <c r="K780" t="s">
        <v>121</v>
      </c>
      <c r="L780">
        <v>50</v>
      </c>
      <c r="M780">
        <v>1944834</v>
      </c>
      <c r="N780">
        <v>5</v>
      </c>
      <c r="O780">
        <v>4</v>
      </c>
      <c r="P780" t="s">
        <v>196</v>
      </c>
      <c r="Q780" t="s">
        <v>461</v>
      </c>
      <c r="R780">
        <v>4</v>
      </c>
      <c r="S780" t="s">
        <v>1038</v>
      </c>
      <c r="U780">
        <v>5</v>
      </c>
      <c r="V780">
        <v>10</v>
      </c>
      <c r="W780">
        <v>8</v>
      </c>
      <c r="X780">
        <v>0</v>
      </c>
      <c r="Y780">
        <v>8</v>
      </c>
      <c r="Z780">
        <v>0</v>
      </c>
      <c r="AA780">
        <v>13</v>
      </c>
      <c r="AB780">
        <v>18</v>
      </c>
      <c r="AC780">
        <v>50</v>
      </c>
      <c r="AD780">
        <v>12</v>
      </c>
      <c r="AE780">
        <v>16</v>
      </c>
      <c r="AF780">
        <v>0</v>
      </c>
      <c r="AG780">
        <v>28</v>
      </c>
      <c r="AH780">
        <v>0</v>
      </c>
      <c r="AI780">
        <v>0</v>
      </c>
      <c r="AJ780">
        <v>22</v>
      </c>
      <c r="AK780">
        <v>38</v>
      </c>
      <c r="AL780">
        <v>38</v>
      </c>
      <c r="AM780">
        <v>38</v>
      </c>
      <c r="AN780">
        <v>0.1</v>
      </c>
      <c r="AO780">
        <v>3.4545454545454546</v>
      </c>
      <c r="AP780">
        <v>0</v>
      </c>
      <c r="AQ780" t="s">
        <v>244</v>
      </c>
      <c r="AR780" t="s">
        <v>108</v>
      </c>
      <c r="AS780" t="s">
        <v>275</v>
      </c>
      <c r="AT780">
        <v>762</v>
      </c>
      <c r="AU780">
        <v>703</v>
      </c>
      <c r="AV780">
        <v>0</v>
      </c>
      <c r="AW780">
        <v>0</v>
      </c>
      <c r="AX780">
        <v>1.4650000000000001</v>
      </c>
      <c r="AY780">
        <v>0.12208333333333334</v>
      </c>
      <c r="AZ780">
        <v>3.4183333333333334</v>
      </c>
      <c r="BA780" t="s">
        <v>109</v>
      </c>
      <c r="BB780">
        <v>1.5816666666666666</v>
      </c>
      <c r="BC780">
        <v>12.955631399317404</v>
      </c>
      <c r="BD780" t="s">
        <v>111</v>
      </c>
      <c r="BE780">
        <v>0</v>
      </c>
      <c r="BF780" t="s">
        <v>111</v>
      </c>
    </row>
    <row r="781" spans="1:58" x14ac:dyDescent="0.25">
      <c r="A781" t="s">
        <v>1076</v>
      </c>
      <c r="B781" t="s">
        <v>248</v>
      </c>
      <c r="C781">
        <v>3</v>
      </c>
      <c r="D781">
        <v>39</v>
      </c>
      <c r="E781">
        <v>2</v>
      </c>
      <c r="F781" t="s">
        <v>63</v>
      </c>
      <c r="G781" t="s">
        <v>64</v>
      </c>
      <c r="H781" t="s">
        <v>67</v>
      </c>
      <c r="I781" t="s">
        <v>68</v>
      </c>
      <c r="J781" t="s">
        <v>69</v>
      </c>
      <c r="K781" t="s">
        <v>121</v>
      </c>
      <c r="L781">
        <v>50</v>
      </c>
      <c r="M781">
        <v>1944836</v>
      </c>
      <c r="N781">
        <v>5</v>
      </c>
      <c r="O781">
        <v>4</v>
      </c>
      <c r="P781" t="s">
        <v>196</v>
      </c>
      <c r="Q781" t="s">
        <v>461</v>
      </c>
      <c r="R781">
        <v>4</v>
      </c>
      <c r="S781" t="s">
        <v>1038</v>
      </c>
      <c r="U781">
        <v>0</v>
      </c>
      <c r="V781">
        <v>4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4</v>
      </c>
      <c r="AC781">
        <v>50</v>
      </c>
      <c r="AD781">
        <v>4</v>
      </c>
      <c r="AE781">
        <v>0</v>
      </c>
      <c r="AF781">
        <v>0</v>
      </c>
      <c r="AG781">
        <v>4</v>
      </c>
      <c r="AH781">
        <v>0</v>
      </c>
      <c r="AI781">
        <v>0</v>
      </c>
      <c r="AJ781">
        <v>46</v>
      </c>
      <c r="AK781">
        <v>46</v>
      </c>
      <c r="AL781">
        <v>46</v>
      </c>
      <c r="AM781">
        <v>46</v>
      </c>
      <c r="AN781">
        <v>0.1</v>
      </c>
      <c r="AO781">
        <v>4.1818181818181817</v>
      </c>
      <c r="AP781">
        <v>0</v>
      </c>
      <c r="AQ781" t="s">
        <v>245</v>
      </c>
      <c r="AR781" t="s">
        <v>108</v>
      </c>
      <c r="AS781" t="s">
        <v>275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 t="s">
        <v>113</v>
      </c>
      <c r="BB781">
        <v>5</v>
      </c>
      <c r="BC781">
        <v>0</v>
      </c>
      <c r="BD781" t="s">
        <v>111</v>
      </c>
      <c r="BE781">
        <v>0</v>
      </c>
      <c r="BF781" t="s">
        <v>111</v>
      </c>
    </row>
    <row r="782" spans="1:58" x14ac:dyDescent="0.25">
      <c r="A782" t="s">
        <v>1077</v>
      </c>
      <c r="B782" t="s">
        <v>248</v>
      </c>
      <c r="C782">
        <v>3</v>
      </c>
      <c r="D782">
        <v>40</v>
      </c>
      <c r="E782">
        <v>2</v>
      </c>
      <c r="F782" t="s">
        <v>63</v>
      </c>
      <c r="G782" t="s">
        <v>64</v>
      </c>
      <c r="H782" t="s">
        <v>65</v>
      </c>
      <c r="I782" t="s">
        <v>66</v>
      </c>
      <c r="J782" t="s">
        <v>66</v>
      </c>
      <c r="K782" t="s">
        <v>121</v>
      </c>
      <c r="L782">
        <v>50</v>
      </c>
      <c r="M782">
        <v>1944838</v>
      </c>
      <c r="N782">
        <v>5</v>
      </c>
      <c r="O782">
        <v>4</v>
      </c>
      <c r="P782" t="s">
        <v>196</v>
      </c>
      <c r="Q782" t="s">
        <v>461</v>
      </c>
      <c r="R782">
        <v>4</v>
      </c>
      <c r="S782" t="s">
        <v>1038</v>
      </c>
      <c r="U782">
        <v>26</v>
      </c>
      <c r="V782">
        <v>31</v>
      </c>
      <c r="W782">
        <v>1</v>
      </c>
      <c r="X782">
        <v>0</v>
      </c>
      <c r="Y782">
        <v>1</v>
      </c>
      <c r="Z782">
        <v>1</v>
      </c>
      <c r="AA782">
        <v>28</v>
      </c>
      <c r="AB782">
        <v>33</v>
      </c>
      <c r="AC782">
        <v>50</v>
      </c>
      <c r="AD782">
        <v>32</v>
      </c>
      <c r="AE782">
        <v>2</v>
      </c>
      <c r="AF782">
        <v>1</v>
      </c>
      <c r="AG782">
        <v>35</v>
      </c>
      <c r="AH782">
        <v>0</v>
      </c>
      <c r="AI782">
        <v>0</v>
      </c>
      <c r="AJ782">
        <v>15</v>
      </c>
      <c r="AK782">
        <v>17</v>
      </c>
      <c r="AL782">
        <v>18</v>
      </c>
      <c r="AM782">
        <v>18</v>
      </c>
      <c r="AN782">
        <v>0.1</v>
      </c>
      <c r="AO782">
        <v>1.5454545454545454</v>
      </c>
      <c r="AP782">
        <v>0</v>
      </c>
      <c r="AQ782" t="s">
        <v>244</v>
      </c>
      <c r="AR782" t="s">
        <v>108</v>
      </c>
      <c r="AS782" t="s">
        <v>275</v>
      </c>
      <c r="AT782">
        <v>2726</v>
      </c>
      <c r="AU782">
        <v>2720</v>
      </c>
      <c r="AV782">
        <v>0</v>
      </c>
      <c r="AW782">
        <v>0</v>
      </c>
      <c r="AX782">
        <v>5.4459999999999997</v>
      </c>
      <c r="AY782">
        <v>0.17018749999999999</v>
      </c>
      <c r="AZ782">
        <v>5.9565624999999995</v>
      </c>
      <c r="BA782" t="s">
        <v>109</v>
      </c>
      <c r="BB782">
        <v>-0.95656249999999954</v>
      </c>
      <c r="BC782">
        <v>-5.6206390011017238</v>
      </c>
      <c r="BD782" t="s">
        <v>111</v>
      </c>
      <c r="BE782">
        <v>0</v>
      </c>
      <c r="BF782" t="s">
        <v>111</v>
      </c>
    </row>
    <row r="783" spans="1:58" x14ac:dyDescent="0.25">
      <c r="A783" t="s">
        <v>1078</v>
      </c>
      <c r="B783" t="s">
        <v>248</v>
      </c>
      <c r="C783">
        <v>3</v>
      </c>
      <c r="D783">
        <v>41</v>
      </c>
      <c r="E783">
        <v>2</v>
      </c>
      <c r="F783" t="s">
        <v>63</v>
      </c>
      <c r="G783" t="s">
        <v>64</v>
      </c>
      <c r="H783" t="s">
        <v>65</v>
      </c>
      <c r="I783" t="s">
        <v>66</v>
      </c>
      <c r="J783" t="s">
        <v>66</v>
      </c>
      <c r="K783" t="s">
        <v>121</v>
      </c>
      <c r="L783">
        <v>50</v>
      </c>
      <c r="M783">
        <v>1944840</v>
      </c>
      <c r="N783">
        <v>5</v>
      </c>
      <c r="O783">
        <v>4</v>
      </c>
      <c r="P783" t="s">
        <v>196</v>
      </c>
      <c r="Q783" t="s">
        <v>461</v>
      </c>
      <c r="R783">
        <v>4</v>
      </c>
      <c r="S783" t="s">
        <v>1038</v>
      </c>
      <c r="U783">
        <v>37</v>
      </c>
      <c r="V783">
        <v>42</v>
      </c>
      <c r="W783">
        <v>0</v>
      </c>
      <c r="X783">
        <v>0</v>
      </c>
      <c r="Y783">
        <v>0</v>
      </c>
      <c r="Z783">
        <v>1</v>
      </c>
      <c r="AA783">
        <v>38</v>
      </c>
      <c r="AB783">
        <v>43</v>
      </c>
      <c r="AC783">
        <v>50</v>
      </c>
      <c r="AD783">
        <v>42</v>
      </c>
      <c r="AE783">
        <v>0</v>
      </c>
      <c r="AF783">
        <v>1</v>
      </c>
      <c r="AG783">
        <v>43</v>
      </c>
      <c r="AH783">
        <v>0</v>
      </c>
      <c r="AI783">
        <v>0</v>
      </c>
      <c r="AJ783">
        <v>7</v>
      </c>
      <c r="AK783">
        <v>7</v>
      </c>
      <c r="AL783">
        <v>8</v>
      </c>
      <c r="AM783">
        <v>8</v>
      </c>
      <c r="AN783">
        <v>0.1</v>
      </c>
      <c r="AO783">
        <v>0.63636363636363635</v>
      </c>
      <c r="AP783">
        <v>0</v>
      </c>
      <c r="AQ783" t="s">
        <v>244</v>
      </c>
      <c r="AR783" t="s">
        <v>108</v>
      </c>
      <c r="AS783" t="s">
        <v>275</v>
      </c>
      <c r="AT783">
        <v>3853</v>
      </c>
      <c r="AU783">
        <v>3969</v>
      </c>
      <c r="AV783">
        <v>0</v>
      </c>
      <c r="AW783">
        <v>0</v>
      </c>
      <c r="AX783">
        <v>7.8220000000000001</v>
      </c>
      <c r="AY783">
        <v>0.18623809523809523</v>
      </c>
      <c r="AZ783">
        <v>8.0082380952380952</v>
      </c>
      <c r="BA783" t="s">
        <v>109</v>
      </c>
      <c r="BB783">
        <v>-3.0082380952380952</v>
      </c>
      <c r="BC783">
        <v>-16.152646381999489</v>
      </c>
      <c r="BD783" t="s">
        <v>111</v>
      </c>
      <c r="BE783">
        <v>0</v>
      </c>
      <c r="BF783" t="s">
        <v>111</v>
      </c>
    </row>
    <row r="784" spans="1:58" x14ac:dyDescent="0.25">
      <c r="A784" t="s">
        <v>1079</v>
      </c>
      <c r="B784" t="s">
        <v>248</v>
      </c>
      <c r="C784">
        <v>3</v>
      </c>
      <c r="D784">
        <v>42</v>
      </c>
      <c r="E784">
        <v>2</v>
      </c>
      <c r="F784" t="s">
        <v>63</v>
      </c>
      <c r="G784" t="s">
        <v>64</v>
      </c>
      <c r="H784" t="s">
        <v>65</v>
      </c>
      <c r="I784" t="s">
        <v>66</v>
      </c>
      <c r="J784" t="s">
        <v>66</v>
      </c>
      <c r="K784" t="s">
        <v>121</v>
      </c>
      <c r="L784">
        <v>50</v>
      </c>
      <c r="M784">
        <v>1944842</v>
      </c>
      <c r="N784">
        <v>5</v>
      </c>
      <c r="O784">
        <v>4</v>
      </c>
      <c r="P784" t="s">
        <v>196</v>
      </c>
      <c r="Q784" t="s">
        <v>461</v>
      </c>
      <c r="R784">
        <v>4</v>
      </c>
      <c r="S784" t="s">
        <v>1038</v>
      </c>
      <c r="U784">
        <v>19</v>
      </c>
      <c r="V784">
        <v>24</v>
      </c>
      <c r="W784">
        <v>7</v>
      </c>
      <c r="X784">
        <v>0</v>
      </c>
      <c r="Y784">
        <v>7</v>
      </c>
      <c r="Z784">
        <v>0</v>
      </c>
      <c r="AA784">
        <v>26</v>
      </c>
      <c r="AB784">
        <v>31</v>
      </c>
      <c r="AC784">
        <v>50</v>
      </c>
      <c r="AD784">
        <v>26</v>
      </c>
      <c r="AE784">
        <v>14</v>
      </c>
      <c r="AF784">
        <v>0</v>
      </c>
      <c r="AG784">
        <v>40</v>
      </c>
      <c r="AH784">
        <v>0</v>
      </c>
      <c r="AI784">
        <v>0</v>
      </c>
      <c r="AJ784">
        <v>10</v>
      </c>
      <c r="AK784">
        <v>24</v>
      </c>
      <c r="AL784">
        <v>24</v>
      </c>
      <c r="AM784">
        <v>24</v>
      </c>
      <c r="AN784">
        <v>0.1</v>
      </c>
      <c r="AO784">
        <v>2.1818181818181817</v>
      </c>
      <c r="AP784">
        <v>0</v>
      </c>
      <c r="AQ784" t="s">
        <v>244</v>
      </c>
      <c r="AR784" t="s">
        <v>108</v>
      </c>
      <c r="AS784" t="s">
        <v>275</v>
      </c>
      <c r="AT784">
        <v>2506</v>
      </c>
      <c r="AU784">
        <v>2461</v>
      </c>
      <c r="AV784">
        <v>0</v>
      </c>
      <c r="AW784">
        <v>0</v>
      </c>
      <c r="AX784">
        <v>4.9669999999999996</v>
      </c>
      <c r="AY784">
        <v>0.19103846153846152</v>
      </c>
      <c r="AZ784">
        <v>7.6415384615384605</v>
      </c>
      <c r="BA784" t="s">
        <v>109</v>
      </c>
      <c r="BB784">
        <v>-2.6415384615384605</v>
      </c>
      <c r="BC784">
        <v>-13.827259915441912</v>
      </c>
      <c r="BD784" t="s">
        <v>111</v>
      </c>
      <c r="BE784">
        <v>0</v>
      </c>
      <c r="BF784" t="s">
        <v>111</v>
      </c>
    </row>
    <row r="785" spans="1:58" x14ac:dyDescent="0.25">
      <c r="A785" t="s">
        <v>1080</v>
      </c>
      <c r="B785" t="s">
        <v>248</v>
      </c>
      <c r="C785">
        <v>3</v>
      </c>
      <c r="D785">
        <v>43</v>
      </c>
      <c r="E785">
        <v>2</v>
      </c>
      <c r="F785" t="s">
        <v>63</v>
      </c>
      <c r="G785" t="s">
        <v>64</v>
      </c>
      <c r="H785" t="s">
        <v>65</v>
      </c>
      <c r="I785" t="s">
        <v>66</v>
      </c>
      <c r="J785" t="s">
        <v>66</v>
      </c>
      <c r="K785" t="s">
        <v>121</v>
      </c>
      <c r="L785">
        <v>50</v>
      </c>
      <c r="M785">
        <v>1944844</v>
      </c>
      <c r="N785">
        <v>5</v>
      </c>
      <c r="O785">
        <v>4</v>
      </c>
      <c r="P785" t="s">
        <v>196</v>
      </c>
      <c r="Q785" t="s">
        <v>461</v>
      </c>
      <c r="R785">
        <v>4</v>
      </c>
      <c r="S785" t="s">
        <v>1038</v>
      </c>
      <c r="U785">
        <v>11</v>
      </c>
      <c r="V785">
        <v>16</v>
      </c>
      <c r="W785">
        <v>5</v>
      </c>
      <c r="X785">
        <v>0</v>
      </c>
      <c r="Y785">
        <v>5</v>
      </c>
      <c r="Z785">
        <v>0</v>
      </c>
      <c r="AA785">
        <v>16</v>
      </c>
      <c r="AB785">
        <v>21</v>
      </c>
      <c r="AC785">
        <v>50</v>
      </c>
      <c r="AD785">
        <v>21</v>
      </c>
      <c r="AE785">
        <v>10</v>
      </c>
      <c r="AF785">
        <v>0</v>
      </c>
      <c r="AG785">
        <v>31</v>
      </c>
      <c r="AH785">
        <v>0</v>
      </c>
      <c r="AI785">
        <v>0</v>
      </c>
      <c r="AJ785">
        <v>19</v>
      </c>
      <c r="AK785">
        <v>29</v>
      </c>
      <c r="AL785">
        <v>29</v>
      </c>
      <c r="AM785">
        <v>29</v>
      </c>
      <c r="AN785">
        <v>0.1</v>
      </c>
      <c r="AO785">
        <v>2.6363636363636362</v>
      </c>
      <c r="AP785">
        <v>0</v>
      </c>
      <c r="AQ785" t="s">
        <v>244</v>
      </c>
      <c r="AR785" t="s">
        <v>108</v>
      </c>
      <c r="AS785" t="s">
        <v>275</v>
      </c>
      <c r="AT785">
        <v>1572</v>
      </c>
      <c r="AU785">
        <v>1535</v>
      </c>
      <c r="AV785">
        <v>0</v>
      </c>
      <c r="AW785">
        <v>0</v>
      </c>
      <c r="AX785">
        <v>3.1070000000000002</v>
      </c>
      <c r="AY785">
        <v>0.14795238095238097</v>
      </c>
      <c r="AZ785">
        <v>4.5865238095238103</v>
      </c>
      <c r="BA785" t="s">
        <v>109</v>
      </c>
      <c r="BB785">
        <v>0.41347619047618966</v>
      </c>
      <c r="BC785">
        <v>2.794657225619563</v>
      </c>
      <c r="BD785" t="s">
        <v>111</v>
      </c>
      <c r="BE785">
        <v>0</v>
      </c>
      <c r="BF785" t="s">
        <v>111</v>
      </c>
    </row>
    <row r="786" spans="1:58" x14ac:dyDescent="0.25">
      <c r="A786" t="s">
        <v>1081</v>
      </c>
      <c r="B786" t="s">
        <v>248</v>
      </c>
      <c r="C786">
        <v>3</v>
      </c>
      <c r="D786">
        <v>44</v>
      </c>
      <c r="E786">
        <v>2</v>
      </c>
      <c r="F786" t="s">
        <v>63</v>
      </c>
      <c r="G786" t="s">
        <v>64</v>
      </c>
      <c r="H786" t="s">
        <v>65</v>
      </c>
      <c r="I786" t="s">
        <v>66</v>
      </c>
      <c r="J786" t="s">
        <v>66</v>
      </c>
      <c r="K786" t="s">
        <v>121</v>
      </c>
      <c r="L786">
        <v>50</v>
      </c>
      <c r="M786">
        <v>1944846</v>
      </c>
      <c r="N786">
        <v>5</v>
      </c>
      <c r="O786">
        <v>4</v>
      </c>
      <c r="P786" t="s">
        <v>196</v>
      </c>
      <c r="Q786" t="s">
        <v>461</v>
      </c>
      <c r="R786">
        <v>4</v>
      </c>
      <c r="S786" t="s">
        <v>1038</v>
      </c>
      <c r="U786">
        <v>22</v>
      </c>
      <c r="V786">
        <v>27</v>
      </c>
      <c r="W786">
        <v>1</v>
      </c>
      <c r="X786">
        <v>0</v>
      </c>
      <c r="Y786">
        <v>1</v>
      </c>
      <c r="Z786">
        <v>0</v>
      </c>
      <c r="AA786">
        <v>23</v>
      </c>
      <c r="AB786">
        <v>28</v>
      </c>
      <c r="AC786">
        <v>50</v>
      </c>
      <c r="AD786">
        <v>27</v>
      </c>
      <c r="AE786">
        <v>2</v>
      </c>
      <c r="AF786">
        <v>0</v>
      </c>
      <c r="AG786">
        <v>29</v>
      </c>
      <c r="AH786">
        <v>0</v>
      </c>
      <c r="AI786">
        <v>0</v>
      </c>
      <c r="AJ786">
        <v>21</v>
      </c>
      <c r="AK786">
        <v>23</v>
      </c>
      <c r="AL786">
        <v>23</v>
      </c>
      <c r="AM786">
        <v>23</v>
      </c>
      <c r="AN786">
        <v>0.1</v>
      </c>
      <c r="AO786">
        <v>2.0909090909090908</v>
      </c>
      <c r="AP786">
        <v>0</v>
      </c>
      <c r="AQ786" t="s">
        <v>244</v>
      </c>
      <c r="AR786" t="s">
        <v>108</v>
      </c>
      <c r="AS786" t="s">
        <v>275</v>
      </c>
      <c r="AT786">
        <v>2442</v>
      </c>
      <c r="AU786">
        <v>2471</v>
      </c>
      <c r="AV786">
        <v>0</v>
      </c>
      <c r="AW786">
        <v>0</v>
      </c>
      <c r="AX786">
        <v>4.9130000000000003</v>
      </c>
      <c r="AY786">
        <v>0.18196296296296297</v>
      </c>
      <c r="AZ786">
        <v>5.2769259259259256</v>
      </c>
      <c r="BA786" t="s">
        <v>109</v>
      </c>
      <c r="BB786">
        <v>-0.27692592592592558</v>
      </c>
      <c r="BC786">
        <v>-1.5218807246081805</v>
      </c>
      <c r="BD786" t="s">
        <v>114</v>
      </c>
      <c r="BE786">
        <v>0</v>
      </c>
      <c r="BF786" t="s">
        <v>111</v>
      </c>
    </row>
    <row r="787" spans="1:58" x14ac:dyDescent="0.25">
      <c r="A787" t="s">
        <v>1082</v>
      </c>
      <c r="B787" t="s">
        <v>248</v>
      </c>
      <c r="C787">
        <v>3</v>
      </c>
      <c r="D787">
        <v>45</v>
      </c>
      <c r="E787">
        <v>2</v>
      </c>
      <c r="F787" t="s">
        <v>146</v>
      </c>
      <c r="G787" t="s">
        <v>64</v>
      </c>
      <c r="H787" t="s">
        <v>65</v>
      </c>
      <c r="I787" t="s">
        <v>66</v>
      </c>
      <c r="J787" t="s">
        <v>66</v>
      </c>
      <c r="K787" t="s">
        <v>1</v>
      </c>
      <c r="L787">
        <v>50</v>
      </c>
      <c r="M787">
        <v>1944848</v>
      </c>
      <c r="N787">
        <v>9</v>
      </c>
      <c r="O787">
        <v>4</v>
      </c>
      <c r="P787" t="s">
        <v>196</v>
      </c>
      <c r="Q787" t="s">
        <v>461</v>
      </c>
      <c r="R787">
        <v>5</v>
      </c>
      <c r="S787" t="s">
        <v>1083</v>
      </c>
      <c r="U787">
        <v>6</v>
      </c>
      <c r="V787">
        <v>11</v>
      </c>
      <c r="W787">
        <v>5</v>
      </c>
      <c r="X787">
        <v>0</v>
      </c>
      <c r="Y787">
        <v>5</v>
      </c>
      <c r="Z787">
        <v>0</v>
      </c>
      <c r="AA787">
        <v>11</v>
      </c>
      <c r="AB787">
        <v>16</v>
      </c>
      <c r="AC787">
        <v>50</v>
      </c>
      <c r="AD787">
        <v>17</v>
      </c>
      <c r="AE787">
        <v>12</v>
      </c>
      <c r="AF787">
        <v>0</v>
      </c>
      <c r="AG787">
        <v>29</v>
      </c>
      <c r="AH787">
        <v>0</v>
      </c>
      <c r="AI787">
        <v>33</v>
      </c>
      <c r="AJ787">
        <v>21</v>
      </c>
      <c r="AK787">
        <v>33</v>
      </c>
      <c r="AL787">
        <v>33</v>
      </c>
      <c r="AM787">
        <v>0</v>
      </c>
      <c r="AN787">
        <v>0.18</v>
      </c>
      <c r="AO787">
        <v>3</v>
      </c>
      <c r="AP787">
        <v>0</v>
      </c>
      <c r="AQ787" t="s">
        <v>115</v>
      </c>
      <c r="AR787" t="s">
        <v>108</v>
      </c>
      <c r="AS787" t="s">
        <v>275</v>
      </c>
      <c r="AT787">
        <v>1887</v>
      </c>
      <c r="AU787">
        <v>1820</v>
      </c>
      <c r="AV787">
        <v>0</v>
      </c>
      <c r="AW787">
        <v>0</v>
      </c>
      <c r="AX787">
        <v>3.7069999999999999</v>
      </c>
      <c r="AY787">
        <v>0.21805882352941175</v>
      </c>
      <c r="AZ787">
        <v>6.3237058823529404</v>
      </c>
      <c r="BA787" t="s">
        <v>109</v>
      </c>
      <c r="BB787">
        <v>2.6762941176470596</v>
      </c>
      <c r="BC787">
        <v>12.273266792554631</v>
      </c>
      <c r="BD787" t="s">
        <v>110</v>
      </c>
      <c r="BE787">
        <v>0</v>
      </c>
      <c r="BF787" t="s">
        <v>111</v>
      </c>
    </row>
    <row r="788" spans="1:58" x14ac:dyDescent="0.25">
      <c r="A788" t="s">
        <v>1084</v>
      </c>
      <c r="B788" t="s">
        <v>248</v>
      </c>
      <c r="C788">
        <v>3</v>
      </c>
      <c r="D788">
        <v>46</v>
      </c>
      <c r="E788">
        <v>2</v>
      </c>
      <c r="F788" t="s">
        <v>146</v>
      </c>
      <c r="G788" t="s">
        <v>64</v>
      </c>
      <c r="H788" t="s">
        <v>65</v>
      </c>
      <c r="I788" t="s">
        <v>66</v>
      </c>
      <c r="J788" t="s">
        <v>66</v>
      </c>
      <c r="K788" t="s">
        <v>1</v>
      </c>
      <c r="L788">
        <v>50</v>
      </c>
      <c r="M788">
        <v>1944850</v>
      </c>
      <c r="N788">
        <v>9</v>
      </c>
      <c r="O788">
        <v>4</v>
      </c>
      <c r="P788" t="s">
        <v>196</v>
      </c>
      <c r="Q788" t="s">
        <v>461</v>
      </c>
      <c r="R788">
        <v>5</v>
      </c>
      <c r="S788" t="s">
        <v>1083</v>
      </c>
      <c r="U788">
        <v>9</v>
      </c>
      <c r="V788">
        <v>14</v>
      </c>
      <c r="W788">
        <v>3</v>
      </c>
      <c r="X788">
        <v>0</v>
      </c>
      <c r="Y788">
        <v>3</v>
      </c>
      <c r="Z788">
        <v>0</v>
      </c>
      <c r="AA788">
        <v>12</v>
      </c>
      <c r="AB788">
        <v>17</v>
      </c>
      <c r="AC788">
        <v>50</v>
      </c>
      <c r="AD788">
        <v>23</v>
      </c>
      <c r="AE788">
        <v>6</v>
      </c>
      <c r="AF788">
        <v>0</v>
      </c>
      <c r="AG788">
        <v>29</v>
      </c>
      <c r="AH788">
        <v>0</v>
      </c>
      <c r="AI788">
        <v>27</v>
      </c>
      <c r="AJ788">
        <v>21</v>
      </c>
      <c r="AK788">
        <v>27</v>
      </c>
      <c r="AL788">
        <v>27</v>
      </c>
      <c r="AM788">
        <v>0</v>
      </c>
      <c r="AN788">
        <v>0.18</v>
      </c>
      <c r="AO788">
        <v>2.4545454545454546</v>
      </c>
      <c r="AP788">
        <v>0</v>
      </c>
      <c r="AQ788" t="s">
        <v>115</v>
      </c>
      <c r="AR788" t="s">
        <v>108</v>
      </c>
      <c r="AS788" t="s">
        <v>275</v>
      </c>
      <c r="AT788">
        <v>2301</v>
      </c>
      <c r="AU788">
        <v>1953</v>
      </c>
      <c r="AV788">
        <v>0</v>
      </c>
      <c r="AW788">
        <v>0</v>
      </c>
      <c r="AX788">
        <v>4.2539999999999996</v>
      </c>
      <c r="AY788">
        <v>0.18495652173913041</v>
      </c>
      <c r="AZ788">
        <v>5.3637391304347819</v>
      </c>
      <c r="BA788" t="s">
        <v>109</v>
      </c>
      <c r="BB788">
        <v>3.6362608695652181</v>
      </c>
      <c r="BC788">
        <v>19.660084626234138</v>
      </c>
      <c r="BD788" t="s">
        <v>111</v>
      </c>
      <c r="BE788">
        <v>0</v>
      </c>
      <c r="BF788" t="s">
        <v>111</v>
      </c>
    </row>
    <row r="789" spans="1:58" x14ac:dyDescent="0.25">
      <c r="A789" t="s">
        <v>1085</v>
      </c>
      <c r="B789" t="s">
        <v>248</v>
      </c>
      <c r="C789">
        <v>3</v>
      </c>
      <c r="D789">
        <v>47</v>
      </c>
      <c r="E789">
        <v>2</v>
      </c>
      <c r="F789" t="s">
        <v>146</v>
      </c>
      <c r="G789" t="s">
        <v>64</v>
      </c>
      <c r="H789" t="s">
        <v>65</v>
      </c>
      <c r="I789" t="s">
        <v>66</v>
      </c>
      <c r="J789" t="s">
        <v>66</v>
      </c>
      <c r="K789" t="s">
        <v>1</v>
      </c>
      <c r="L789">
        <v>50</v>
      </c>
      <c r="M789">
        <v>1944852</v>
      </c>
      <c r="N789">
        <v>9</v>
      </c>
      <c r="O789">
        <v>4</v>
      </c>
      <c r="P789" t="s">
        <v>196</v>
      </c>
      <c r="Q789" t="s">
        <v>461</v>
      </c>
      <c r="R789">
        <v>5</v>
      </c>
      <c r="S789" t="s">
        <v>1083</v>
      </c>
      <c r="U789">
        <v>13</v>
      </c>
      <c r="V789">
        <v>18</v>
      </c>
      <c r="W789">
        <v>1</v>
      </c>
      <c r="X789">
        <v>0</v>
      </c>
      <c r="Y789">
        <v>1</v>
      </c>
      <c r="Z789">
        <v>1</v>
      </c>
      <c r="AA789">
        <v>15</v>
      </c>
      <c r="AB789">
        <v>20</v>
      </c>
      <c r="AC789">
        <v>50</v>
      </c>
      <c r="AD789">
        <v>31</v>
      </c>
      <c r="AE789">
        <v>2</v>
      </c>
      <c r="AF789">
        <v>2</v>
      </c>
      <c r="AG789">
        <v>35</v>
      </c>
      <c r="AH789">
        <v>0</v>
      </c>
      <c r="AI789">
        <v>19</v>
      </c>
      <c r="AJ789">
        <v>15</v>
      </c>
      <c r="AK789">
        <v>17</v>
      </c>
      <c r="AL789">
        <v>19</v>
      </c>
      <c r="AM789">
        <v>0</v>
      </c>
      <c r="AN789">
        <v>0.18</v>
      </c>
      <c r="AO789">
        <v>1.5454545454545454</v>
      </c>
      <c r="AP789">
        <v>0</v>
      </c>
      <c r="AQ789" t="s">
        <v>115</v>
      </c>
      <c r="AR789" t="s">
        <v>108</v>
      </c>
      <c r="AS789" t="s">
        <v>275</v>
      </c>
      <c r="AT789">
        <v>2496</v>
      </c>
      <c r="AU789">
        <v>2371</v>
      </c>
      <c r="AV789">
        <v>0</v>
      </c>
      <c r="AW789">
        <v>0</v>
      </c>
      <c r="AX789">
        <v>4.867</v>
      </c>
      <c r="AY789">
        <v>0.157</v>
      </c>
      <c r="AZ789">
        <v>5.4950000000000001</v>
      </c>
      <c r="BA789" t="s">
        <v>109</v>
      </c>
      <c r="BB789">
        <v>3.5049999999999999</v>
      </c>
      <c r="BC789">
        <v>22.32484076433121</v>
      </c>
      <c r="BD789" t="s">
        <v>111</v>
      </c>
      <c r="BE789">
        <v>0</v>
      </c>
      <c r="BF789" t="s">
        <v>111</v>
      </c>
    </row>
    <row r="790" spans="1:58" x14ac:dyDescent="0.25">
      <c r="A790" t="s">
        <v>1086</v>
      </c>
      <c r="B790" t="s">
        <v>248</v>
      </c>
      <c r="C790">
        <v>3</v>
      </c>
      <c r="D790">
        <v>48</v>
      </c>
      <c r="E790">
        <v>2</v>
      </c>
      <c r="F790" t="s">
        <v>146</v>
      </c>
      <c r="G790" t="s">
        <v>64</v>
      </c>
      <c r="H790" t="s">
        <v>65</v>
      </c>
      <c r="I790" t="s">
        <v>66</v>
      </c>
      <c r="J790" t="s">
        <v>66</v>
      </c>
      <c r="K790" t="s">
        <v>1</v>
      </c>
      <c r="L790">
        <v>50</v>
      </c>
      <c r="M790">
        <v>1944854</v>
      </c>
      <c r="N790">
        <v>9</v>
      </c>
      <c r="O790">
        <v>4</v>
      </c>
      <c r="P790" t="s">
        <v>196</v>
      </c>
      <c r="Q790" t="s">
        <v>461</v>
      </c>
      <c r="R790">
        <v>5</v>
      </c>
      <c r="S790" t="s">
        <v>1083</v>
      </c>
      <c r="U790">
        <v>6</v>
      </c>
      <c r="V790">
        <v>11</v>
      </c>
      <c r="W790">
        <v>7</v>
      </c>
      <c r="X790">
        <v>0</v>
      </c>
      <c r="Y790">
        <v>7</v>
      </c>
      <c r="Z790">
        <v>2</v>
      </c>
      <c r="AA790">
        <v>15</v>
      </c>
      <c r="AB790">
        <v>20</v>
      </c>
      <c r="AC790">
        <v>50</v>
      </c>
      <c r="AD790">
        <v>17</v>
      </c>
      <c r="AE790">
        <v>14</v>
      </c>
      <c r="AF790">
        <v>4</v>
      </c>
      <c r="AG790">
        <v>35</v>
      </c>
      <c r="AH790">
        <v>0</v>
      </c>
      <c r="AI790">
        <v>33</v>
      </c>
      <c r="AJ790">
        <v>15</v>
      </c>
      <c r="AK790">
        <v>29</v>
      </c>
      <c r="AL790">
        <v>33</v>
      </c>
      <c r="AM790">
        <v>0</v>
      </c>
      <c r="AN790">
        <v>0.18</v>
      </c>
      <c r="AO790">
        <v>2.6363636363636362</v>
      </c>
      <c r="AP790">
        <v>0</v>
      </c>
      <c r="AQ790" t="s">
        <v>115</v>
      </c>
      <c r="AR790" t="s">
        <v>108</v>
      </c>
      <c r="AS790" t="s">
        <v>275</v>
      </c>
      <c r="AT790">
        <v>1356</v>
      </c>
      <c r="AU790">
        <v>1259</v>
      </c>
      <c r="AV790">
        <v>0</v>
      </c>
      <c r="AW790">
        <v>0</v>
      </c>
      <c r="AX790">
        <v>2.6150000000000002</v>
      </c>
      <c r="AY790">
        <v>0.15382352941176472</v>
      </c>
      <c r="AZ790">
        <v>5.3838235294117656</v>
      </c>
      <c r="BA790" t="s">
        <v>109</v>
      </c>
      <c r="BB790">
        <v>3.6161764705882344</v>
      </c>
      <c r="BC790">
        <v>23.508604206500948</v>
      </c>
      <c r="BD790" t="s">
        <v>111</v>
      </c>
      <c r="BE790">
        <v>0</v>
      </c>
      <c r="BF790" t="s">
        <v>111</v>
      </c>
    </row>
    <row r="791" spans="1:58" x14ac:dyDescent="0.25">
      <c r="A791" t="s">
        <v>1087</v>
      </c>
      <c r="B791" t="s">
        <v>248</v>
      </c>
      <c r="C791">
        <v>3</v>
      </c>
      <c r="D791">
        <v>49</v>
      </c>
      <c r="E791">
        <v>2</v>
      </c>
      <c r="F791" t="s">
        <v>146</v>
      </c>
      <c r="G791" t="s">
        <v>64</v>
      </c>
      <c r="H791" t="s">
        <v>65</v>
      </c>
      <c r="I791" t="s">
        <v>66</v>
      </c>
      <c r="J791" t="s">
        <v>66</v>
      </c>
      <c r="K791" t="s">
        <v>1</v>
      </c>
      <c r="L791">
        <v>50</v>
      </c>
      <c r="M791">
        <v>1944856</v>
      </c>
      <c r="N791">
        <v>9</v>
      </c>
      <c r="O791">
        <v>4</v>
      </c>
      <c r="P791" t="s">
        <v>196</v>
      </c>
      <c r="Q791" t="s">
        <v>461</v>
      </c>
      <c r="R791">
        <v>5</v>
      </c>
      <c r="S791" t="s">
        <v>1083</v>
      </c>
      <c r="U791">
        <v>17</v>
      </c>
      <c r="V791">
        <v>22</v>
      </c>
      <c r="W791">
        <v>0</v>
      </c>
      <c r="X791">
        <v>0</v>
      </c>
      <c r="Y791">
        <v>0</v>
      </c>
      <c r="Z791">
        <v>0</v>
      </c>
      <c r="AA791">
        <v>17</v>
      </c>
      <c r="AB791">
        <v>22</v>
      </c>
      <c r="AC791">
        <v>50</v>
      </c>
      <c r="AD791">
        <v>39</v>
      </c>
      <c r="AE791">
        <v>0</v>
      </c>
      <c r="AF791">
        <v>0</v>
      </c>
      <c r="AG791">
        <v>39</v>
      </c>
      <c r="AH791">
        <v>0</v>
      </c>
      <c r="AI791">
        <v>11</v>
      </c>
      <c r="AJ791">
        <v>11</v>
      </c>
      <c r="AK791">
        <v>11</v>
      </c>
      <c r="AL791">
        <v>11</v>
      </c>
      <c r="AM791">
        <v>0</v>
      </c>
      <c r="AN791">
        <v>0.18</v>
      </c>
      <c r="AO791">
        <v>1</v>
      </c>
      <c r="AP791">
        <v>0</v>
      </c>
      <c r="AQ791" t="s">
        <v>115</v>
      </c>
      <c r="AR791" t="s">
        <v>108</v>
      </c>
      <c r="AS791" t="s">
        <v>275</v>
      </c>
      <c r="AT791">
        <v>2908</v>
      </c>
      <c r="AU791">
        <v>2812</v>
      </c>
      <c r="AV791">
        <v>0</v>
      </c>
      <c r="AW791">
        <v>0</v>
      </c>
      <c r="AX791">
        <v>5.72</v>
      </c>
      <c r="AY791">
        <v>0.14666666666666667</v>
      </c>
      <c r="AZ791">
        <v>5.72</v>
      </c>
      <c r="BA791" t="s">
        <v>109</v>
      </c>
      <c r="BB791">
        <v>3.2800000000000002</v>
      </c>
      <c r="BC791">
        <v>22.363636363636367</v>
      </c>
      <c r="BD791" t="s">
        <v>111</v>
      </c>
      <c r="BE791">
        <v>0</v>
      </c>
      <c r="BF791" t="s">
        <v>111</v>
      </c>
    </row>
    <row r="792" spans="1:58" x14ac:dyDescent="0.25">
      <c r="A792" t="s">
        <v>1088</v>
      </c>
      <c r="B792" t="s">
        <v>248</v>
      </c>
      <c r="C792">
        <v>3</v>
      </c>
      <c r="D792">
        <v>50</v>
      </c>
      <c r="E792">
        <v>2</v>
      </c>
      <c r="F792" t="s">
        <v>146</v>
      </c>
      <c r="G792" t="s">
        <v>64</v>
      </c>
      <c r="H792" t="s">
        <v>67</v>
      </c>
      <c r="I792" t="s">
        <v>68</v>
      </c>
      <c r="J792" t="s">
        <v>69</v>
      </c>
      <c r="K792" t="s">
        <v>1</v>
      </c>
      <c r="L792">
        <v>50</v>
      </c>
      <c r="M792">
        <v>1944858</v>
      </c>
      <c r="N792">
        <v>5</v>
      </c>
      <c r="O792">
        <v>4</v>
      </c>
      <c r="P792" t="s">
        <v>196</v>
      </c>
      <c r="Q792" t="s">
        <v>461</v>
      </c>
      <c r="R792">
        <v>5</v>
      </c>
      <c r="S792" t="s">
        <v>1083</v>
      </c>
      <c r="U792">
        <v>0</v>
      </c>
      <c r="V792">
        <v>4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4</v>
      </c>
      <c r="AC792">
        <v>50</v>
      </c>
      <c r="AD792">
        <v>8</v>
      </c>
      <c r="AE792">
        <v>0</v>
      </c>
      <c r="AF792">
        <v>0</v>
      </c>
      <c r="AG792">
        <v>8</v>
      </c>
      <c r="AH792">
        <v>0</v>
      </c>
      <c r="AI792">
        <v>42</v>
      </c>
      <c r="AJ792">
        <v>42</v>
      </c>
      <c r="AK792">
        <v>42</v>
      </c>
      <c r="AL792">
        <v>42</v>
      </c>
      <c r="AM792">
        <v>0</v>
      </c>
      <c r="AN792">
        <v>0.1</v>
      </c>
      <c r="AO792">
        <v>3.8181818181818183</v>
      </c>
      <c r="AP792">
        <v>0</v>
      </c>
      <c r="AQ792" t="s">
        <v>112</v>
      </c>
      <c r="AR792" t="s">
        <v>108</v>
      </c>
      <c r="AS792" t="s">
        <v>275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 t="s">
        <v>113</v>
      </c>
      <c r="BB792">
        <v>5</v>
      </c>
      <c r="BC792">
        <v>0</v>
      </c>
      <c r="BD792" t="s">
        <v>111</v>
      </c>
      <c r="BE792">
        <v>0</v>
      </c>
      <c r="BF792" t="s">
        <v>111</v>
      </c>
    </row>
    <row r="793" spans="1:58" x14ac:dyDescent="0.25">
      <c r="A793" t="s">
        <v>1089</v>
      </c>
      <c r="B793" t="s">
        <v>248</v>
      </c>
      <c r="C793">
        <v>3</v>
      </c>
      <c r="D793">
        <v>51</v>
      </c>
      <c r="E793">
        <v>2</v>
      </c>
      <c r="F793" t="s">
        <v>146</v>
      </c>
      <c r="G793" t="s">
        <v>64</v>
      </c>
      <c r="H793" t="s">
        <v>65</v>
      </c>
      <c r="I793" t="s">
        <v>66</v>
      </c>
      <c r="J793" t="s">
        <v>66</v>
      </c>
      <c r="K793" t="s">
        <v>1</v>
      </c>
      <c r="L793">
        <v>50</v>
      </c>
      <c r="M793">
        <v>1944860</v>
      </c>
      <c r="N793">
        <v>9</v>
      </c>
      <c r="O793">
        <v>4</v>
      </c>
      <c r="P793" t="s">
        <v>196</v>
      </c>
      <c r="Q793" t="s">
        <v>461</v>
      </c>
      <c r="R793">
        <v>5</v>
      </c>
      <c r="S793" t="s">
        <v>1083</v>
      </c>
      <c r="U793">
        <v>8</v>
      </c>
      <c r="V793">
        <v>13</v>
      </c>
      <c r="W793">
        <v>2</v>
      </c>
      <c r="X793">
        <v>0</v>
      </c>
      <c r="Y793">
        <v>2</v>
      </c>
      <c r="Z793">
        <v>0</v>
      </c>
      <c r="AA793">
        <v>10</v>
      </c>
      <c r="AB793">
        <v>15</v>
      </c>
      <c r="AC793">
        <v>50</v>
      </c>
      <c r="AD793">
        <v>21</v>
      </c>
      <c r="AE793">
        <v>4</v>
      </c>
      <c r="AF793">
        <v>0</v>
      </c>
      <c r="AG793">
        <v>25</v>
      </c>
      <c r="AH793">
        <v>0</v>
      </c>
      <c r="AI793">
        <v>29</v>
      </c>
      <c r="AJ793">
        <v>25</v>
      </c>
      <c r="AK793">
        <v>29</v>
      </c>
      <c r="AL793">
        <v>29</v>
      </c>
      <c r="AM793">
        <v>0</v>
      </c>
      <c r="AN793">
        <v>0.18</v>
      </c>
      <c r="AO793">
        <v>2.6363636363636362</v>
      </c>
      <c r="AP793">
        <v>0</v>
      </c>
      <c r="AQ793" t="s">
        <v>115</v>
      </c>
      <c r="AR793" t="s">
        <v>108</v>
      </c>
      <c r="AS793" t="s">
        <v>275</v>
      </c>
      <c r="AT793">
        <v>1920</v>
      </c>
      <c r="AU793">
        <v>1502</v>
      </c>
      <c r="AV793">
        <v>0</v>
      </c>
      <c r="AW793">
        <v>0</v>
      </c>
      <c r="AX793">
        <v>3.4220000000000002</v>
      </c>
      <c r="AY793">
        <v>0.16295238095238096</v>
      </c>
      <c r="AZ793">
        <v>4.0738095238095244</v>
      </c>
      <c r="BA793" t="s">
        <v>109</v>
      </c>
      <c r="BB793">
        <v>4.9261904761904756</v>
      </c>
      <c r="BC793">
        <v>30.230859146697831</v>
      </c>
      <c r="BD793" t="s">
        <v>111</v>
      </c>
      <c r="BE793">
        <v>0</v>
      </c>
      <c r="BF793" t="s">
        <v>111</v>
      </c>
    </row>
    <row r="794" spans="1:58" x14ac:dyDescent="0.25">
      <c r="A794" t="s">
        <v>1090</v>
      </c>
      <c r="B794" t="s">
        <v>248</v>
      </c>
      <c r="C794">
        <v>3</v>
      </c>
      <c r="D794">
        <v>52</v>
      </c>
      <c r="E794">
        <v>2</v>
      </c>
      <c r="F794" t="s">
        <v>146</v>
      </c>
      <c r="G794" t="s">
        <v>64</v>
      </c>
      <c r="H794" t="s">
        <v>65</v>
      </c>
      <c r="I794" t="s">
        <v>66</v>
      </c>
      <c r="J794" t="s">
        <v>66</v>
      </c>
      <c r="K794" t="s">
        <v>1</v>
      </c>
      <c r="L794">
        <v>50</v>
      </c>
      <c r="M794">
        <v>1944862</v>
      </c>
      <c r="N794">
        <v>9</v>
      </c>
      <c r="O794">
        <v>4</v>
      </c>
      <c r="P794" t="s">
        <v>196</v>
      </c>
      <c r="Q794" t="s">
        <v>461</v>
      </c>
      <c r="R794">
        <v>5</v>
      </c>
      <c r="S794" t="s">
        <v>1083</v>
      </c>
      <c r="U794">
        <v>4</v>
      </c>
      <c r="V794">
        <v>13</v>
      </c>
      <c r="W794">
        <v>2</v>
      </c>
      <c r="X794">
        <v>0</v>
      </c>
      <c r="Y794">
        <v>2</v>
      </c>
      <c r="Z794">
        <v>0</v>
      </c>
      <c r="AA794">
        <v>6</v>
      </c>
      <c r="AB794">
        <v>15</v>
      </c>
      <c r="AC794">
        <v>50</v>
      </c>
      <c r="AD794">
        <v>21</v>
      </c>
      <c r="AE794">
        <v>4</v>
      </c>
      <c r="AF794">
        <v>0</v>
      </c>
      <c r="AG794">
        <v>25</v>
      </c>
      <c r="AH794">
        <v>0</v>
      </c>
      <c r="AI794">
        <v>29</v>
      </c>
      <c r="AJ794">
        <v>25</v>
      </c>
      <c r="AK794">
        <v>29</v>
      </c>
      <c r="AL794">
        <v>29</v>
      </c>
      <c r="AM794">
        <v>0</v>
      </c>
      <c r="AN794">
        <v>0.18</v>
      </c>
      <c r="AO794">
        <v>2.6363636363636362</v>
      </c>
      <c r="AP794">
        <v>0</v>
      </c>
      <c r="AQ794" t="s">
        <v>115</v>
      </c>
      <c r="AR794" t="s">
        <v>108</v>
      </c>
      <c r="AS794" t="s">
        <v>275</v>
      </c>
      <c r="AT794">
        <v>1180</v>
      </c>
      <c r="AU794">
        <v>1131</v>
      </c>
      <c r="AV794">
        <v>0</v>
      </c>
      <c r="AW794">
        <v>0</v>
      </c>
      <c r="AX794">
        <v>2.3109999999999999</v>
      </c>
      <c r="AY794">
        <v>0.11004761904761905</v>
      </c>
      <c r="AZ794">
        <v>2.7511904761904762</v>
      </c>
      <c r="BA794" t="s">
        <v>109</v>
      </c>
      <c r="BB794">
        <v>6.2488095238095234</v>
      </c>
      <c r="BC794">
        <v>56.78277801817395</v>
      </c>
      <c r="BD794" t="s">
        <v>111</v>
      </c>
      <c r="BE794">
        <v>0</v>
      </c>
      <c r="BF794" t="s">
        <v>111</v>
      </c>
    </row>
    <row r="795" spans="1:58" x14ac:dyDescent="0.25">
      <c r="A795" t="s">
        <v>1091</v>
      </c>
      <c r="B795" t="s">
        <v>248</v>
      </c>
      <c r="C795">
        <v>3</v>
      </c>
      <c r="D795">
        <v>53</v>
      </c>
      <c r="E795">
        <v>2</v>
      </c>
      <c r="F795" t="s">
        <v>146</v>
      </c>
      <c r="G795" t="s">
        <v>64</v>
      </c>
      <c r="H795" t="s">
        <v>65</v>
      </c>
      <c r="I795" t="s">
        <v>66</v>
      </c>
      <c r="J795" t="s">
        <v>66</v>
      </c>
      <c r="K795" t="s">
        <v>1</v>
      </c>
      <c r="L795">
        <v>50</v>
      </c>
      <c r="M795">
        <v>1944864</v>
      </c>
      <c r="N795">
        <v>9</v>
      </c>
      <c r="O795">
        <v>4</v>
      </c>
      <c r="P795" t="s">
        <v>196</v>
      </c>
      <c r="Q795" t="s">
        <v>461</v>
      </c>
      <c r="R795">
        <v>5</v>
      </c>
      <c r="S795" t="s">
        <v>1083</v>
      </c>
      <c r="U795">
        <v>10</v>
      </c>
      <c r="V795">
        <v>19</v>
      </c>
      <c r="W795">
        <v>2</v>
      </c>
      <c r="X795">
        <v>0</v>
      </c>
      <c r="Y795">
        <v>2</v>
      </c>
      <c r="Z795">
        <v>0</v>
      </c>
      <c r="AA795">
        <v>12</v>
      </c>
      <c r="AB795">
        <v>21</v>
      </c>
      <c r="AC795">
        <v>50</v>
      </c>
      <c r="AD795">
        <v>33</v>
      </c>
      <c r="AE795">
        <v>4</v>
      </c>
      <c r="AF795">
        <v>0</v>
      </c>
      <c r="AG795">
        <v>37</v>
      </c>
      <c r="AH795">
        <v>0</v>
      </c>
      <c r="AI795">
        <v>17</v>
      </c>
      <c r="AJ795">
        <v>13</v>
      </c>
      <c r="AK795">
        <v>17</v>
      </c>
      <c r="AL795">
        <v>17</v>
      </c>
      <c r="AM795">
        <v>0</v>
      </c>
      <c r="AN795">
        <v>0.18</v>
      </c>
      <c r="AO795">
        <v>1.5454545454545454</v>
      </c>
      <c r="AP795">
        <v>0</v>
      </c>
      <c r="AQ795" t="s">
        <v>115</v>
      </c>
      <c r="AR795" t="s">
        <v>108</v>
      </c>
      <c r="AS795" t="s">
        <v>275</v>
      </c>
      <c r="AT795">
        <v>2377</v>
      </c>
      <c r="AU795">
        <v>2343</v>
      </c>
      <c r="AV795">
        <v>0</v>
      </c>
      <c r="AW795">
        <v>0</v>
      </c>
      <c r="AX795">
        <v>4.72</v>
      </c>
      <c r="AY795">
        <v>0.14303030303030304</v>
      </c>
      <c r="AZ795">
        <v>5.292121212121212</v>
      </c>
      <c r="BA795" t="s">
        <v>109</v>
      </c>
      <c r="BB795">
        <v>3.707878787878788</v>
      </c>
      <c r="BC795">
        <v>25.923728813559322</v>
      </c>
      <c r="BD795" t="s">
        <v>111</v>
      </c>
      <c r="BE795">
        <v>0</v>
      </c>
      <c r="BF795" t="s">
        <v>111</v>
      </c>
    </row>
    <row r="796" spans="1:58" x14ac:dyDescent="0.25">
      <c r="A796" t="s">
        <v>1092</v>
      </c>
      <c r="B796" t="s">
        <v>248</v>
      </c>
      <c r="C796">
        <v>3</v>
      </c>
      <c r="D796">
        <v>54</v>
      </c>
      <c r="E796">
        <v>2</v>
      </c>
      <c r="F796" t="s">
        <v>146</v>
      </c>
      <c r="G796" t="s">
        <v>64</v>
      </c>
      <c r="H796" t="s">
        <v>65</v>
      </c>
      <c r="I796" t="s">
        <v>66</v>
      </c>
      <c r="J796" t="s">
        <v>66</v>
      </c>
      <c r="K796" t="s">
        <v>1</v>
      </c>
      <c r="L796">
        <v>50</v>
      </c>
      <c r="M796">
        <v>1944866</v>
      </c>
      <c r="N796">
        <v>9</v>
      </c>
      <c r="O796">
        <v>4</v>
      </c>
      <c r="P796" t="s">
        <v>196</v>
      </c>
      <c r="Q796" t="s">
        <v>461</v>
      </c>
      <c r="R796">
        <v>5</v>
      </c>
      <c r="S796" t="s">
        <v>1083</v>
      </c>
      <c r="U796">
        <v>11</v>
      </c>
      <c r="V796">
        <v>20</v>
      </c>
      <c r="W796">
        <v>0</v>
      </c>
      <c r="X796">
        <v>0</v>
      </c>
      <c r="Y796">
        <v>0</v>
      </c>
      <c r="Z796">
        <v>0</v>
      </c>
      <c r="AA796">
        <v>11</v>
      </c>
      <c r="AB796">
        <v>20</v>
      </c>
      <c r="AC796">
        <v>50</v>
      </c>
      <c r="AD796">
        <v>35</v>
      </c>
      <c r="AE796">
        <v>0</v>
      </c>
      <c r="AF796">
        <v>0</v>
      </c>
      <c r="AG796">
        <v>35</v>
      </c>
      <c r="AH796">
        <v>0</v>
      </c>
      <c r="AI796">
        <v>15</v>
      </c>
      <c r="AJ796">
        <v>15</v>
      </c>
      <c r="AK796">
        <v>15</v>
      </c>
      <c r="AL796">
        <v>15</v>
      </c>
      <c r="AM796">
        <v>0</v>
      </c>
      <c r="AN796">
        <v>0.18</v>
      </c>
      <c r="AO796">
        <v>1.3636363636363638</v>
      </c>
      <c r="AP796">
        <v>0</v>
      </c>
      <c r="AQ796" t="s">
        <v>115</v>
      </c>
      <c r="AR796" t="s">
        <v>108</v>
      </c>
      <c r="AS796" t="s">
        <v>275</v>
      </c>
      <c r="AT796">
        <v>2193</v>
      </c>
      <c r="AU796">
        <v>2672</v>
      </c>
      <c r="AV796">
        <v>0</v>
      </c>
      <c r="AW796">
        <v>0</v>
      </c>
      <c r="AX796">
        <v>4.8650000000000002</v>
      </c>
      <c r="AY796">
        <v>0.13900000000000001</v>
      </c>
      <c r="AZ796">
        <v>4.8650000000000002</v>
      </c>
      <c r="BA796" t="s">
        <v>109</v>
      </c>
      <c r="BB796">
        <v>4.1349999999999998</v>
      </c>
      <c r="BC796">
        <v>29.748201438848916</v>
      </c>
      <c r="BD796" t="s">
        <v>111</v>
      </c>
      <c r="BE796">
        <v>0</v>
      </c>
      <c r="BF796" t="s">
        <v>111</v>
      </c>
    </row>
    <row r="797" spans="1:58" x14ac:dyDescent="0.25">
      <c r="A797" t="s">
        <v>1093</v>
      </c>
      <c r="B797" t="s">
        <v>248</v>
      </c>
      <c r="C797">
        <v>3</v>
      </c>
      <c r="D797">
        <v>55</v>
      </c>
      <c r="E797">
        <v>2</v>
      </c>
      <c r="F797" t="s">
        <v>146</v>
      </c>
      <c r="G797" t="s">
        <v>64</v>
      </c>
      <c r="H797" t="s">
        <v>65</v>
      </c>
      <c r="I797" t="s">
        <v>66</v>
      </c>
      <c r="J797" t="s">
        <v>66</v>
      </c>
      <c r="K797" t="s">
        <v>1</v>
      </c>
      <c r="L797">
        <v>50</v>
      </c>
      <c r="M797">
        <v>1944868</v>
      </c>
      <c r="N797">
        <v>9</v>
      </c>
      <c r="O797">
        <v>4</v>
      </c>
      <c r="P797" t="s">
        <v>196</v>
      </c>
      <c r="Q797" t="s">
        <v>461</v>
      </c>
      <c r="R797">
        <v>5</v>
      </c>
      <c r="S797" t="s">
        <v>1083</v>
      </c>
      <c r="U797">
        <v>0</v>
      </c>
      <c r="V797">
        <v>5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5</v>
      </c>
      <c r="AC797">
        <v>50</v>
      </c>
      <c r="AD797">
        <v>5</v>
      </c>
      <c r="AE797">
        <v>0</v>
      </c>
      <c r="AF797">
        <v>0</v>
      </c>
      <c r="AG797">
        <v>5</v>
      </c>
      <c r="AH797">
        <v>0</v>
      </c>
      <c r="AI797">
        <v>45</v>
      </c>
      <c r="AJ797">
        <v>45</v>
      </c>
      <c r="AK797">
        <v>45</v>
      </c>
      <c r="AL797">
        <v>45</v>
      </c>
      <c r="AM797">
        <v>0</v>
      </c>
      <c r="AN797">
        <v>0.18</v>
      </c>
      <c r="AO797">
        <v>4.0909090909090908</v>
      </c>
      <c r="AP797">
        <v>0</v>
      </c>
      <c r="AQ797" t="s">
        <v>115</v>
      </c>
      <c r="AR797" t="s">
        <v>108</v>
      </c>
      <c r="AS797" t="s">
        <v>275</v>
      </c>
      <c r="AT797">
        <v>151</v>
      </c>
      <c r="AU797">
        <v>128</v>
      </c>
      <c r="AV797">
        <v>0</v>
      </c>
      <c r="AW797">
        <v>0</v>
      </c>
      <c r="AX797">
        <v>0.27900000000000003</v>
      </c>
      <c r="AY797">
        <v>5.5800000000000002E-2</v>
      </c>
      <c r="AZ797">
        <v>0.27900000000000003</v>
      </c>
      <c r="BA797" t="s">
        <v>109</v>
      </c>
      <c r="BB797">
        <v>8.7210000000000001</v>
      </c>
      <c r="BC797">
        <v>156.29032258064515</v>
      </c>
      <c r="BD797" t="s">
        <v>114</v>
      </c>
      <c r="BE797">
        <v>1</v>
      </c>
      <c r="BF797" t="s">
        <v>111</v>
      </c>
    </row>
    <row r="798" spans="1:58" x14ac:dyDescent="0.25">
      <c r="A798" t="s">
        <v>1094</v>
      </c>
      <c r="B798" t="s">
        <v>248</v>
      </c>
      <c r="C798">
        <v>3</v>
      </c>
      <c r="D798">
        <v>56</v>
      </c>
      <c r="E798">
        <v>3</v>
      </c>
      <c r="F798" t="s">
        <v>63</v>
      </c>
      <c r="G798" t="s">
        <v>64</v>
      </c>
      <c r="H798" t="s">
        <v>65</v>
      </c>
      <c r="I798" t="s">
        <v>66</v>
      </c>
      <c r="J798" t="s">
        <v>66</v>
      </c>
      <c r="K798" t="s">
        <v>121</v>
      </c>
      <c r="L798">
        <v>50</v>
      </c>
      <c r="M798">
        <v>1944870</v>
      </c>
      <c r="N798">
        <v>9</v>
      </c>
      <c r="O798">
        <v>4</v>
      </c>
      <c r="P798" t="s">
        <v>196</v>
      </c>
      <c r="Q798" t="s">
        <v>461</v>
      </c>
      <c r="R798">
        <v>6</v>
      </c>
      <c r="S798" t="s">
        <v>1038</v>
      </c>
      <c r="U798">
        <v>41</v>
      </c>
      <c r="V798">
        <v>46</v>
      </c>
      <c r="W798">
        <v>1</v>
      </c>
      <c r="X798">
        <v>0</v>
      </c>
      <c r="Y798">
        <v>1</v>
      </c>
      <c r="Z798">
        <v>0</v>
      </c>
      <c r="AA798">
        <v>42</v>
      </c>
      <c r="AB798">
        <v>47</v>
      </c>
      <c r="AC798">
        <v>50</v>
      </c>
      <c r="AD798">
        <v>46</v>
      </c>
      <c r="AE798">
        <v>1</v>
      </c>
      <c r="AF798">
        <v>0</v>
      </c>
      <c r="AG798">
        <v>47</v>
      </c>
      <c r="AH798">
        <v>0</v>
      </c>
      <c r="AI798">
        <v>0</v>
      </c>
      <c r="AJ798">
        <v>3</v>
      </c>
      <c r="AK798">
        <v>4</v>
      </c>
      <c r="AL798">
        <v>4</v>
      </c>
      <c r="AM798">
        <v>4</v>
      </c>
      <c r="AN798">
        <v>0.18</v>
      </c>
      <c r="AO798">
        <v>0.36363636363636365</v>
      </c>
      <c r="AP798">
        <v>0</v>
      </c>
      <c r="AQ798" t="s">
        <v>244</v>
      </c>
      <c r="AR798" t="s">
        <v>108</v>
      </c>
      <c r="AS798" t="s">
        <v>1095</v>
      </c>
      <c r="AT798">
        <v>6466</v>
      </c>
      <c r="AU798">
        <v>6449</v>
      </c>
      <c r="AV798">
        <v>0</v>
      </c>
      <c r="AW798">
        <v>0</v>
      </c>
      <c r="AX798">
        <v>12.914999999999999</v>
      </c>
      <c r="AY798">
        <v>0.2807608695652174</v>
      </c>
      <c r="AZ798">
        <v>13.195760869565218</v>
      </c>
      <c r="BA798" t="s">
        <v>109</v>
      </c>
      <c r="BB798">
        <v>-4.195760869565218</v>
      </c>
      <c r="BC798">
        <v>-14.944250871080142</v>
      </c>
      <c r="BD798" t="s">
        <v>110</v>
      </c>
      <c r="BE798">
        <v>0</v>
      </c>
      <c r="BF798" t="s">
        <v>111</v>
      </c>
    </row>
    <row r="799" spans="1:58" x14ac:dyDescent="0.25">
      <c r="A799" t="s">
        <v>1096</v>
      </c>
      <c r="B799" t="s">
        <v>248</v>
      </c>
      <c r="C799">
        <v>3</v>
      </c>
      <c r="D799">
        <v>57</v>
      </c>
      <c r="E799">
        <v>3</v>
      </c>
      <c r="F799" t="s">
        <v>63</v>
      </c>
      <c r="G799" t="s">
        <v>64</v>
      </c>
      <c r="H799" t="s">
        <v>65</v>
      </c>
      <c r="I799" t="s">
        <v>66</v>
      </c>
      <c r="J799" t="s">
        <v>66</v>
      </c>
      <c r="K799" t="s">
        <v>121</v>
      </c>
      <c r="L799">
        <v>50</v>
      </c>
      <c r="M799">
        <v>1944872</v>
      </c>
      <c r="N799">
        <v>9</v>
      </c>
      <c r="O799">
        <v>4</v>
      </c>
      <c r="P799" t="s">
        <v>196</v>
      </c>
      <c r="Q799" t="s">
        <v>461</v>
      </c>
      <c r="R799">
        <v>6</v>
      </c>
      <c r="S799" t="s">
        <v>1038</v>
      </c>
      <c r="U799">
        <v>29</v>
      </c>
      <c r="V799">
        <v>34</v>
      </c>
      <c r="W799">
        <v>7</v>
      </c>
      <c r="X799">
        <v>0</v>
      </c>
      <c r="Y799">
        <v>7</v>
      </c>
      <c r="Z799">
        <v>3</v>
      </c>
      <c r="AA799">
        <v>39</v>
      </c>
      <c r="AB799">
        <v>44</v>
      </c>
      <c r="AC799">
        <v>50</v>
      </c>
      <c r="AD799">
        <v>34</v>
      </c>
      <c r="AE799">
        <v>7</v>
      </c>
      <c r="AF799">
        <v>3</v>
      </c>
      <c r="AG799">
        <v>44</v>
      </c>
      <c r="AH799">
        <v>0</v>
      </c>
      <c r="AI799">
        <v>0</v>
      </c>
      <c r="AJ799">
        <v>6</v>
      </c>
      <c r="AK799">
        <v>13</v>
      </c>
      <c r="AL799">
        <v>16</v>
      </c>
      <c r="AM799">
        <v>16</v>
      </c>
      <c r="AN799">
        <v>0.18</v>
      </c>
      <c r="AO799">
        <v>1.1818181818181819</v>
      </c>
      <c r="AP799">
        <v>0</v>
      </c>
      <c r="AQ799" t="s">
        <v>244</v>
      </c>
      <c r="AR799" t="s">
        <v>108</v>
      </c>
      <c r="AS799" t="s">
        <v>1095</v>
      </c>
      <c r="AT799">
        <v>2762</v>
      </c>
      <c r="AU799">
        <v>2620</v>
      </c>
      <c r="AV799">
        <v>0</v>
      </c>
      <c r="AW799">
        <v>0</v>
      </c>
      <c r="AX799">
        <v>5.3819999999999997</v>
      </c>
      <c r="AY799">
        <v>0.15829411764705881</v>
      </c>
      <c r="AZ799">
        <v>6.9649411764705871</v>
      </c>
      <c r="BA799" t="s">
        <v>109</v>
      </c>
      <c r="BB799">
        <v>2.0350588235294129</v>
      </c>
      <c r="BC799">
        <v>12.856187290969908</v>
      </c>
      <c r="BD799" t="s">
        <v>111</v>
      </c>
      <c r="BE799">
        <v>0</v>
      </c>
      <c r="BF799" t="s">
        <v>111</v>
      </c>
    </row>
    <row r="800" spans="1:58" x14ac:dyDescent="0.25">
      <c r="A800" t="s">
        <v>1097</v>
      </c>
      <c r="B800" t="s">
        <v>248</v>
      </c>
      <c r="C800">
        <v>3</v>
      </c>
      <c r="D800">
        <v>58</v>
      </c>
      <c r="E800">
        <v>3</v>
      </c>
      <c r="F800" t="s">
        <v>63</v>
      </c>
      <c r="G800" t="s">
        <v>64</v>
      </c>
      <c r="H800" t="s">
        <v>65</v>
      </c>
      <c r="I800" t="s">
        <v>66</v>
      </c>
      <c r="J800" t="s">
        <v>66</v>
      </c>
      <c r="K800" t="s">
        <v>121</v>
      </c>
      <c r="L800">
        <v>50</v>
      </c>
      <c r="M800">
        <v>1944874</v>
      </c>
      <c r="N800">
        <v>9</v>
      </c>
      <c r="O800">
        <v>4</v>
      </c>
      <c r="P800" t="s">
        <v>196</v>
      </c>
      <c r="Q800" t="s">
        <v>461</v>
      </c>
      <c r="R800">
        <v>6</v>
      </c>
      <c r="S800" t="s">
        <v>1038</v>
      </c>
      <c r="U800">
        <v>18</v>
      </c>
      <c r="V800">
        <v>23</v>
      </c>
      <c r="W800">
        <v>4</v>
      </c>
      <c r="X800">
        <v>0</v>
      </c>
      <c r="Y800">
        <v>4</v>
      </c>
      <c r="Z800">
        <v>16</v>
      </c>
      <c r="AA800">
        <v>38</v>
      </c>
      <c r="AB800">
        <v>43</v>
      </c>
      <c r="AC800">
        <v>50</v>
      </c>
      <c r="AD800">
        <v>23</v>
      </c>
      <c r="AE800">
        <v>4</v>
      </c>
      <c r="AF800">
        <v>16</v>
      </c>
      <c r="AG800">
        <v>43</v>
      </c>
      <c r="AH800">
        <v>0</v>
      </c>
      <c r="AI800">
        <v>0</v>
      </c>
      <c r="AJ800">
        <v>7</v>
      </c>
      <c r="AK800">
        <v>11</v>
      </c>
      <c r="AL800">
        <v>27</v>
      </c>
      <c r="AM800">
        <v>27</v>
      </c>
      <c r="AN800">
        <v>0.18</v>
      </c>
      <c r="AO800">
        <v>1</v>
      </c>
      <c r="AP800">
        <v>0</v>
      </c>
      <c r="AQ800" t="s">
        <v>244</v>
      </c>
      <c r="AR800" t="s">
        <v>108</v>
      </c>
      <c r="AS800" t="s">
        <v>1095</v>
      </c>
      <c r="AT800">
        <v>2087</v>
      </c>
      <c r="AU800">
        <v>2108</v>
      </c>
      <c r="AV800">
        <v>0</v>
      </c>
      <c r="AW800">
        <v>0</v>
      </c>
      <c r="AX800">
        <v>4.1950000000000003</v>
      </c>
      <c r="AY800">
        <v>0.18239130434782611</v>
      </c>
      <c r="AZ800">
        <v>7.8428260869565225</v>
      </c>
      <c r="BA800" t="s">
        <v>109</v>
      </c>
      <c r="BB800">
        <v>1.1571739130434775</v>
      </c>
      <c r="BC800">
        <v>6.3444576877234757</v>
      </c>
      <c r="BD800" t="s">
        <v>111</v>
      </c>
      <c r="BE800">
        <v>0</v>
      </c>
      <c r="BF800" t="s">
        <v>111</v>
      </c>
    </row>
    <row r="801" spans="1:58" x14ac:dyDescent="0.25">
      <c r="A801" t="s">
        <v>1098</v>
      </c>
      <c r="B801" t="s">
        <v>248</v>
      </c>
      <c r="C801">
        <v>3</v>
      </c>
      <c r="D801">
        <v>59</v>
      </c>
      <c r="E801">
        <v>3</v>
      </c>
      <c r="F801" t="s">
        <v>63</v>
      </c>
      <c r="G801" t="s">
        <v>64</v>
      </c>
      <c r="H801" t="s">
        <v>65</v>
      </c>
      <c r="I801" t="s">
        <v>66</v>
      </c>
      <c r="J801" t="s">
        <v>66</v>
      </c>
      <c r="K801" t="s">
        <v>121</v>
      </c>
      <c r="L801">
        <v>50</v>
      </c>
      <c r="M801">
        <v>1944876</v>
      </c>
      <c r="N801">
        <v>9</v>
      </c>
      <c r="O801">
        <v>4</v>
      </c>
      <c r="P801" t="s">
        <v>196</v>
      </c>
      <c r="Q801" t="s">
        <v>461</v>
      </c>
      <c r="R801">
        <v>6</v>
      </c>
      <c r="S801" t="s">
        <v>1038</v>
      </c>
      <c r="U801">
        <v>30</v>
      </c>
      <c r="V801">
        <v>35</v>
      </c>
      <c r="W801">
        <v>1</v>
      </c>
      <c r="X801">
        <v>0</v>
      </c>
      <c r="Y801">
        <v>1</v>
      </c>
      <c r="Z801">
        <v>7</v>
      </c>
      <c r="AA801">
        <v>38</v>
      </c>
      <c r="AB801">
        <v>43</v>
      </c>
      <c r="AC801">
        <v>50</v>
      </c>
      <c r="AD801">
        <v>35</v>
      </c>
      <c r="AE801">
        <v>1</v>
      </c>
      <c r="AF801">
        <v>7</v>
      </c>
      <c r="AG801">
        <v>43</v>
      </c>
      <c r="AH801">
        <v>0</v>
      </c>
      <c r="AI801">
        <v>0</v>
      </c>
      <c r="AJ801">
        <v>7</v>
      </c>
      <c r="AK801">
        <v>8</v>
      </c>
      <c r="AL801">
        <v>15</v>
      </c>
      <c r="AM801">
        <v>15</v>
      </c>
      <c r="AN801">
        <v>0.18</v>
      </c>
      <c r="AO801">
        <v>0.72727272727272729</v>
      </c>
      <c r="AP801">
        <v>0</v>
      </c>
      <c r="AQ801" t="s">
        <v>244</v>
      </c>
      <c r="AR801" t="s">
        <v>108</v>
      </c>
      <c r="AS801" t="s">
        <v>1095</v>
      </c>
      <c r="AT801">
        <v>5165</v>
      </c>
      <c r="AU801">
        <v>5180</v>
      </c>
      <c r="AV801">
        <v>0</v>
      </c>
      <c r="AW801">
        <v>0</v>
      </c>
      <c r="AX801">
        <v>10.345000000000001</v>
      </c>
      <c r="AY801">
        <v>0.2955714285714286</v>
      </c>
      <c r="AZ801">
        <v>12.709571428571429</v>
      </c>
      <c r="BA801" t="s">
        <v>109</v>
      </c>
      <c r="BB801">
        <v>-3.7095714285714294</v>
      </c>
      <c r="BC801">
        <v>-12.55050749154181</v>
      </c>
      <c r="BD801" t="s">
        <v>111</v>
      </c>
      <c r="BE801">
        <v>0</v>
      </c>
      <c r="BF801" t="s">
        <v>111</v>
      </c>
    </row>
    <row r="802" spans="1:58" x14ac:dyDescent="0.25">
      <c r="A802" t="s">
        <v>1099</v>
      </c>
      <c r="B802" t="s">
        <v>248</v>
      </c>
      <c r="C802">
        <v>3</v>
      </c>
      <c r="D802">
        <v>60</v>
      </c>
      <c r="E802">
        <v>3</v>
      </c>
      <c r="F802" t="s">
        <v>63</v>
      </c>
      <c r="G802" t="s">
        <v>64</v>
      </c>
      <c r="H802" t="s">
        <v>65</v>
      </c>
      <c r="I802" t="s">
        <v>66</v>
      </c>
      <c r="J802" t="s">
        <v>66</v>
      </c>
      <c r="K802" t="s">
        <v>121</v>
      </c>
      <c r="L802">
        <v>50</v>
      </c>
      <c r="M802">
        <v>1944878</v>
      </c>
      <c r="N802">
        <v>9</v>
      </c>
      <c r="O802">
        <v>4</v>
      </c>
      <c r="P802" t="s">
        <v>196</v>
      </c>
      <c r="Q802" t="s">
        <v>461</v>
      </c>
      <c r="R802">
        <v>6</v>
      </c>
      <c r="S802" t="s">
        <v>1038</v>
      </c>
      <c r="U802">
        <v>39</v>
      </c>
      <c r="V802">
        <v>44</v>
      </c>
      <c r="W802">
        <v>2</v>
      </c>
      <c r="X802">
        <v>0</v>
      </c>
      <c r="Y802">
        <v>2</v>
      </c>
      <c r="Z802">
        <v>0</v>
      </c>
      <c r="AA802">
        <v>41</v>
      </c>
      <c r="AB802">
        <v>46</v>
      </c>
      <c r="AC802">
        <v>50</v>
      </c>
      <c r="AD802">
        <v>44</v>
      </c>
      <c r="AE802">
        <v>2</v>
      </c>
      <c r="AF802">
        <v>0</v>
      </c>
      <c r="AG802">
        <v>46</v>
      </c>
      <c r="AH802">
        <v>0</v>
      </c>
      <c r="AI802">
        <v>0</v>
      </c>
      <c r="AJ802">
        <v>4</v>
      </c>
      <c r="AK802">
        <v>6</v>
      </c>
      <c r="AL802">
        <v>6</v>
      </c>
      <c r="AM802">
        <v>6</v>
      </c>
      <c r="AN802">
        <v>0.18</v>
      </c>
      <c r="AO802">
        <v>0.54545454545454541</v>
      </c>
      <c r="AP802">
        <v>0</v>
      </c>
      <c r="AQ802" t="s">
        <v>244</v>
      </c>
      <c r="AR802" t="s">
        <v>108</v>
      </c>
      <c r="AS802" t="s">
        <v>1095</v>
      </c>
      <c r="AT802">
        <v>6527</v>
      </c>
      <c r="AU802">
        <v>6516</v>
      </c>
      <c r="AV802">
        <v>0</v>
      </c>
      <c r="AW802">
        <v>0</v>
      </c>
      <c r="AX802">
        <v>13.042999999999999</v>
      </c>
      <c r="AY802">
        <v>0.29643181818181819</v>
      </c>
      <c r="AZ802">
        <v>13.635863636363636</v>
      </c>
      <c r="BA802" t="s">
        <v>109</v>
      </c>
      <c r="BB802">
        <v>-4.6358636363636361</v>
      </c>
      <c r="BC802">
        <v>-15.638886759181169</v>
      </c>
      <c r="BD802" t="s">
        <v>111</v>
      </c>
      <c r="BE802">
        <v>0</v>
      </c>
      <c r="BF802" t="s">
        <v>111</v>
      </c>
    </row>
    <row r="803" spans="1:58" x14ac:dyDescent="0.25">
      <c r="A803" t="s">
        <v>1100</v>
      </c>
      <c r="B803" t="s">
        <v>248</v>
      </c>
      <c r="C803">
        <v>3</v>
      </c>
      <c r="D803">
        <v>61</v>
      </c>
      <c r="E803">
        <v>3</v>
      </c>
      <c r="F803" t="s">
        <v>63</v>
      </c>
      <c r="G803" t="s">
        <v>64</v>
      </c>
      <c r="H803" t="s">
        <v>67</v>
      </c>
      <c r="I803" t="s">
        <v>68</v>
      </c>
      <c r="J803" t="s">
        <v>69</v>
      </c>
      <c r="K803" t="s">
        <v>121</v>
      </c>
      <c r="L803">
        <v>50</v>
      </c>
      <c r="M803">
        <v>1944880</v>
      </c>
      <c r="N803">
        <v>5</v>
      </c>
      <c r="O803">
        <v>4</v>
      </c>
      <c r="P803" t="s">
        <v>196</v>
      </c>
      <c r="Q803" t="s">
        <v>461</v>
      </c>
      <c r="R803">
        <v>6</v>
      </c>
      <c r="S803" t="s">
        <v>1038</v>
      </c>
      <c r="U803">
        <v>0</v>
      </c>
      <c r="V803">
        <v>4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</v>
      </c>
      <c r="AC803">
        <v>50</v>
      </c>
      <c r="AD803">
        <v>4</v>
      </c>
      <c r="AE803">
        <v>0</v>
      </c>
      <c r="AF803">
        <v>0</v>
      </c>
      <c r="AG803">
        <v>4</v>
      </c>
      <c r="AH803">
        <v>0</v>
      </c>
      <c r="AI803">
        <v>0</v>
      </c>
      <c r="AJ803">
        <v>46</v>
      </c>
      <c r="AK803">
        <v>46</v>
      </c>
      <c r="AL803">
        <v>46</v>
      </c>
      <c r="AM803">
        <v>46</v>
      </c>
      <c r="AN803">
        <v>0.1</v>
      </c>
      <c r="AO803">
        <v>4.1818181818181817</v>
      </c>
      <c r="AP803">
        <v>0</v>
      </c>
      <c r="AQ803" t="s">
        <v>245</v>
      </c>
      <c r="AR803" t="s">
        <v>108</v>
      </c>
      <c r="AS803" t="s">
        <v>1095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 t="s">
        <v>113</v>
      </c>
      <c r="BB803">
        <v>5</v>
      </c>
      <c r="BC803">
        <v>0</v>
      </c>
      <c r="BD803" t="s">
        <v>111</v>
      </c>
      <c r="BE803">
        <v>0</v>
      </c>
      <c r="BF803" t="s">
        <v>111</v>
      </c>
    </row>
    <row r="804" spans="1:58" x14ac:dyDescent="0.25">
      <c r="A804" t="s">
        <v>1101</v>
      </c>
      <c r="B804" t="s">
        <v>248</v>
      </c>
      <c r="C804">
        <v>3</v>
      </c>
      <c r="D804">
        <v>62</v>
      </c>
      <c r="E804">
        <v>3</v>
      </c>
      <c r="F804" t="s">
        <v>63</v>
      </c>
      <c r="G804" t="s">
        <v>64</v>
      </c>
      <c r="H804" t="s">
        <v>65</v>
      </c>
      <c r="I804" t="s">
        <v>66</v>
      </c>
      <c r="J804" t="s">
        <v>66</v>
      </c>
      <c r="K804" t="s">
        <v>121</v>
      </c>
      <c r="L804">
        <v>50</v>
      </c>
      <c r="M804">
        <v>1944882</v>
      </c>
      <c r="N804">
        <v>9</v>
      </c>
      <c r="O804">
        <v>4</v>
      </c>
      <c r="P804" t="s">
        <v>196</v>
      </c>
      <c r="Q804" t="s">
        <v>461</v>
      </c>
      <c r="R804">
        <v>6</v>
      </c>
      <c r="S804" t="s">
        <v>1038</v>
      </c>
      <c r="U804">
        <v>41</v>
      </c>
      <c r="V804">
        <v>46</v>
      </c>
      <c r="W804">
        <v>0</v>
      </c>
      <c r="X804">
        <v>0</v>
      </c>
      <c r="Y804">
        <v>0</v>
      </c>
      <c r="Z804">
        <v>1</v>
      </c>
      <c r="AA804">
        <v>42</v>
      </c>
      <c r="AB804">
        <v>47</v>
      </c>
      <c r="AC804">
        <v>50</v>
      </c>
      <c r="AD804">
        <v>46</v>
      </c>
      <c r="AE804">
        <v>0</v>
      </c>
      <c r="AF804">
        <v>1</v>
      </c>
      <c r="AG804">
        <v>47</v>
      </c>
      <c r="AH804">
        <v>0</v>
      </c>
      <c r="AI804">
        <v>0</v>
      </c>
      <c r="AJ804">
        <v>3</v>
      </c>
      <c r="AK804">
        <v>3</v>
      </c>
      <c r="AL804">
        <v>4</v>
      </c>
      <c r="AM804">
        <v>4</v>
      </c>
      <c r="AN804">
        <v>0.18</v>
      </c>
      <c r="AO804">
        <v>0.27272727272727271</v>
      </c>
      <c r="AP804">
        <v>0</v>
      </c>
      <c r="AQ804" t="s">
        <v>244</v>
      </c>
      <c r="AR804" t="s">
        <v>108</v>
      </c>
      <c r="AS804" t="s">
        <v>1095</v>
      </c>
      <c r="AT804">
        <v>6794</v>
      </c>
      <c r="AU804">
        <v>6715</v>
      </c>
      <c r="AV804">
        <v>0</v>
      </c>
      <c r="AW804">
        <v>0</v>
      </c>
      <c r="AX804">
        <v>13.509</v>
      </c>
      <c r="AY804">
        <v>0.29367391304347829</v>
      </c>
      <c r="AZ804">
        <v>13.802673913043479</v>
      </c>
      <c r="BA804" t="s">
        <v>109</v>
      </c>
      <c r="BB804">
        <v>-4.8026739130434795</v>
      </c>
      <c r="BC804">
        <v>-16.353764157228518</v>
      </c>
      <c r="BD804" t="s">
        <v>111</v>
      </c>
      <c r="BE804">
        <v>0</v>
      </c>
      <c r="BF804" t="s">
        <v>111</v>
      </c>
    </row>
    <row r="805" spans="1:58" x14ac:dyDescent="0.25">
      <c r="A805" t="s">
        <v>1102</v>
      </c>
      <c r="B805" t="s">
        <v>248</v>
      </c>
      <c r="C805">
        <v>3</v>
      </c>
      <c r="D805">
        <v>63</v>
      </c>
      <c r="E805">
        <v>3</v>
      </c>
      <c r="F805" t="s">
        <v>63</v>
      </c>
      <c r="G805" t="s">
        <v>64</v>
      </c>
      <c r="H805" t="s">
        <v>65</v>
      </c>
      <c r="I805" t="s">
        <v>66</v>
      </c>
      <c r="J805" t="s">
        <v>66</v>
      </c>
      <c r="K805" t="s">
        <v>121</v>
      </c>
      <c r="L805">
        <v>50</v>
      </c>
      <c r="M805">
        <v>1944884</v>
      </c>
      <c r="N805">
        <v>9</v>
      </c>
      <c r="O805">
        <v>4</v>
      </c>
      <c r="P805" t="s">
        <v>196</v>
      </c>
      <c r="Q805" t="s">
        <v>461</v>
      </c>
      <c r="R805">
        <v>6</v>
      </c>
      <c r="S805" t="s">
        <v>1038</v>
      </c>
      <c r="U805">
        <v>38</v>
      </c>
      <c r="V805">
        <v>43</v>
      </c>
      <c r="W805">
        <v>1</v>
      </c>
      <c r="X805">
        <v>0</v>
      </c>
      <c r="Y805">
        <v>1</v>
      </c>
      <c r="Z805">
        <v>2</v>
      </c>
      <c r="AA805">
        <v>41</v>
      </c>
      <c r="AB805">
        <v>46</v>
      </c>
      <c r="AC805">
        <v>50</v>
      </c>
      <c r="AD805">
        <v>43</v>
      </c>
      <c r="AE805">
        <v>1</v>
      </c>
      <c r="AF805">
        <v>2</v>
      </c>
      <c r="AG805">
        <v>46</v>
      </c>
      <c r="AH805">
        <v>0</v>
      </c>
      <c r="AI805">
        <v>0</v>
      </c>
      <c r="AJ805">
        <v>4</v>
      </c>
      <c r="AK805">
        <v>5</v>
      </c>
      <c r="AL805">
        <v>7</v>
      </c>
      <c r="AM805">
        <v>7</v>
      </c>
      <c r="AN805">
        <v>0.18</v>
      </c>
      <c r="AO805">
        <v>0.45454545454545459</v>
      </c>
      <c r="AP805">
        <v>0</v>
      </c>
      <c r="AQ805" t="s">
        <v>244</v>
      </c>
      <c r="AR805" t="s">
        <v>108</v>
      </c>
      <c r="AS805" t="s">
        <v>1095</v>
      </c>
      <c r="AT805">
        <v>6359</v>
      </c>
      <c r="AU805">
        <v>6186</v>
      </c>
      <c r="AV805">
        <v>0</v>
      </c>
      <c r="AW805">
        <v>0</v>
      </c>
      <c r="AX805">
        <v>12.545</v>
      </c>
      <c r="AY805">
        <v>0.29174418604651164</v>
      </c>
      <c r="AZ805">
        <v>13.420232558139535</v>
      </c>
      <c r="BA805" t="s">
        <v>109</v>
      </c>
      <c r="BB805">
        <v>-4.420232558139535</v>
      </c>
      <c r="BC805">
        <v>-15.151056197688321</v>
      </c>
      <c r="BD805" t="s">
        <v>111</v>
      </c>
      <c r="BE805">
        <v>0</v>
      </c>
      <c r="BF805" t="s">
        <v>111</v>
      </c>
    </row>
    <row r="806" spans="1:58" x14ac:dyDescent="0.25">
      <c r="A806" t="s">
        <v>1103</v>
      </c>
      <c r="B806" t="s">
        <v>248</v>
      </c>
      <c r="C806">
        <v>3</v>
      </c>
      <c r="D806">
        <v>64</v>
      </c>
      <c r="E806">
        <v>3</v>
      </c>
      <c r="F806" t="s">
        <v>63</v>
      </c>
      <c r="G806" t="s">
        <v>64</v>
      </c>
      <c r="H806" t="s">
        <v>65</v>
      </c>
      <c r="I806" t="s">
        <v>66</v>
      </c>
      <c r="J806" t="s">
        <v>66</v>
      </c>
      <c r="K806" t="s">
        <v>121</v>
      </c>
      <c r="L806">
        <v>50</v>
      </c>
      <c r="M806">
        <v>1944886</v>
      </c>
      <c r="N806">
        <v>9</v>
      </c>
      <c r="O806">
        <v>4</v>
      </c>
      <c r="P806" t="s">
        <v>196</v>
      </c>
      <c r="Q806" t="s">
        <v>461</v>
      </c>
      <c r="R806">
        <v>6</v>
      </c>
      <c r="S806" t="s">
        <v>1038</v>
      </c>
      <c r="U806">
        <v>38</v>
      </c>
      <c r="V806">
        <v>43</v>
      </c>
      <c r="W806">
        <v>0</v>
      </c>
      <c r="X806">
        <v>0</v>
      </c>
      <c r="Y806">
        <v>0</v>
      </c>
      <c r="Z806">
        <v>0</v>
      </c>
      <c r="AA806">
        <v>38</v>
      </c>
      <c r="AB806">
        <v>43</v>
      </c>
      <c r="AC806">
        <v>50</v>
      </c>
      <c r="AD806">
        <v>43</v>
      </c>
      <c r="AE806">
        <v>0</v>
      </c>
      <c r="AF806">
        <v>0</v>
      </c>
      <c r="AG806">
        <v>43</v>
      </c>
      <c r="AH806">
        <v>0</v>
      </c>
      <c r="AI806">
        <v>0</v>
      </c>
      <c r="AJ806">
        <v>7</v>
      </c>
      <c r="AK806">
        <v>7</v>
      </c>
      <c r="AL806">
        <v>7</v>
      </c>
      <c r="AM806">
        <v>7</v>
      </c>
      <c r="AN806">
        <v>0.18</v>
      </c>
      <c r="AO806">
        <v>0.63636363636363635</v>
      </c>
      <c r="AP806">
        <v>0</v>
      </c>
      <c r="AQ806" t="s">
        <v>244</v>
      </c>
      <c r="AR806" t="s">
        <v>108</v>
      </c>
      <c r="AS806" t="s">
        <v>1095</v>
      </c>
      <c r="AT806">
        <v>5790</v>
      </c>
      <c r="AU806">
        <v>5720</v>
      </c>
      <c r="AV806">
        <v>0</v>
      </c>
      <c r="AW806">
        <v>0</v>
      </c>
      <c r="AX806">
        <v>11.51</v>
      </c>
      <c r="AY806">
        <v>0.26767441860465113</v>
      </c>
      <c r="AZ806">
        <v>11.509999999999998</v>
      </c>
      <c r="BA806" t="s">
        <v>109</v>
      </c>
      <c r="BB806">
        <v>-2.509999999999998</v>
      </c>
      <c r="BC806">
        <v>-9.3770634231103323</v>
      </c>
      <c r="BD806" t="s">
        <v>111</v>
      </c>
      <c r="BE806">
        <v>0</v>
      </c>
      <c r="BF806" t="s">
        <v>111</v>
      </c>
    </row>
    <row r="807" spans="1:58" x14ac:dyDescent="0.25">
      <c r="A807" t="s">
        <v>1104</v>
      </c>
      <c r="B807" t="s">
        <v>248</v>
      </c>
      <c r="C807">
        <v>3</v>
      </c>
      <c r="D807">
        <v>65</v>
      </c>
      <c r="E807">
        <v>3</v>
      </c>
      <c r="F807" t="s">
        <v>63</v>
      </c>
      <c r="G807" t="s">
        <v>64</v>
      </c>
      <c r="H807" t="s">
        <v>65</v>
      </c>
      <c r="I807" t="s">
        <v>66</v>
      </c>
      <c r="J807" t="s">
        <v>66</v>
      </c>
      <c r="K807" t="s">
        <v>121</v>
      </c>
      <c r="L807">
        <v>50</v>
      </c>
      <c r="M807">
        <v>1944888</v>
      </c>
      <c r="N807">
        <v>9</v>
      </c>
      <c r="O807">
        <v>4</v>
      </c>
      <c r="P807" t="s">
        <v>196</v>
      </c>
      <c r="Q807" t="s">
        <v>461</v>
      </c>
      <c r="R807">
        <v>6</v>
      </c>
      <c r="S807" t="s">
        <v>1038</v>
      </c>
      <c r="U807">
        <v>40</v>
      </c>
      <c r="V807">
        <v>45</v>
      </c>
      <c r="W807">
        <v>0</v>
      </c>
      <c r="X807">
        <v>0</v>
      </c>
      <c r="Y807">
        <v>0</v>
      </c>
      <c r="Z807">
        <v>1</v>
      </c>
      <c r="AA807">
        <v>41</v>
      </c>
      <c r="AB807">
        <v>46</v>
      </c>
      <c r="AC807">
        <v>50</v>
      </c>
      <c r="AD807">
        <v>45</v>
      </c>
      <c r="AE807">
        <v>0</v>
      </c>
      <c r="AF807">
        <v>1</v>
      </c>
      <c r="AG807">
        <v>46</v>
      </c>
      <c r="AH807">
        <v>0</v>
      </c>
      <c r="AI807">
        <v>0</v>
      </c>
      <c r="AJ807">
        <v>4</v>
      </c>
      <c r="AK807">
        <v>4</v>
      </c>
      <c r="AL807">
        <v>5</v>
      </c>
      <c r="AM807">
        <v>5</v>
      </c>
      <c r="AN807">
        <v>0.18</v>
      </c>
      <c r="AO807">
        <v>0.36363636363636365</v>
      </c>
      <c r="AP807">
        <v>0</v>
      </c>
      <c r="AQ807" t="s">
        <v>244</v>
      </c>
      <c r="AR807" t="s">
        <v>108</v>
      </c>
      <c r="AS807" t="s">
        <v>1095</v>
      </c>
      <c r="AT807">
        <v>4710</v>
      </c>
      <c r="AU807">
        <v>4269</v>
      </c>
      <c r="AV807">
        <v>0</v>
      </c>
      <c r="AW807">
        <v>0</v>
      </c>
      <c r="AX807">
        <v>8.9789999999999992</v>
      </c>
      <c r="AY807">
        <v>0.19953333333333331</v>
      </c>
      <c r="AZ807">
        <v>9.1785333333333323</v>
      </c>
      <c r="BA807" t="s">
        <v>109</v>
      </c>
      <c r="BB807">
        <v>-0.17853333333333232</v>
      </c>
      <c r="BC807">
        <v>-0.8947544269963198</v>
      </c>
      <c r="BD807" t="s">
        <v>111</v>
      </c>
      <c r="BE807">
        <v>0</v>
      </c>
      <c r="BF807" t="s">
        <v>111</v>
      </c>
    </row>
    <row r="808" spans="1:58" x14ac:dyDescent="0.25">
      <c r="A808" t="s">
        <v>1105</v>
      </c>
      <c r="B808" t="s">
        <v>248</v>
      </c>
      <c r="C808">
        <v>3</v>
      </c>
      <c r="D808">
        <v>66</v>
      </c>
      <c r="E808">
        <v>3</v>
      </c>
      <c r="F808" t="s">
        <v>63</v>
      </c>
      <c r="G808" t="s">
        <v>64</v>
      </c>
      <c r="H808" t="s">
        <v>65</v>
      </c>
      <c r="I808" t="s">
        <v>66</v>
      </c>
      <c r="J808" t="s">
        <v>66</v>
      </c>
      <c r="K808" t="s">
        <v>121</v>
      </c>
      <c r="L808">
        <v>50</v>
      </c>
      <c r="M808">
        <v>1944890</v>
      </c>
      <c r="N808">
        <v>9</v>
      </c>
      <c r="O808">
        <v>4</v>
      </c>
      <c r="P808" t="s">
        <v>196</v>
      </c>
      <c r="Q808" t="s">
        <v>461</v>
      </c>
      <c r="R808">
        <v>6</v>
      </c>
      <c r="S808" t="s">
        <v>1038</v>
      </c>
      <c r="U808">
        <v>39</v>
      </c>
      <c r="V808">
        <v>44</v>
      </c>
      <c r="W808">
        <v>1</v>
      </c>
      <c r="X808">
        <v>0</v>
      </c>
      <c r="Y808">
        <v>1</v>
      </c>
      <c r="Z808">
        <v>1</v>
      </c>
      <c r="AA808">
        <v>41</v>
      </c>
      <c r="AB808">
        <v>46</v>
      </c>
      <c r="AC808">
        <v>50</v>
      </c>
      <c r="AD808">
        <v>44</v>
      </c>
      <c r="AE808">
        <v>1</v>
      </c>
      <c r="AF808">
        <v>1</v>
      </c>
      <c r="AG808">
        <v>46</v>
      </c>
      <c r="AH808">
        <v>0</v>
      </c>
      <c r="AI808">
        <v>0</v>
      </c>
      <c r="AJ808">
        <v>4</v>
      </c>
      <c r="AK808">
        <v>5</v>
      </c>
      <c r="AL808">
        <v>6</v>
      </c>
      <c r="AM808">
        <v>6</v>
      </c>
      <c r="AN808">
        <v>0.18</v>
      </c>
      <c r="AO808">
        <v>0.45454545454545459</v>
      </c>
      <c r="AP808">
        <v>0</v>
      </c>
      <c r="AQ808" t="s">
        <v>244</v>
      </c>
      <c r="AR808" t="s">
        <v>108</v>
      </c>
      <c r="AS808" t="s">
        <v>1095</v>
      </c>
      <c r="AT808">
        <v>3848</v>
      </c>
      <c r="AU808">
        <v>3855</v>
      </c>
      <c r="AV808">
        <v>0</v>
      </c>
      <c r="AW808">
        <v>0</v>
      </c>
      <c r="AX808">
        <v>7.7030000000000003</v>
      </c>
      <c r="AY808">
        <v>0.17506818181818182</v>
      </c>
      <c r="AZ808">
        <v>8.053136363636364</v>
      </c>
      <c r="BA808" t="s">
        <v>109</v>
      </c>
      <c r="BB808">
        <v>0.94686363636363602</v>
      </c>
      <c r="BC808">
        <v>5.4085421264442406</v>
      </c>
      <c r="BD808" t="s">
        <v>114</v>
      </c>
      <c r="BE808">
        <v>0</v>
      </c>
      <c r="BF808" t="s">
        <v>111</v>
      </c>
    </row>
    <row r="809" spans="1:58" x14ac:dyDescent="0.25">
      <c r="A809" t="s">
        <v>1106</v>
      </c>
      <c r="B809" t="s">
        <v>248</v>
      </c>
      <c r="C809">
        <v>3</v>
      </c>
      <c r="D809">
        <v>67</v>
      </c>
      <c r="E809">
        <v>3</v>
      </c>
      <c r="F809" t="s">
        <v>63</v>
      </c>
      <c r="G809" t="s">
        <v>64</v>
      </c>
      <c r="H809" t="s">
        <v>65</v>
      </c>
      <c r="I809" t="s">
        <v>75</v>
      </c>
      <c r="J809" t="s">
        <v>76</v>
      </c>
      <c r="K809" t="s">
        <v>1</v>
      </c>
      <c r="L809">
        <v>50</v>
      </c>
      <c r="M809">
        <v>1944892</v>
      </c>
      <c r="N809">
        <v>5</v>
      </c>
      <c r="O809">
        <v>4</v>
      </c>
      <c r="P809" t="s">
        <v>196</v>
      </c>
      <c r="Q809" t="s">
        <v>484</v>
      </c>
      <c r="R809">
        <v>7</v>
      </c>
      <c r="S809" t="s">
        <v>1107</v>
      </c>
      <c r="U809">
        <v>10</v>
      </c>
      <c r="V809">
        <v>15</v>
      </c>
      <c r="W809">
        <v>6</v>
      </c>
      <c r="X809">
        <v>0</v>
      </c>
      <c r="Y809">
        <v>6</v>
      </c>
      <c r="Z809">
        <v>5</v>
      </c>
      <c r="AA809">
        <v>21</v>
      </c>
      <c r="AB809">
        <v>26</v>
      </c>
      <c r="AC809">
        <v>50</v>
      </c>
      <c r="AD809">
        <v>24</v>
      </c>
      <c r="AE809">
        <v>9</v>
      </c>
      <c r="AF809">
        <v>10</v>
      </c>
      <c r="AG809">
        <v>43</v>
      </c>
      <c r="AH809">
        <v>0</v>
      </c>
      <c r="AI809">
        <v>26</v>
      </c>
      <c r="AJ809">
        <v>7</v>
      </c>
      <c r="AK809">
        <v>16</v>
      </c>
      <c r="AL809">
        <v>26</v>
      </c>
      <c r="AM809">
        <v>0</v>
      </c>
      <c r="AN809">
        <v>0.1</v>
      </c>
      <c r="AO809">
        <v>1.4545454545454546</v>
      </c>
      <c r="AP809">
        <v>0</v>
      </c>
      <c r="AQ809" t="s">
        <v>144</v>
      </c>
      <c r="AR809" t="s">
        <v>108</v>
      </c>
      <c r="AS809" t="s">
        <v>1095</v>
      </c>
      <c r="AT809">
        <v>1865</v>
      </c>
      <c r="AU809">
        <v>1740</v>
      </c>
      <c r="AV809">
        <v>0</v>
      </c>
      <c r="AW809">
        <v>0</v>
      </c>
      <c r="AX809">
        <v>3.605</v>
      </c>
      <c r="AY809">
        <v>0.15020833333333333</v>
      </c>
      <c r="AZ809">
        <v>6.4589583333333334</v>
      </c>
      <c r="BA809" t="s">
        <v>109</v>
      </c>
      <c r="BB809">
        <v>-1.4589583333333334</v>
      </c>
      <c r="BC809">
        <v>-9.7128987517337038</v>
      </c>
      <c r="BD809" t="s">
        <v>110</v>
      </c>
      <c r="BE809">
        <v>0</v>
      </c>
      <c r="BF809" t="s">
        <v>111</v>
      </c>
    </row>
    <row r="810" spans="1:58" x14ac:dyDescent="0.25">
      <c r="A810" t="s">
        <v>1108</v>
      </c>
      <c r="B810" t="s">
        <v>248</v>
      </c>
      <c r="C810">
        <v>3</v>
      </c>
      <c r="D810">
        <v>68</v>
      </c>
      <c r="E810">
        <v>3</v>
      </c>
      <c r="F810" t="s">
        <v>63</v>
      </c>
      <c r="G810" t="s">
        <v>64</v>
      </c>
      <c r="H810" t="s">
        <v>65</v>
      </c>
      <c r="I810" t="s">
        <v>75</v>
      </c>
      <c r="J810" t="s">
        <v>76</v>
      </c>
      <c r="K810" t="s">
        <v>1</v>
      </c>
      <c r="L810">
        <v>50</v>
      </c>
      <c r="M810">
        <v>1944894</v>
      </c>
      <c r="N810">
        <v>5</v>
      </c>
      <c r="O810">
        <v>4</v>
      </c>
      <c r="P810" t="s">
        <v>196</v>
      </c>
      <c r="Q810" t="s">
        <v>484</v>
      </c>
      <c r="R810">
        <v>7</v>
      </c>
      <c r="S810" t="s">
        <v>1107</v>
      </c>
      <c r="U810">
        <v>12</v>
      </c>
      <c r="V810">
        <v>17</v>
      </c>
      <c r="W810">
        <v>15</v>
      </c>
      <c r="X810">
        <v>0</v>
      </c>
      <c r="Y810">
        <v>15</v>
      </c>
      <c r="Z810">
        <v>2</v>
      </c>
      <c r="AA810">
        <v>29</v>
      </c>
      <c r="AB810">
        <v>34</v>
      </c>
      <c r="AC810">
        <v>50</v>
      </c>
      <c r="AD810">
        <v>23</v>
      </c>
      <c r="AE810">
        <v>17</v>
      </c>
      <c r="AF810">
        <v>4</v>
      </c>
      <c r="AG810">
        <v>44</v>
      </c>
      <c r="AH810">
        <v>0</v>
      </c>
      <c r="AI810">
        <v>27</v>
      </c>
      <c r="AJ810">
        <v>6</v>
      </c>
      <c r="AK810">
        <v>23</v>
      </c>
      <c r="AL810">
        <v>27</v>
      </c>
      <c r="AM810">
        <v>0</v>
      </c>
      <c r="AN810">
        <v>0.1</v>
      </c>
      <c r="AO810">
        <v>2.0909090909090908</v>
      </c>
      <c r="AP810">
        <v>0</v>
      </c>
      <c r="AQ810" t="s">
        <v>144</v>
      </c>
      <c r="AR810" t="s">
        <v>108</v>
      </c>
      <c r="AS810" t="s">
        <v>1095</v>
      </c>
      <c r="AT810">
        <v>2238</v>
      </c>
      <c r="AU810">
        <v>2508</v>
      </c>
      <c r="AV810">
        <v>0</v>
      </c>
      <c r="AW810">
        <v>0</v>
      </c>
      <c r="AX810">
        <v>4.7460000000000004</v>
      </c>
      <c r="AY810">
        <v>0.20634782608695654</v>
      </c>
      <c r="AZ810">
        <v>9.0793043478260884</v>
      </c>
      <c r="BA810" t="s">
        <v>109</v>
      </c>
      <c r="BB810">
        <v>-4.0793043478260884</v>
      </c>
      <c r="BC810">
        <v>-19.769068689422678</v>
      </c>
      <c r="BD810" t="s">
        <v>111</v>
      </c>
      <c r="BE810">
        <v>0</v>
      </c>
      <c r="BF810" t="s">
        <v>111</v>
      </c>
    </row>
    <row r="811" spans="1:58" x14ac:dyDescent="0.25">
      <c r="A811" t="s">
        <v>1109</v>
      </c>
      <c r="B811" t="s">
        <v>248</v>
      </c>
      <c r="C811">
        <v>3</v>
      </c>
      <c r="D811">
        <v>69</v>
      </c>
      <c r="E811">
        <v>3</v>
      </c>
      <c r="F811" t="s">
        <v>63</v>
      </c>
      <c r="G811" t="s">
        <v>64</v>
      </c>
      <c r="H811" t="s">
        <v>65</v>
      </c>
      <c r="I811" t="s">
        <v>75</v>
      </c>
      <c r="J811" t="s">
        <v>76</v>
      </c>
      <c r="K811" t="s">
        <v>1</v>
      </c>
      <c r="L811">
        <v>50</v>
      </c>
      <c r="M811">
        <v>1944896</v>
      </c>
      <c r="N811">
        <v>5</v>
      </c>
      <c r="O811">
        <v>4</v>
      </c>
      <c r="P811" t="s">
        <v>196</v>
      </c>
      <c r="Q811" t="s">
        <v>484</v>
      </c>
      <c r="R811">
        <v>7</v>
      </c>
      <c r="S811" t="s">
        <v>1107</v>
      </c>
      <c r="U811">
        <v>19</v>
      </c>
      <c r="V811">
        <v>24</v>
      </c>
      <c r="W811">
        <v>7</v>
      </c>
      <c r="X811">
        <v>0</v>
      </c>
      <c r="Y811">
        <v>7</v>
      </c>
      <c r="Z811">
        <v>2</v>
      </c>
      <c r="AA811">
        <v>28</v>
      </c>
      <c r="AB811">
        <v>33</v>
      </c>
      <c r="AC811">
        <v>50</v>
      </c>
      <c r="AD811">
        <v>30</v>
      </c>
      <c r="AE811">
        <v>10</v>
      </c>
      <c r="AF811">
        <v>4</v>
      </c>
      <c r="AG811">
        <v>44</v>
      </c>
      <c r="AH811">
        <v>0</v>
      </c>
      <c r="AI811">
        <v>20</v>
      </c>
      <c r="AJ811">
        <v>6</v>
      </c>
      <c r="AK811">
        <v>16</v>
      </c>
      <c r="AL811">
        <v>20</v>
      </c>
      <c r="AM811">
        <v>0</v>
      </c>
      <c r="AN811">
        <v>0.1</v>
      </c>
      <c r="AO811">
        <v>1.4545454545454546</v>
      </c>
      <c r="AP811">
        <v>0</v>
      </c>
      <c r="AQ811" t="s">
        <v>144</v>
      </c>
      <c r="AR811" t="s">
        <v>108</v>
      </c>
      <c r="AS811" t="s">
        <v>1095</v>
      </c>
      <c r="AT811">
        <v>2607</v>
      </c>
      <c r="AU811">
        <v>2525</v>
      </c>
      <c r="AV811">
        <v>0</v>
      </c>
      <c r="AW811">
        <v>0</v>
      </c>
      <c r="AX811">
        <v>5.1319999999999997</v>
      </c>
      <c r="AY811">
        <v>0.17106666666666664</v>
      </c>
      <c r="AZ811">
        <v>7.5269333333333321</v>
      </c>
      <c r="BA811" t="s">
        <v>109</v>
      </c>
      <c r="BB811">
        <v>-2.5269333333333321</v>
      </c>
      <c r="BC811">
        <v>-14.771628994544033</v>
      </c>
      <c r="BD811" t="s">
        <v>111</v>
      </c>
      <c r="BE811">
        <v>0</v>
      </c>
      <c r="BF811" t="s">
        <v>111</v>
      </c>
    </row>
    <row r="812" spans="1:58" x14ac:dyDescent="0.25">
      <c r="A812" t="s">
        <v>1110</v>
      </c>
      <c r="B812" t="s">
        <v>248</v>
      </c>
      <c r="C812">
        <v>3</v>
      </c>
      <c r="D812">
        <v>70</v>
      </c>
      <c r="E812">
        <v>3</v>
      </c>
      <c r="F812" t="s">
        <v>63</v>
      </c>
      <c r="G812" t="s">
        <v>64</v>
      </c>
      <c r="H812" t="s">
        <v>65</v>
      </c>
      <c r="I812" t="s">
        <v>75</v>
      </c>
      <c r="J812" t="s">
        <v>76</v>
      </c>
      <c r="K812" t="s">
        <v>1</v>
      </c>
      <c r="L812">
        <v>50</v>
      </c>
      <c r="M812">
        <v>1944898</v>
      </c>
      <c r="N812">
        <v>5</v>
      </c>
      <c r="O812">
        <v>4</v>
      </c>
      <c r="P812" t="s">
        <v>196</v>
      </c>
      <c r="Q812" t="s">
        <v>484</v>
      </c>
      <c r="R812">
        <v>7</v>
      </c>
      <c r="S812" t="s">
        <v>1107</v>
      </c>
      <c r="U812">
        <v>12</v>
      </c>
      <c r="V812">
        <v>17</v>
      </c>
      <c r="W812">
        <v>15</v>
      </c>
      <c r="X812">
        <v>0</v>
      </c>
      <c r="Y812">
        <v>15</v>
      </c>
      <c r="Z812">
        <v>2</v>
      </c>
      <c r="AA812">
        <v>29</v>
      </c>
      <c r="AB812">
        <v>34</v>
      </c>
      <c r="AC812">
        <v>50</v>
      </c>
      <c r="AD812">
        <v>23</v>
      </c>
      <c r="AE812">
        <v>16</v>
      </c>
      <c r="AF812">
        <v>4</v>
      </c>
      <c r="AG812">
        <v>43</v>
      </c>
      <c r="AH812">
        <v>0</v>
      </c>
      <c r="AI812">
        <v>27</v>
      </c>
      <c r="AJ812">
        <v>7</v>
      </c>
      <c r="AK812">
        <v>23</v>
      </c>
      <c r="AL812">
        <v>27</v>
      </c>
      <c r="AM812">
        <v>0</v>
      </c>
      <c r="AN812">
        <v>0.1</v>
      </c>
      <c r="AO812">
        <v>2.0909090909090908</v>
      </c>
      <c r="AP812">
        <v>0</v>
      </c>
      <c r="AQ812" t="s">
        <v>144</v>
      </c>
      <c r="AR812" t="s">
        <v>108</v>
      </c>
      <c r="AS812" t="s">
        <v>1095</v>
      </c>
      <c r="AT812">
        <v>2290</v>
      </c>
      <c r="AU812">
        <v>2211</v>
      </c>
      <c r="AV812">
        <v>0</v>
      </c>
      <c r="AW812">
        <v>0</v>
      </c>
      <c r="AX812">
        <v>4.5010000000000003</v>
      </c>
      <c r="AY812">
        <v>0.19569565217391305</v>
      </c>
      <c r="AZ812">
        <v>8.4149130434782613</v>
      </c>
      <c r="BA812" t="s">
        <v>109</v>
      </c>
      <c r="BB812">
        <v>-3.4149130434782613</v>
      </c>
      <c r="BC812">
        <v>-17.450122195067763</v>
      </c>
      <c r="BD812" t="s">
        <v>111</v>
      </c>
      <c r="BE812">
        <v>0</v>
      </c>
      <c r="BF812" t="s">
        <v>111</v>
      </c>
    </row>
    <row r="813" spans="1:58" x14ac:dyDescent="0.25">
      <c r="A813" t="s">
        <v>1111</v>
      </c>
      <c r="B813" t="s">
        <v>248</v>
      </c>
      <c r="C813">
        <v>3</v>
      </c>
      <c r="D813">
        <v>71</v>
      </c>
      <c r="E813">
        <v>3</v>
      </c>
      <c r="F813" t="s">
        <v>63</v>
      </c>
      <c r="G813" t="s">
        <v>64</v>
      </c>
      <c r="H813" t="s">
        <v>65</v>
      </c>
      <c r="I813" t="s">
        <v>75</v>
      </c>
      <c r="J813" t="s">
        <v>76</v>
      </c>
      <c r="K813" t="s">
        <v>1</v>
      </c>
      <c r="L813">
        <v>50</v>
      </c>
      <c r="M813">
        <v>1944900</v>
      </c>
      <c r="N813">
        <v>5</v>
      </c>
      <c r="O813">
        <v>4</v>
      </c>
      <c r="P813" t="s">
        <v>196</v>
      </c>
      <c r="Q813" t="s">
        <v>484</v>
      </c>
      <c r="R813">
        <v>7</v>
      </c>
      <c r="S813" t="s">
        <v>1107</v>
      </c>
      <c r="U813">
        <v>18</v>
      </c>
      <c r="V813">
        <v>23</v>
      </c>
      <c r="W813">
        <v>12</v>
      </c>
      <c r="X813">
        <v>0</v>
      </c>
      <c r="Y813">
        <v>12</v>
      </c>
      <c r="Z813">
        <v>4</v>
      </c>
      <c r="AA813">
        <v>34</v>
      </c>
      <c r="AB813">
        <v>39</v>
      </c>
      <c r="AC813">
        <v>50</v>
      </c>
      <c r="AD813">
        <v>25</v>
      </c>
      <c r="AE813">
        <v>16</v>
      </c>
      <c r="AF813">
        <v>6</v>
      </c>
      <c r="AG813">
        <v>47</v>
      </c>
      <c r="AH813">
        <v>0</v>
      </c>
      <c r="AI813">
        <v>25</v>
      </c>
      <c r="AJ813">
        <v>3</v>
      </c>
      <c r="AK813">
        <v>19</v>
      </c>
      <c r="AL813">
        <v>25</v>
      </c>
      <c r="AM813">
        <v>0</v>
      </c>
      <c r="AN813">
        <v>0.1</v>
      </c>
      <c r="AO813">
        <v>1.7272727272727273</v>
      </c>
      <c r="AP813">
        <v>0</v>
      </c>
      <c r="AQ813" t="s">
        <v>144</v>
      </c>
      <c r="AR813" t="s">
        <v>108</v>
      </c>
      <c r="AS813" t="s">
        <v>1095</v>
      </c>
      <c r="AT813">
        <v>2425</v>
      </c>
      <c r="AU813">
        <v>2427</v>
      </c>
      <c r="AV813">
        <v>0</v>
      </c>
      <c r="AW813">
        <v>0</v>
      </c>
      <c r="AX813">
        <v>4.8520000000000003</v>
      </c>
      <c r="AY813">
        <v>0.19408</v>
      </c>
      <c r="AZ813">
        <v>9.1217600000000001</v>
      </c>
      <c r="BA813" t="s">
        <v>109</v>
      </c>
      <c r="BB813">
        <v>-4.1217600000000001</v>
      </c>
      <c r="BC813">
        <v>-21.237427864798022</v>
      </c>
      <c r="BD813" t="s">
        <v>111</v>
      </c>
      <c r="BE813">
        <v>0</v>
      </c>
      <c r="BF813" t="s">
        <v>111</v>
      </c>
    </row>
    <row r="814" spans="1:58" x14ac:dyDescent="0.25">
      <c r="A814" t="s">
        <v>1112</v>
      </c>
      <c r="B814" t="s">
        <v>248</v>
      </c>
      <c r="C814">
        <v>3</v>
      </c>
      <c r="D814">
        <v>72</v>
      </c>
      <c r="E814">
        <v>3</v>
      </c>
      <c r="F814" t="s">
        <v>63</v>
      </c>
      <c r="G814" t="s">
        <v>64</v>
      </c>
      <c r="H814" t="s">
        <v>67</v>
      </c>
      <c r="I814" t="s">
        <v>68</v>
      </c>
      <c r="J814" t="s">
        <v>69</v>
      </c>
      <c r="K814" t="s">
        <v>1</v>
      </c>
      <c r="L814">
        <v>50</v>
      </c>
      <c r="M814">
        <v>1944902</v>
      </c>
      <c r="N814">
        <v>5</v>
      </c>
      <c r="O814">
        <v>4</v>
      </c>
      <c r="P814" t="s">
        <v>196</v>
      </c>
      <c r="Q814" t="s">
        <v>484</v>
      </c>
      <c r="R814">
        <v>7</v>
      </c>
      <c r="S814" t="s">
        <v>1107</v>
      </c>
      <c r="U814">
        <v>0</v>
      </c>
      <c r="V814">
        <v>4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4</v>
      </c>
      <c r="AC814">
        <v>50</v>
      </c>
      <c r="AD814">
        <v>4</v>
      </c>
      <c r="AE814">
        <v>0</v>
      </c>
      <c r="AF814">
        <v>0</v>
      </c>
      <c r="AG814">
        <v>4</v>
      </c>
      <c r="AH814">
        <v>0</v>
      </c>
      <c r="AI814">
        <v>46</v>
      </c>
      <c r="AJ814">
        <v>46</v>
      </c>
      <c r="AK814">
        <v>46</v>
      </c>
      <c r="AL814">
        <v>46</v>
      </c>
      <c r="AM814">
        <v>0</v>
      </c>
      <c r="AN814">
        <v>0.1</v>
      </c>
      <c r="AO814">
        <v>4.1818181818181817</v>
      </c>
      <c r="AP814">
        <v>0</v>
      </c>
      <c r="AQ814" t="s">
        <v>112</v>
      </c>
      <c r="AR814" t="s">
        <v>108</v>
      </c>
      <c r="AS814" t="s">
        <v>1095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 t="s">
        <v>113</v>
      </c>
      <c r="BB814">
        <v>5</v>
      </c>
      <c r="BC814">
        <v>0</v>
      </c>
      <c r="BD814" t="s">
        <v>111</v>
      </c>
      <c r="BE814">
        <v>0</v>
      </c>
      <c r="BF814" t="s">
        <v>111</v>
      </c>
    </row>
    <row r="815" spans="1:58" x14ac:dyDescent="0.25">
      <c r="A815" t="s">
        <v>1113</v>
      </c>
      <c r="B815" t="s">
        <v>248</v>
      </c>
      <c r="C815">
        <v>3</v>
      </c>
      <c r="D815">
        <v>73</v>
      </c>
      <c r="E815">
        <v>3</v>
      </c>
      <c r="F815" t="s">
        <v>63</v>
      </c>
      <c r="G815" t="s">
        <v>64</v>
      </c>
      <c r="H815" t="s">
        <v>65</v>
      </c>
      <c r="I815" t="s">
        <v>75</v>
      </c>
      <c r="J815" t="s">
        <v>76</v>
      </c>
      <c r="K815" t="s">
        <v>1</v>
      </c>
      <c r="L815">
        <v>50</v>
      </c>
      <c r="M815">
        <v>1944904</v>
      </c>
      <c r="N815">
        <v>5</v>
      </c>
      <c r="O815">
        <v>4</v>
      </c>
      <c r="P815" t="s">
        <v>196</v>
      </c>
      <c r="Q815" t="s">
        <v>484</v>
      </c>
      <c r="R815">
        <v>7</v>
      </c>
      <c r="S815" t="s">
        <v>1107</v>
      </c>
      <c r="U815">
        <v>32</v>
      </c>
      <c r="V815">
        <v>37</v>
      </c>
      <c r="W815">
        <v>5</v>
      </c>
      <c r="X815">
        <v>0</v>
      </c>
      <c r="Y815">
        <v>5</v>
      </c>
      <c r="Z815">
        <v>1</v>
      </c>
      <c r="AA815">
        <v>38</v>
      </c>
      <c r="AB815">
        <v>43</v>
      </c>
      <c r="AC815">
        <v>50</v>
      </c>
      <c r="AD815">
        <v>39</v>
      </c>
      <c r="AE815">
        <v>5</v>
      </c>
      <c r="AF815">
        <v>1</v>
      </c>
      <c r="AG815">
        <v>45</v>
      </c>
      <c r="AH815">
        <v>0</v>
      </c>
      <c r="AI815">
        <v>11</v>
      </c>
      <c r="AJ815">
        <v>5</v>
      </c>
      <c r="AK815">
        <v>10</v>
      </c>
      <c r="AL815">
        <v>11</v>
      </c>
      <c r="AM815">
        <v>0</v>
      </c>
      <c r="AN815">
        <v>0.1</v>
      </c>
      <c r="AO815">
        <v>0.90909090909090917</v>
      </c>
      <c r="AP815">
        <v>0</v>
      </c>
      <c r="AQ815" t="s">
        <v>144</v>
      </c>
      <c r="AR815" t="s">
        <v>108</v>
      </c>
      <c r="AS815" t="s">
        <v>1095</v>
      </c>
      <c r="AT815">
        <v>3367</v>
      </c>
      <c r="AU815">
        <v>3326</v>
      </c>
      <c r="AV815">
        <v>0</v>
      </c>
      <c r="AW815">
        <v>0</v>
      </c>
      <c r="AX815">
        <v>6.6929999999999996</v>
      </c>
      <c r="AY815">
        <v>0.17161538461538461</v>
      </c>
      <c r="AZ815">
        <v>7.7226923076923075</v>
      </c>
      <c r="BA815" t="s">
        <v>109</v>
      </c>
      <c r="BB815">
        <v>-2.7226923076923075</v>
      </c>
      <c r="BC815">
        <v>-15.865082922456297</v>
      </c>
      <c r="BD815" t="s">
        <v>111</v>
      </c>
      <c r="BE815">
        <v>0</v>
      </c>
      <c r="BF815" t="s">
        <v>111</v>
      </c>
    </row>
    <row r="816" spans="1:58" x14ac:dyDescent="0.25">
      <c r="A816" t="s">
        <v>1114</v>
      </c>
      <c r="B816" t="s">
        <v>248</v>
      </c>
      <c r="C816">
        <v>3</v>
      </c>
      <c r="D816">
        <v>74</v>
      </c>
      <c r="E816">
        <v>3</v>
      </c>
      <c r="F816" t="s">
        <v>63</v>
      </c>
      <c r="G816" t="s">
        <v>64</v>
      </c>
      <c r="H816" t="s">
        <v>65</v>
      </c>
      <c r="I816" t="s">
        <v>75</v>
      </c>
      <c r="J816" t="s">
        <v>76</v>
      </c>
      <c r="K816" t="s">
        <v>1</v>
      </c>
      <c r="L816">
        <v>50</v>
      </c>
      <c r="M816">
        <v>1944906</v>
      </c>
      <c r="N816">
        <v>5</v>
      </c>
      <c r="O816">
        <v>4</v>
      </c>
      <c r="P816" t="s">
        <v>196</v>
      </c>
      <c r="Q816" t="s">
        <v>484</v>
      </c>
      <c r="R816">
        <v>7</v>
      </c>
      <c r="S816" t="s">
        <v>1107</v>
      </c>
      <c r="U816">
        <v>6</v>
      </c>
      <c r="V816">
        <v>11</v>
      </c>
      <c r="W816">
        <v>21</v>
      </c>
      <c r="X816">
        <v>1</v>
      </c>
      <c r="Y816">
        <v>20</v>
      </c>
      <c r="Z816">
        <v>6</v>
      </c>
      <c r="AA816">
        <v>33</v>
      </c>
      <c r="AB816">
        <v>38</v>
      </c>
      <c r="AC816">
        <v>50</v>
      </c>
      <c r="AD816">
        <v>14</v>
      </c>
      <c r="AE816">
        <v>21</v>
      </c>
      <c r="AF816">
        <v>9</v>
      </c>
      <c r="AG816">
        <v>45</v>
      </c>
      <c r="AH816">
        <v>1</v>
      </c>
      <c r="AI816">
        <v>36</v>
      </c>
      <c r="AJ816">
        <v>5</v>
      </c>
      <c r="AK816">
        <v>26</v>
      </c>
      <c r="AL816">
        <v>35</v>
      </c>
      <c r="AM816">
        <v>0</v>
      </c>
      <c r="AN816">
        <v>0.1</v>
      </c>
      <c r="AO816">
        <v>2.3636363636363638</v>
      </c>
      <c r="AP816">
        <v>0.13636363636363635</v>
      </c>
      <c r="AQ816" t="s">
        <v>144</v>
      </c>
      <c r="AR816" t="s">
        <v>108</v>
      </c>
      <c r="AS816" t="s">
        <v>1095</v>
      </c>
      <c r="AT816">
        <v>2022</v>
      </c>
      <c r="AU816">
        <v>2039</v>
      </c>
      <c r="AV816">
        <v>0</v>
      </c>
      <c r="AW816">
        <v>0</v>
      </c>
      <c r="AX816">
        <v>4.0609999999999999</v>
      </c>
      <c r="AY816">
        <v>0.29007142857142859</v>
      </c>
      <c r="AZ816">
        <v>13.053214285714287</v>
      </c>
      <c r="BA816" t="s">
        <v>109</v>
      </c>
      <c r="BB816">
        <v>-8.0532142857142865</v>
      </c>
      <c r="BC816">
        <v>-27.76286628909136</v>
      </c>
      <c r="BD816" t="s">
        <v>111</v>
      </c>
      <c r="BE816">
        <v>0</v>
      </c>
      <c r="BF816" t="s">
        <v>111</v>
      </c>
    </row>
    <row r="817" spans="1:58" x14ac:dyDescent="0.25">
      <c r="A817" t="s">
        <v>1115</v>
      </c>
      <c r="B817" t="s">
        <v>248</v>
      </c>
      <c r="C817">
        <v>3</v>
      </c>
      <c r="D817">
        <v>75</v>
      </c>
      <c r="E817">
        <v>3</v>
      </c>
      <c r="F817" t="s">
        <v>63</v>
      </c>
      <c r="G817" t="s">
        <v>64</v>
      </c>
      <c r="H817" t="s">
        <v>65</v>
      </c>
      <c r="I817" t="s">
        <v>75</v>
      </c>
      <c r="J817" t="s">
        <v>76</v>
      </c>
      <c r="K817" t="s">
        <v>1</v>
      </c>
      <c r="L817">
        <v>50</v>
      </c>
      <c r="M817">
        <v>1944908</v>
      </c>
      <c r="N817">
        <v>5</v>
      </c>
      <c r="O817">
        <v>4</v>
      </c>
      <c r="P817" t="s">
        <v>196</v>
      </c>
      <c r="Q817" t="s">
        <v>484</v>
      </c>
      <c r="R817">
        <v>7</v>
      </c>
      <c r="S817" t="s">
        <v>1107</v>
      </c>
      <c r="U817">
        <v>8</v>
      </c>
      <c r="V817">
        <v>13</v>
      </c>
      <c r="W817">
        <v>12</v>
      </c>
      <c r="X817">
        <v>0</v>
      </c>
      <c r="Y817">
        <v>12</v>
      </c>
      <c r="Z817">
        <v>14</v>
      </c>
      <c r="AA817">
        <v>34</v>
      </c>
      <c r="AB817">
        <v>39</v>
      </c>
      <c r="AC817">
        <v>50</v>
      </c>
      <c r="AD817">
        <v>16</v>
      </c>
      <c r="AE817">
        <v>14</v>
      </c>
      <c r="AF817">
        <v>16</v>
      </c>
      <c r="AG817">
        <v>46</v>
      </c>
      <c r="AH817">
        <v>0</v>
      </c>
      <c r="AI817">
        <v>34</v>
      </c>
      <c r="AJ817">
        <v>4</v>
      </c>
      <c r="AK817">
        <v>18</v>
      </c>
      <c r="AL817">
        <v>34</v>
      </c>
      <c r="AM817">
        <v>0</v>
      </c>
      <c r="AN817">
        <v>0.1</v>
      </c>
      <c r="AO817">
        <v>1.6363636363636365</v>
      </c>
      <c r="AP817">
        <v>0</v>
      </c>
      <c r="AQ817" t="s">
        <v>144</v>
      </c>
      <c r="AR817" t="s">
        <v>108</v>
      </c>
      <c r="AS817" t="s">
        <v>1095</v>
      </c>
      <c r="AT817">
        <v>1702</v>
      </c>
      <c r="AU817">
        <v>1681</v>
      </c>
      <c r="AV817">
        <v>0</v>
      </c>
      <c r="AW817">
        <v>0</v>
      </c>
      <c r="AX817">
        <v>3.383</v>
      </c>
      <c r="AY817">
        <v>0.2114375</v>
      </c>
      <c r="AZ817">
        <v>9.7261249999999997</v>
      </c>
      <c r="BA817" t="s">
        <v>109</v>
      </c>
      <c r="BB817">
        <v>-4.7261249999999997</v>
      </c>
      <c r="BC817">
        <v>-22.352349985220219</v>
      </c>
      <c r="BD817" t="s">
        <v>111</v>
      </c>
      <c r="BE817">
        <v>0</v>
      </c>
      <c r="BF817" t="s">
        <v>111</v>
      </c>
    </row>
    <row r="818" spans="1:58" x14ac:dyDescent="0.25">
      <c r="A818" t="s">
        <v>1116</v>
      </c>
      <c r="B818" t="s">
        <v>248</v>
      </c>
      <c r="C818">
        <v>3</v>
      </c>
      <c r="D818">
        <v>76</v>
      </c>
      <c r="E818">
        <v>3</v>
      </c>
      <c r="F818" t="s">
        <v>63</v>
      </c>
      <c r="G818" t="s">
        <v>64</v>
      </c>
      <c r="H818" t="s">
        <v>65</v>
      </c>
      <c r="I818" t="s">
        <v>75</v>
      </c>
      <c r="J818" t="s">
        <v>76</v>
      </c>
      <c r="K818" t="s">
        <v>1</v>
      </c>
      <c r="L818">
        <v>50</v>
      </c>
      <c r="M818">
        <v>1944910</v>
      </c>
      <c r="N818">
        <v>5</v>
      </c>
      <c r="O818">
        <v>4</v>
      </c>
      <c r="P818" t="s">
        <v>196</v>
      </c>
      <c r="Q818" t="s">
        <v>484</v>
      </c>
      <c r="R818">
        <v>7</v>
      </c>
      <c r="S818" t="s">
        <v>1107</v>
      </c>
      <c r="U818">
        <v>8</v>
      </c>
      <c r="V818">
        <v>13</v>
      </c>
      <c r="W818">
        <v>23</v>
      </c>
      <c r="X818">
        <v>0</v>
      </c>
      <c r="Y818">
        <v>23</v>
      </c>
      <c r="Z818">
        <v>3</v>
      </c>
      <c r="AA818">
        <v>34</v>
      </c>
      <c r="AB818">
        <v>39</v>
      </c>
      <c r="AC818">
        <v>50</v>
      </c>
      <c r="AD818">
        <v>15</v>
      </c>
      <c r="AE818">
        <v>24</v>
      </c>
      <c r="AF818">
        <v>3</v>
      </c>
      <c r="AG818">
        <v>42</v>
      </c>
      <c r="AH818">
        <v>0</v>
      </c>
      <c r="AI818">
        <v>35</v>
      </c>
      <c r="AJ818">
        <v>8</v>
      </c>
      <c r="AK818">
        <v>32</v>
      </c>
      <c r="AL818">
        <v>35</v>
      </c>
      <c r="AM818">
        <v>0</v>
      </c>
      <c r="AN818">
        <v>0.1</v>
      </c>
      <c r="AO818">
        <v>2.9090909090909092</v>
      </c>
      <c r="AP818">
        <v>0</v>
      </c>
      <c r="AQ818" t="s">
        <v>144</v>
      </c>
      <c r="AR818" t="s">
        <v>108</v>
      </c>
      <c r="AS818" t="s">
        <v>1095</v>
      </c>
      <c r="AT818">
        <v>2570</v>
      </c>
      <c r="AU818">
        <v>2713</v>
      </c>
      <c r="AV818">
        <v>0</v>
      </c>
      <c r="AW818">
        <v>0</v>
      </c>
      <c r="AX818">
        <v>5.2830000000000004</v>
      </c>
      <c r="AY818">
        <v>0.35220000000000001</v>
      </c>
      <c r="AZ818">
        <v>14.792400000000001</v>
      </c>
      <c r="BA818" t="s">
        <v>109</v>
      </c>
      <c r="BB818">
        <v>-9.7924000000000007</v>
      </c>
      <c r="BC818">
        <v>-27.803520726859741</v>
      </c>
      <c r="BD818" t="s">
        <v>111</v>
      </c>
      <c r="BE818">
        <v>0</v>
      </c>
      <c r="BF818" t="s">
        <v>111</v>
      </c>
    </row>
    <row r="819" spans="1:58" x14ac:dyDescent="0.25">
      <c r="A819" t="s">
        <v>1117</v>
      </c>
      <c r="B819" t="s">
        <v>248</v>
      </c>
      <c r="C819">
        <v>3</v>
      </c>
      <c r="D819">
        <v>77</v>
      </c>
      <c r="E819">
        <v>3</v>
      </c>
      <c r="F819" t="s">
        <v>63</v>
      </c>
      <c r="G819" t="s">
        <v>64</v>
      </c>
      <c r="H819" t="s">
        <v>65</v>
      </c>
      <c r="I819" t="s">
        <v>75</v>
      </c>
      <c r="J819" t="s">
        <v>76</v>
      </c>
      <c r="K819" t="s">
        <v>1</v>
      </c>
      <c r="L819">
        <v>50</v>
      </c>
      <c r="M819">
        <v>1944912</v>
      </c>
      <c r="N819">
        <v>5</v>
      </c>
      <c r="O819">
        <v>4</v>
      </c>
      <c r="P819" t="s">
        <v>196</v>
      </c>
      <c r="Q819" t="s">
        <v>484</v>
      </c>
      <c r="R819">
        <v>7</v>
      </c>
      <c r="S819" t="s">
        <v>1107</v>
      </c>
      <c r="U819">
        <v>8</v>
      </c>
      <c r="V819">
        <v>13</v>
      </c>
      <c r="W819">
        <v>15</v>
      </c>
      <c r="X819">
        <v>0</v>
      </c>
      <c r="Y819">
        <v>15</v>
      </c>
      <c r="Z819">
        <v>1</v>
      </c>
      <c r="AA819">
        <v>24</v>
      </c>
      <c r="AB819">
        <v>29</v>
      </c>
      <c r="AC819">
        <v>50</v>
      </c>
      <c r="AD819">
        <v>22</v>
      </c>
      <c r="AE819">
        <v>22</v>
      </c>
      <c r="AF819">
        <v>2</v>
      </c>
      <c r="AG819">
        <v>46</v>
      </c>
      <c r="AH819">
        <v>0</v>
      </c>
      <c r="AI819">
        <v>28</v>
      </c>
      <c r="AJ819">
        <v>4</v>
      </c>
      <c r="AK819">
        <v>26</v>
      </c>
      <c r="AL819">
        <v>28</v>
      </c>
      <c r="AM819">
        <v>0</v>
      </c>
      <c r="AN819">
        <v>0.1</v>
      </c>
      <c r="AO819">
        <v>2.3636363636363638</v>
      </c>
      <c r="AP819">
        <v>0</v>
      </c>
      <c r="AQ819" t="s">
        <v>144</v>
      </c>
      <c r="AR819" t="s">
        <v>108</v>
      </c>
      <c r="AS819" t="s">
        <v>1095</v>
      </c>
      <c r="AT819">
        <v>2171</v>
      </c>
      <c r="AU819">
        <v>2307</v>
      </c>
      <c r="AV819">
        <v>0</v>
      </c>
      <c r="AW819">
        <v>0</v>
      </c>
      <c r="AX819">
        <v>4.4779999999999998</v>
      </c>
      <c r="AY819">
        <v>0.20354545454545453</v>
      </c>
      <c r="AZ819">
        <v>9.3630909090909089</v>
      </c>
      <c r="BA819" t="s">
        <v>109</v>
      </c>
      <c r="BB819">
        <v>-4.3630909090909089</v>
      </c>
      <c r="BC819">
        <v>-21.435462259937474</v>
      </c>
      <c r="BD819" t="s">
        <v>114</v>
      </c>
      <c r="BE819">
        <v>0</v>
      </c>
      <c r="BF819" t="s">
        <v>111</v>
      </c>
    </row>
    <row r="820" spans="1:58" x14ac:dyDescent="0.25">
      <c r="A820" t="s">
        <v>1118</v>
      </c>
      <c r="B820" t="s">
        <v>248</v>
      </c>
      <c r="C820">
        <v>3</v>
      </c>
      <c r="D820">
        <v>78</v>
      </c>
      <c r="E820">
        <v>3</v>
      </c>
      <c r="F820" t="s">
        <v>63</v>
      </c>
      <c r="G820" t="s">
        <v>64</v>
      </c>
      <c r="H820" t="s">
        <v>65</v>
      </c>
      <c r="I820" t="s">
        <v>66</v>
      </c>
      <c r="J820" t="s">
        <v>66</v>
      </c>
      <c r="K820" t="s">
        <v>1</v>
      </c>
      <c r="L820">
        <v>50</v>
      </c>
      <c r="M820">
        <v>1944914</v>
      </c>
      <c r="N820">
        <v>7.7</v>
      </c>
      <c r="O820">
        <v>4</v>
      </c>
      <c r="P820" t="s">
        <v>196</v>
      </c>
      <c r="Q820" t="s">
        <v>484</v>
      </c>
      <c r="R820">
        <v>8</v>
      </c>
      <c r="S820" t="s">
        <v>1107</v>
      </c>
      <c r="U820">
        <v>12</v>
      </c>
      <c r="V820">
        <v>17</v>
      </c>
      <c r="W820">
        <v>5</v>
      </c>
      <c r="X820">
        <v>0</v>
      </c>
      <c r="Y820">
        <v>5</v>
      </c>
      <c r="Z820">
        <v>14</v>
      </c>
      <c r="AA820">
        <v>31</v>
      </c>
      <c r="AB820">
        <v>36</v>
      </c>
      <c r="AC820">
        <v>50</v>
      </c>
      <c r="AD820">
        <v>21</v>
      </c>
      <c r="AE820">
        <v>10</v>
      </c>
      <c r="AF820">
        <v>14</v>
      </c>
      <c r="AG820">
        <v>45</v>
      </c>
      <c r="AH820">
        <v>0</v>
      </c>
      <c r="AI820">
        <v>29</v>
      </c>
      <c r="AJ820">
        <v>5</v>
      </c>
      <c r="AK820">
        <v>15</v>
      </c>
      <c r="AL820">
        <v>29</v>
      </c>
      <c r="AM820">
        <v>0</v>
      </c>
      <c r="AN820">
        <v>0.154</v>
      </c>
      <c r="AO820">
        <v>1.3636363636363638</v>
      </c>
      <c r="AP820">
        <v>0</v>
      </c>
      <c r="AQ820" t="s">
        <v>115</v>
      </c>
      <c r="AR820" t="s">
        <v>108</v>
      </c>
      <c r="AS820" t="s">
        <v>1095</v>
      </c>
      <c r="AT820">
        <v>2230</v>
      </c>
      <c r="AU820">
        <v>2282</v>
      </c>
      <c r="AV820">
        <v>0</v>
      </c>
      <c r="AW820">
        <v>0</v>
      </c>
      <c r="AX820">
        <v>4.5119999999999996</v>
      </c>
      <c r="AY820">
        <v>0.21485714285714283</v>
      </c>
      <c r="AZ820">
        <v>9.6685714285714273</v>
      </c>
      <c r="BA820" t="s">
        <v>109</v>
      </c>
      <c r="BB820">
        <v>-1.9685714285714271</v>
      </c>
      <c r="BC820">
        <v>-9.1622340425531856</v>
      </c>
      <c r="BD820" t="s">
        <v>110</v>
      </c>
      <c r="BE820">
        <v>0</v>
      </c>
      <c r="BF820" t="s">
        <v>111</v>
      </c>
    </row>
    <row r="821" spans="1:58" x14ac:dyDescent="0.25">
      <c r="A821" t="s">
        <v>1119</v>
      </c>
      <c r="B821" t="s">
        <v>248</v>
      </c>
      <c r="C821">
        <v>3</v>
      </c>
      <c r="D821">
        <v>79</v>
      </c>
      <c r="E821">
        <v>3</v>
      </c>
      <c r="F821" t="s">
        <v>63</v>
      </c>
      <c r="G821" t="s">
        <v>64</v>
      </c>
      <c r="H821" t="s">
        <v>65</v>
      </c>
      <c r="I821" t="s">
        <v>66</v>
      </c>
      <c r="J821" t="s">
        <v>66</v>
      </c>
      <c r="K821" t="s">
        <v>1</v>
      </c>
      <c r="L821">
        <v>50</v>
      </c>
      <c r="M821">
        <v>1944916</v>
      </c>
      <c r="N821">
        <v>7.7</v>
      </c>
      <c r="O821">
        <v>4</v>
      </c>
      <c r="P821" t="s">
        <v>196</v>
      </c>
      <c r="Q821" t="s">
        <v>484</v>
      </c>
      <c r="R821">
        <v>8</v>
      </c>
      <c r="S821" t="s">
        <v>1107</v>
      </c>
      <c r="U821">
        <v>12</v>
      </c>
      <c r="V821">
        <v>17</v>
      </c>
      <c r="W821">
        <v>16</v>
      </c>
      <c r="X821">
        <v>0</v>
      </c>
      <c r="Y821">
        <v>16</v>
      </c>
      <c r="Z821">
        <v>1</v>
      </c>
      <c r="AA821">
        <v>29</v>
      </c>
      <c r="AB821">
        <v>34</v>
      </c>
      <c r="AC821">
        <v>50</v>
      </c>
      <c r="AD821">
        <v>24</v>
      </c>
      <c r="AE821">
        <v>19</v>
      </c>
      <c r="AF821">
        <v>2</v>
      </c>
      <c r="AG821">
        <v>45</v>
      </c>
      <c r="AH821">
        <v>0</v>
      </c>
      <c r="AI821">
        <v>26</v>
      </c>
      <c r="AJ821">
        <v>5</v>
      </c>
      <c r="AK821">
        <v>24</v>
      </c>
      <c r="AL821">
        <v>26</v>
      </c>
      <c r="AM821">
        <v>0</v>
      </c>
      <c r="AN821">
        <v>0.154</v>
      </c>
      <c r="AO821">
        <v>2.1818181818181817</v>
      </c>
      <c r="AP821">
        <v>0</v>
      </c>
      <c r="AQ821" t="s">
        <v>115</v>
      </c>
      <c r="AR821" t="s">
        <v>108</v>
      </c>
      <c r="AS821" t="s">
        <v>1095</v>
      </c>
      <c r="AT821">
        <v>3271</v>
      </c>
      <c r="AU821">
        <v>3064</v>
      </c>
      <c r="AV821">
        <v>0</v>
      </c>
      <c r="AW821">
        <v>0</v>
      </c>
      <c r="AX821">
        <v>6.335</v>
      </c>
      <c r="AY821">
        <v>0.26395833333333335</v>
      </c>
      <c r="AZ821">
        <v>11.878125000000001</v>
      </c>
      <c r="BA821" t="s">
        <v>109</v>
      </c>
      <c r="BB821">
        <v>-4.1781250000000005</v>
      </c>
      <c r="BC821">
        <v>-15.828729281767957</v>
      </c>
      <c r="BD821" t="s">
        <v>111</v>
      </c>
      <c r="BE821">
        <v>0</v>
      </c>
      <c r="BF821" t="s">
        <v>111</v>
      </c>
    </row>
    <row r="822" spans="1:58" x14ac:dyDescent="0.25">
      <c r="A822" t="s">
        <v>1120</v>
      </c>
      <c r="B822" t="s">
        <v>248</v>
      </c>
      <c r="C822">
        <v>3</v>
      </c>
      <c r="D822">
        <v>80</v>
      </c>
      <c r="E822">
        <v>3</v>
      </c>
      <c r="F822" t="s">
        <v>63</v>
      </c>
      <c r="G822" t="s">
        <v>64</v>
      </c>
      <c r="H822" t="s">
        <v>65</v>
      </c>
      <c r="I822" t="s">
        <v>66</v>
      </c>
      <c r="J822" t="s">
        <v>66</v>
      </c>
      <c r="K822" t="s">
        <v>1</v>
      </c>
      <c r="L822">
        <v>50</v>
      </c>
      <c r="M822">
        <v>1944918</v>
      </c>
      <c r="N822">
        <v>7.7</v>
      </c>
      <c r="O822">
        <v>4</v>
      </c>
      <c r="P822" t="s">
        <v>196</v>
      </c>
      <c r="Q822" t="s">
        <v>484</v>
      </c>
      <c r="R822">
        <v>8</v>
      </c>
      <c r="S822" t="s">
        <v>1107</v>
      </c>
      <c r="U822">
        <v>15</v>
      </c>
      <c r="V822">
        <v>20</v>
      </c>
      <c r="W822">
        <v>3</v>
      </c>
      <c r="X822">
        <v>0</v>
      </c>
      <c r="Y822">
        <v>3</v>
      </c>
      <c r="Z822">
        <v>2</v>
      </c>
      <c r="AA822">
        <v>20</v>
      </c>
      <c r="AB822">
        <v>25</v>
      </c>
      <c r="AC822">
        <v>50</v>
      </c>
      <c r="AD822">
        <v>34</v>
      </c>
      <c r="AE822">
        <v>8</v>
      </c>
      <c r="AF822">
        <v>5</v>
      </c>
      <c r="AG822">
        <v>47</v>
      </c>
      <c r="AH822">
        <v>0</v>
      </c>
      <c r="AI822">
        <v>16</v>
      </c>
      <c r="AJ822">
        <v>3</v>
      </c>
      <c r="AK822">
        <v>11</v>
      </c>
      <c r="AL822">
        <v>16</v>
      </c>
      <c r="AM822">
        <v>0</v>
      </c>
      <c r="AN822">
        <v>0.154</v>
      </c>
      <c r="AO822">
        <v>1</v>
      </c>
      <c r="AP822">
        <v>0</v>
      </c>
      <c r="AQ822" t="s">
        <v>115</v>
      </c>
      <c r="AR822" t="s">
        <v>108</v>
      </c>
      <c r="AS822" t="s">
        <v>1095</v>
      </c>
      <c r="AT822">
        <v>2789</v>
      </c>
      <c r="AU822">
        <v>2466</v>
      </c>
      <c r="AV822">
        <v>0</v>
      </c>
      <c r="AW822">
        <v>0</v>
      </c>
      <c r="AX822">
        <v>5.2549999999999999</v>
      </c>
      <c r="AY822">
        <v>0.15455882352941175</v>
      </c>
      <c r="AZ822">
        <v>7.2642647058823524</v>
      </c>
      <c r="BA822" t="s">
        <v>109</v>
      </c>
      <c r="BB822">
        <v>0.43573529411764778</v>
      </c>
      <c r="BC822">
        <v>2.8192197906755521</v>
      </c>
      <c r="BD822" t="s">
        <v>111</v>
      </c>
      <c r="BE822">
        <v>0</v>
      </c>
      <c r="BF822" t="s">
        <v>111</v>
      </c>
    </row>
    <row r="823" spans="1:58" x14ac:dyDescent="0.25">
      <c r="A823" t="s">
        <v>1121</v>
      </c>
      <c r="B823" t="s">
        <v>248</v>
      </c>
      <c r="C823">
        <v>3</v>
      </c>
      <c r="D823">
        <v>81</v>
      </c>
      <c r="E823">
        <v>3</v>
      </c>
      <c r="F823" t="s">
        <v>63</v>
      </c>
      <c r="G823" t="s">
        <v>64</v>
      </c>
      <c r="H823" t="s">
        <v>65</v>
      </c>
      <c r="I823" t="s">
        <v>66</v>
      </c>
      <c r="J823" t="s">
        <v>66</v>
      </c>
      <c r="K823" t="s">
        <v>1</v>
      </c>
      <c r="L823">
        <v>50</v>
      </c>
      <c r="M823">
        <v>1944920</v>
      </c>
      <c r="N823">
        <v>7.7</v>
      </c>
      <c r="O823">
        <v>4</v>
      </c>
      <c r="P823" t="s">
        <v>196</v>
      </c>
      <c r="Q823" t="s">
        <v>484</v>
      </c>
      <c r="R823">
        <v>8</v>
      </c>
      <c r="S823" t="s">
        <v>1107</v>
      </c>
      <c r="U823">
        <v>21</v>
      </c>
      <c r="V823">
        <v>26</v>
      </c>
      <c r="W823">
        <v>0</v>
      </c>
      <c r="X823">
        <v>0</v>
      </c>
      <c r="Y823">
        <v>0</v>
      </c>
      <c r="Z823">
        <v>1</v>
      </c>
      <c r="AA823">
        <v>22</v>
      </c>
      <c r="AB823">
        <v>27</v>
      </c>
      <c r="AC823">
        <v>50</v>
      </c>
      <c r="AD823">
        <v>42</v>
      </c>
      <c r="AE823">
        <v>0</v>
      </c>
      <c r="AF823">
        <v>2</v>
      </c>
      <c r="AG823">
        <v>44</v>
      </c>
      <c r="AH823">
        <v>0</v>
      </c>
      <c r="AI823">
        <v>8</v>
      </c>
      <c r="AJ823">
        <v>6</v>
      </c>
      <c r="AK823">
        <v>6</v>
      </c>
      <c r="AL823">
        <v>8</v>
      </c>
      <c r="AM823">
        <v>0</v>
      </c>
      <c r="AN823">
        <v>0.154</v>
      </c>
      <c r="AO823">
        <v>0.54545454545454541</v>
      </c>
      <c r="AP823">
        <v>0</v>
      </c>
      <c r="AQ823" t="s">
        <v>115</v>
      </c>
      <c r="AR823" t="s">
        <v>108</v>
      </c>
      <c r="AS823" t="s">
        <v>1095</v>
      </c>
      <c r="AT823">
        <v>3209</v>
      </c>
      <c r="AU823">
        <v>3644</v>
      </c>
      <c r="AV823">
        <v>0</v>
      </c>
      <c r="AW823">
        <v>0</v>
      </c>
      <c r="AX823">
        <v>6.8529999999999998</v>
      </c>
      <c r="AY823">
        <v>0.16316666666666665</v>
      </c>
      <c r="AZ823">
        <v>7.1793333333333331</v>
      </c>
      <c r="BA823" t="s">
        <v>109</v>
      </c>
      <c r="BB823">
        <v>0.52066666666666706</v>
      </c>
      <c r="BC823">
        <v>3.1910112359550586</v>
      </c>
      <c r="BD823" t="s">
        <v>111</v>
      </c>
      <c r="BE823">
        <v>0</v>
      </c>
      <c r="BF823" t="s">
        <v>111</v>
      </c>
    </row>
    <row r="824" spans="1:58" x14ac:dyDescent="0.25">
      <c r="A824" t="s">
        <v>1122</v>
      </c>
      <c r="B824" t="s">
        <v>248</v>
      </c>
      <c r="C824">
        <v>3</v>
      </c>
      <c r="D824">
        <v>82</v>
      </c>
      <c r="E824">
        <v>3</v>
      </c>
      <c r="F824" t="s">
        <v>63</v>
      </c>
      <c r="G824" t="s">
        <v>64</v>
      </c>
      <c r="H824" t="s">
        <v>65</v>
      </c>
      <c r="I824" t="s">
        <v>66</v>
      </c>
      <c r="J824" t="s">
        <v>66</v>
      </c>
      <c r="K824" t="s">
        <v>1</v>
      </c>
      <c r="L824">
        <v>50</v>
      </c>
      <c r="M824">
        <v>1944922</v>
      </c>
      <c r="N824">
        <v>7.7</v>
      </c>
      <c r="O824">
        <v>4</v>
      </c>
      <c r="P824" t="s">
        <v>196</v>
      </c>
      <c r="Q824" t="s">
        <v>484</v>
      </c>
      <c r="R824">
        <v>8</v>
      </c>
      <c r="S824" t="s">
        <v>1107</v>
      </c>
      <c r="U824">
        <v>18</v>
      </c>
      <c r="V824">
        <v>23</v>
      </c>
      <c r="W824">
        <v>3</v>
      </c>
      <c r="X824">
        <v>0</v>
      </c>
      <c r="Y824">
        <v>3</v>
      </c>
      <c r="Z824">
        <v>10</v>
      </c>
      <c r="AA824">
        <v>31</v>
      </c>
      <c r="AB824">
        <v>36</v>
      </c>
      <c r="AC824">
        <v>50</v>
      </c>
      <c r="AD824">
        <v>32</v>
      </c>
      <c r="AE824">
        <v>3</v>
      </c>
      <c r="AF824">
        <v>13</v>
      </c>
      <c r="AG824">
        <v>48</v>
      </c>
      <c r="AH824">
        <v>0</v>
      </c>
      <c r="AI824">
        <v>18</v>
      </c>
      <c r="AJ824">
        <v>2</v>
      </c>
      <c r="AK824">
        <v>5</v>
      </c>
      <c r="AL824">
        <v>18</v>
      </c>
      <c r="AM824">
        <v>0</v>
      </c>
      <c r="AN824">
        <v>0.154</v>
      </c>
      <c r="AO824">
        <v>0.45454545454545459</v>
      </c>
      <c r="AP824">
        <v>0</v>
      </c>
      <c r="AQ824" t="s">
        <v>115</v>
      </c>
      <c r="AR824" t="s">
        <v>108</v>
      </c>
      <c r="AS824" t="s">
        <v>1095</v>
      </c>
      <c r="AT824">
        <v>3182</v>
      </c>
      <c r="AU824">
        <v>3380</v>
      </c>
      <c r="AV824">
        <v>0</v>
      </c>
      <c r="AW824">
        <v>0</v>
      </c>
      <c r="AX824">
        <v>6.5620000000000003</v>
      </c>
      <c r="AY824">
        <v>0.20506250000000001</v>
      </c>
      <c r="AZ824">
        <v>9.843</v>
      </c>
      <c r="BA824" t="s">
        <v>109</v>
      </c>
      <c r="BB824">
        <v>-2.1429999999999998</v>
      </c>
      <c r="BC824">
        <v>-10.450472416946052</v>
      </c>
      <c r="BD824" t="s">
        <v>111</v>
      </c>
      <c r="BE824">
        <v>0</v>
      </c>
      <c r="BF824" t="s">
        <v>111</v>
      </c>
    </row>
    <row r="825" spans="1:58" x14ac:dyDescent="0.25">
      <c r="A825" t="s">
        <v>1123</v>
      </c>
      <c r="B825" t="s">
        <v>248</v>
      </c>
      <c r="C825">
        <v>3</v>
      </c>
      <c r="D825">
        <v>83</v>
      </c>
      <c r="E825">
        <v>3</v>
      </c>
      <c r="F825" t="s">
        <v>63</v>
      </c>
      <c r="G825" t="s">
        <v>64</v>
      </c>
      <c r="H825" t="s">
        <v>67</v>
      </c>
      <c r="I825" t="s">
        <v>68</v>
      </c>
      <c r="J825" t="s">
        <v>69</v>
      </c>
      <c r="K825" t="s">
        <v>1</v>
      </c>
      <c r="L825">
        <v>50</v>
      </c>
      <c r="M825">
        <v>1944924</v>
      </c>
      <c r="N825">
        <v>5</v>
      </c>
      <c r="O825">
        <v>4</v>
      </c>
      <c r="P825" t="s">
        <v>196</v>
      </c>
      <c r="Q825" t="s">
        <v>484</v>
      </c>
      <c r="R825">
        <v>8</v>
      </c>
      <c r="S825" t="s">
        <v>1107</v>
      </c>
      <c r="U825">
        <v>0</v>
      </c>
      <c r="V825">
        <v>4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4</v>
      </c>
      <c r="AC825">
        <v>50</v>
      </c>
      <c r="AD825">
        <v>4</v>
      </c>
      <c r="AE825">
        <v>0</v>
      </c>
      <c r="AF825">
        <v>0</v>
      </c>
      <c r="AG825">
        <v>4</v>
      </c>
      <c r="AH825">
        <v>0</v>
      </c>
      <c r="AI825">
        <v>46</v>
      </c>
      <c r="AJ825">
        <v>46</v>
      </c>
      <c r="AK825">
        <v>46</v>
      </c>
      <c r="AL825">
        <v>46</v>
      </c>
      <c r="AM825">
        <v>0</v>
      </c>
      <c r="AN825">
        <v>0.1</v>
      </c>
      <c r="AO825">
        <v>4.1818181818181817</v>
      </c>
      <c r="AP825">
        <v>0</v>
      </c>
      <c r="AQ825" t="s">
        <v>112</v>
      </c>
      <c r="AR825" t="s">
        <v>108</v>
      </c>
      <c r="AS825" t="s">
        <v>1095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 t="s">
        <v>113</v>
      </c>
      <c r="BB825">
        <v>5</v>
      </c>
      <c r="BC825">
        <v>0</v>
      </c>
      <c r="BD825" t="s">
        <v>111</v>
      </c>
      <c r="BE825">
        <v>0</v>
      </c>
      <c r="BF825" t="s">
        <v>111</v>
      </c>
    </row>
    <row r="826" spans="1:58" x14ac:dyDescent="0.25">
      <c r="A826" t="s">
        <v>1124</v>
      </c>
      <c r="B826" t="s">
        <v>248</v>
      </c>
      <c r="C826">
        <v>3</v>
      </c>
      <c r="D826">
        <v>84</v>
      </c>
      <c r="E826">
        <v>3</v>
      </c>
      <c r="F826" t="s">
        <v>63</v>
      </c>
      <c r="G826" t="s">
        <v>64</v>
      </c>
      <c r="H826" t="s">
        <v>65</v>
      </c>
      <c r="I826" t="s">
        <v>66</v>
      </c>
      <c r="J826" t="s">
        <v>66</v>
      </c>
      <c r="K826" t="s">
        <v>1</v>
      </c>
      <c r="L826">
        <v>50</v>
      </c>
      <c r="M826">
        <v>1944926</v>
      </c>
      <c r="N826">
        <v>7.7</v>
      </c>
      <c r="O826">
        <v>4</v>
      </c>
      <c r="P826" t="s">
        <v>196</v>
      </c>
      <c r="Q826" t="s">
        <v>484</v>
      </c>
      <c r="R826">
        <v>8</v>
      </c>
      <c r="S826" t="s">
        <v>1107</v>
      </c>
      <c r="U826">
        <v>17</v>
      </c>
      <c r="V826">
        <v>22</v>
      </c>
      <c r="W826">
        <v>10</v>
      </c>
      <c r="X826">
        <v>0</v>
      </c>
      <c r="Y826">
        <v>10</v>
      </c>
      <c r="Z826">
        <v>0</v>
      </c>
      <c r="AA826">
        <v>27</v>
      </c>
      <c r="AB826">
        <v>32</v>
      </c>
      <c r="AC826">
        <v>50</v>
      </c>
      <c r="AD826">
        <v>28</v>
      </c>
      <c r="AE826">
        <v>13</v>
      </c>
      <c r="AF826">
        <v>0</v>
      </c>
      <c r="AG826">
        <v>41</v>
      </c>
      <c r="AH826">
        <v>0</v>
      </c>
      <c r="AI826">
        <v>22</v>
      </c>
      <c r="AJ826">
        <v>9</v>
      </c>
      <c r="AK826">
        <v>22</v>
      </c>
      <c r="AL826">
        <v>22</v>
      </c>
      <c r="AM826">
        <v>0</v>
      </c>
      <c r="AN826">
        <v>0.154</v>
      </c>
      <c r="AO826">
        <v>2</v>
      </c>
      <c r="AP826">
        <v>0</v>
      </c>
      <c r="AQ826" t="s">
        <v>115</v>
      </c>
      <c r="AR826" t="s">
        <v>108</v>
      </c>
      <c r="AS826" t="s">
        <v>1095</v>
      </c>
      <c r="AT826">
        <v>2589</v>
      </c>
      <c r="AU826">
        <v>2590</v>
      </c>
      <c r="AV826">
        <v>0</v>
      </c>
      <c r="AW826">
        <v>0</v>
      </c>
      <c r="AX826">
        <v>5.1790000000000003</v>
      </c>
      <c r="AY826">
        <v>0.18496428571428572</v>
      </c>
      <c r="AZ826">
        <v>7.5835357142857145</v>
      </c>
      <c r="BA826" t="s">
        <v>109</v>
      </c>
      <c r="BB826">
        <v>0.11646428571428569</v>
      </c>
      <c r="BC826">
        <v>0.62965823518053665</v>
      </c>
      <c r="BD826" t="s">
        <v>111</v>
      </c>
      <c r="BE826">
        <v>0</v>
      </c>
      <c r="BF826" t="s">
        <v>111</v>
      </c>
    </row>
    <row r="827" spans="1:58" x14ac:dyDescent="0.25">
      <c r="A827" t="s">
        <v>1125</v>
      </c>
      <c r="B827" t="s">
        <v>248</v>
      </c>
      <c r="C827">
        <v>3</v>
      </c>
      <c r="D827">
        <v>85</v>
      </c>
      <c r="E827">
        <v>3</v>
      </c>
      <c r="F827" t="s">
        <v>63</v>
      </c>
      <c r="G827" t="s">
        <v>64</v>
      </c>
      <c r="H827" t="s">
        <v>65</v>
      </c>
      <c r="I827" t="s">
        <v>66</v>
      </c>
      <c r="J827" t="s">
        <v>66</v>
      </c>
      <c r="K827" t="s">
        <v>1</v>
      </c>
      <c r="L827">
        <v>50</v>
      </c>
      <c r="M827">
        <v>1944928</v>
      </c>
      <c r="N827">
        <v>7.7</v>
      </c>
      <c r="O827">
        <v>4</v>
      </c>
      <c r="P827" t="s">
        <v>196</v>
      </c>
      <c r="Q827" t="s">
        <v>484</v>
      </c>
      <c r="R827">
        <v>8</v>
      </c>
      <c r="S827" t="s">
        <v>1107</v>
      </c>
      <c r="U827">
        <v>24</v>
      </c>
      <c r="V827">
        <v>29</v>
      </c>
      <c r="W827">
        <v>16</v>
      </c>
      <c r="X827">
        <v>0</v>
      </c>
      <c r="Y827">
        <v>16</v>
      </c>
      <c r="Z827">
        <v>1</v>
      </c>
      <c r="AA827">
        <v>41</v>
      </c>
      <c r="AB827">
        <v>46</v>
      </c>
      <c r="AC827">
        <v>50</v>
      </c>
      <c r="AD827">
        <v>29</v>
      </c>
      <c r="AE827">
        <v>16</v>
      </c>
      <c r="AF827">
        <v>1</v>
      </c>
      <c r="AG827">
        <v>46</v>
      </c>
      <c r="AH827">
        <v>0</v>
      </c>
      <c r="AI827">
        <v>21</v>
      </c>
      <c r="AJ827">
        <v>4</v>
      </c>
      <c r="AK827">
        <v>20</v>
      </c>
      <c r="AL827">
        <v>21</v>
      </c>
      <c r="AM827">
        <v>0</v>
      </c>
      <c r="AN827">
        <v>0.154</v>
      </c>
      <c r="AO827">
        <v>1.8181818181818183</v>
      </c>
      <c r="AP827">
        <v>0</v>
      </c>
      <c r="AQ827" t="s">
        <v>115</v>
      </c>
      <c r="AR827" t="s">
        <v>108</v>
      </c>
      <c r="AS827" t="s">
        <v>1095</v>
      </c>
      <c r="AT827">
        <v>3909</v>
      </c>
      <c r="AU827">
        <v>4249</v>
      </c>
      <c r="AV827">
        <v>0</v>
      </c>
      <c r="AW827">
        <v>0</v>
      </c>
      <c r="AX827">
        <v>8.1579999999999995</v>
      </c>
      <c r="AY827">
        <v>0.28131034482758621</v>
      </c>
      <c r="AZ827">
        <v>12.940275862068965</v>
      </c>
      <c r="BA827" t="s">
        <v>109</v>
      </c>
      <c r="BB827">
        <v>-5.2402758620689651</v>
      </c>
      <c r="BC827">
        <v>-18.628095121353272</v>
      </c>
      <c r="BD827" t="s">
        <v>111</v>
      </c>
      <c r="BE827">
        <v>0</v>
      </c>
      <c r="BF827" t="s">
        <v>111</v>
      </c>
    </row>
    <row r="828" spans="1:58" x14ac:dyDescent="0.25">
      <c r="A828" t="s">
        <v>1126</v>
      </c>
      <c r="B828" t="s">
        <v>248</v>
      </c>
      <c r="C828">
        <v>3</v>
      </c>
      <c r="D828">
        <v>86</v>
      </c>
      <c r="E828">
        <v>3</v>
      </c>
      <c r="F828" t="s">
        <v>63</v>
      </c>
      <c r="G828" t="s">
        <v>64</v>
      </c>
      <c r="H828" t="s">
        <v>65</v>
      </c>
      <c r="I828" t="s">
        <v>66</v>
      </c>
      <c r="J828" t="s">
        <v>66</v>
      </c>
      <c r="K828" t="s">
        <v>1</v>
      </c>
      <c r="L828">
        <v>50</v>
      </c>
      <c r="M828">
        <v>1944930</v>
      </c>
      <c r="N828">
        <v>7.7</v>
      </c>
      <c r="O828">
        <v>4</v>
      </c>
      <c r="P828" t="s">
        <v>196</v>
      </c>
      <c r="Q828" t="s">
        <v>484</v>
      </c>
      <c r="R828">
        <v>8</v>
      </c>
      <c r="S828" t="s">
        <v>1107</v>
      </c>
      <c r="U828">
        <v>6</v>
      </c>
      <c r="V828">
        <v>11</v>
      </c>
      <c r="W828">
        <v>16</v>
      </c>
      <c r="X828">
        <v>0</v>
      </c>
      <c r="Y828">
        <v>16</v>
      </c>
      <c r="Z828">
        <v>9</v>
      </c>
      <c r="AA828">
        <v>31</v>
      </c>
      <c r="AB828">
        <v>36</v>
      </c>
      <c r="AC828">
        <v>50</v>
      </c>
      <c r="AD828">
        <v>11</v>
      </c>
      <c r="AE828">
        <v>21</v>
      </c>
      <c r="AF828">
        <v>11</v>
      </c>
      <c r="AG828">
        <v>43</v>
      </c>
      <c r="AH828">
        <v>0</v>
      </c>
      <c r="AI828">
        <v>39</v>
      </c>
      <c r="AJ828">
        <v>7</v>
      </c>
      <c r="AK828">
        <v>28</v>
      </c>
      <c r="AL828">
        <v>39</v>
      </c>
      <c r="AM828">
        <v>0</v>
      </c>
      <c r="AN828">
        <v>0.154</v>
      </c>
      <c r="AO828">
        <v>2.5454545454545454</v>
      </c>
      <c r="AP828">
        <v>0</v>
      </c>
      <c r="AQ828" t="s">
        <v>115</v>
      </c>
      <c r="AR828" t="s">
        <v>108</v>
      </c>
      <c r="AS828" t="s">
        <v>1095</v>
      </c>
      <c r="AT828">
        <v>1085</v>
      </c>
      <c r="AU828">
        <v>1105</v>
      </c>
      <c r="AV828">
        <v>0</v>
      </c>
      <c r="AW828">
        <v>0</v>
      </c>
      <c r="AX828">
        <v>2.19</v>
      </c>
      <c r="AY828">
        <v>0.1990909090909091</v>
      </c>
      <c r="AZ828">
        <v>8.5609090909090906</v>
      </c>
      <c r="BA828" t="s">
        <v>109</v>
      </c>
      <c r="BB828">
        <v>-0.8609090909090904</v>
      </c>
      <c r="BC828">
        <v>-4.3242009132420067</v>
      </c>
      <c r="BD828" t="s">
        <v>111</v>
      </c>
      <c r="BE828">
        <v>0</v>
      </c>
      <c r="BF828" t="s">
        <v>111</v>
      </c>
    </row>
    <row r="829" spans="1:58" x14ac:dyDescent="0.25">
      <c r="A829" t="s">
        <v>1127</v>
      </c>
      <c r="B829" t="s">
        <v>248</v>
      </c>
      <c r="C829">
        <v>3</v>
      </c>
      <c r="D829">
        <v>87</v>
      </c>
      <c r="E829">
        <v>3</v>
      </c>
      <c r="F829" t="s">
        <v>63</v>
      </c>
      <c r="G829" t="s">
        <v>64</v>
      </c>
      <c r="H829" t="s">
        <v>65</v>
      </c>
      <c r="I829" t="s">
        <v>66</v>
      </c>
      <c r="J829" t="s">
        <v>66</v>
      </c>
      <c r="K829" t="s">
        <v>1</v>
      </c>
      <c r="L829">
        <v>50</v>
      </c>
      <c r="M829">
        <v>1944932</v>
      </c>
      <c r="N829">
        <v>7.7</v>
      </c>
      <c r="O829">
        <v>4</v>
      </c>
      <c r="P829" t="s">
        <v>196</v>
      </c>
      <c r="Q829" t="s">
        <v>484</v>
      </c>
      <c r="R829">
        <v>8</v>
      </c>
      <c r="S829" t="s">
        <v>1107</v>
      </c>
      <c r="U829">
        <v>24</v>
      </c>
      <c r="V829">
        <v>29</v>
      </c>
      <c r="W829">
        <v>5</v>
      </c>
      <c r="X829">
        <v>0</v>
      </c>
      <c r="Y829">
        <v>5</v>
      </c>
      <c r="Z829">
        <v>10</v>
      </c>
      <c r="AA829">
        <v>39</v>
      </c>
      <c r="AB829">
        <v>44</v>
      </c>
      <c r="AC829">
        <v>50</v>
      </c>
      <c r="AD829">
        <v>30</v>
      </c>
      <c r="AE829">
        <v>5</v>
      </c>
      <c r="AF829">
        <v>11</v>
      </c>
      <c r="AG829">
        <v>46</v>
      </c>
      <c r="AH829">
        <v>0</v>
      </c>
      <c r="AI829">
        <v>20</v>
      </c>
      <c r="AJ829">
        <v>4</v>
      </c>
      <c r="AK829">
        <v>9</v>
      </c>
      <c r="AL829">
        <v>20</v>
      </c>
      <c r="AM829">
        <v>0</v>
      </c>
      <c r="AN829">
        <v>0.154</v>
      </c>
      <c r="AO829">
        <v>0.81818181818181823</v>
      </c>
      <c r="AP829">
        <v>0</v>
      </c>
      <c r="AQ829" t="s">
        <v>115</v>
      </c>
      <c r="AR829" t="s">
        <v>108</v>
      </c>
      <c r="AS829" t="s">
        <v>1095</v>
      </c>
      <c r="AT829">
        <v>2502</v>
      </c>
      <c r="AU829">
        <v>2537</v>
      </c>
      <c r="AV829">
        <v>0</v>
      </c>
      <c r="AW829">
        <v>0</v>
      </c>
      <c r="AX829">
        <v>5.0389999999999997</v>
      </c>
      <c r="AY829">
        <v>0.16796666666666665</v>
      </c>
      <c r="AZ829">
        <v>7.7264666666666661</v>
      </c>
      <c r="BA829" t="s">
        <v>109</v>
      </c>
      <c r="BB829">
        <v>-2.6466666666665972E-2</v>
      </c>
      <c r="BC829">
        <v>-0.15757094661638801</v>
      </c>
      <c r="BD829" t="s">
        <v>111</v>
      </c>
      <c r="BE829">
        <v>0</v>
      </c>
      <c r="BF829" t="s">
        <v>111</v>
      </c>
    </row>
    <row r="830" spans="1:58" x14ac:dyDescent="0.25">
      <c r="A830" t="s">
        <v>1128</v>
      </c>
      <c r="B830" t="s">
        <v>248</v>
      </c>
      <c r="C830">
        <v>3</v>
      </c>
      <c r="D830">
        <v>88</v>
      </c>
      <c r="E830">
        <v>3</v>
      </c>
      <c r="F830" t="s">
        <v>63</v>
      </c>
      <c r="G830" t="s">
        <v>64</v>
      </c>
      <c r="H830" t="s">
        <v>65</v>
      </c>
      <c r="I830" t="s">
        <v>66</v>
      </c>
      <c r="J830" t="s">
        <v>66</v>
      </c>
      <c r="K830" t="s">
        <v>1</v>
      </c>
      <c r="L830">
        <v>50</v>
      </c>
      <c r="M830">
        <v>1944934</v>
      </c>
      <c r="N830">
        <v>7.7</v>
      </c>
      <c r="O830">
        <v>4</v>
      </c>
      <c r="P830" t="s">
        <v>196</v>
      </c>
      <c r="Q830" t="s">
        <v>484</v>
      </c>
      <c r="R830">
        <v>8</v>
      </c>
      <c r="S830" t="s">
        <v>1107</v>
      </c>
      <c r="U830">
        <v>16</v>
      </c>
      <c r="V830">
        <v>21</v>
      </c>
      <c r="W830">
        <v>5</v>
      </c>
      <c r="X830">
        <v>0</v>
      </c>
      <c r="Y830">
        <v>5</v>
      </c>
      <c r="Z830">
        <v>7</v>
      </c>
      <c r="AA830">
        <v>28</v>
      </c>
      <c r="AB830">
        <v>33</v>
      </c>
      <c r="AC830">
        <v>50</v>
      </c>
      <c r="AD830">
        <v>25</v>
      </c>
      <c r="AE830">
        <v>12</v>
      </c>
      <c r="AF830">
        <v>7</v>
      </c>
      <c r="AG830">
        <v>44</v>
      </c>
      <c r="AH830">
        <v>0</v>
      </c>
      <c r="AI830">
        <v>25</v>
      </c>
      <c r="AJ830">
        <v>6</v>
      </c>
      <c r="AK830">
        <v>18</v>
      </c>
      <c r="AL830">
        <v>25</v>
      </c>
      <c r="AM830">
        <v>0</v>
      </c>
      <c r="AN830">
        <v>0.154</v>
      </c>
      <c r="AO830">
        <v>1.6363636363636365</v>
      </c>
      <c r="AP830">
        <v>0</v>
      </c>
      <c r="AQ830" t="s">
        <v>115</v>
      </c>
      <c r="AR830" t="s">
        <v>108</v>
      </c>
      <c r="AS830" t="s">
        <v>1095</v>
      </c>
      <c r="AT830">
        <v>1920</v>
      </c>
      <c r="AU830">
        <v>1938</v>
      </c>
      <c r="AV830">
        <v>0</v>
      </c>
      <c r="AW830">
        <v>0</v>
      </c>
      <c r="AX830">
        <v>3.8580000000000001</v>
      </c>
      <c r="AY830">
        <v>0.15432000000000001</v>
      </c>
      <c r="AZ830">
        <v>6.7900800000000006</v>
      </c>
      <c r="BA830" t="s">
        <v>109</v>
      </c>
      <c r="BB830">
        <v>0.90991999999999962</v>
      </c>
      <c r="BC830">
        <v>5.8963193364437503</v>
      </c>
      <c r="BD830" t="s">
        <v>114</v>
      </c>
      <c r="BE830">
        <v>0</v>
      </c>
      <c r="BF830" t="s">
        <v>111</v>
      </c>
    </row>
    <row r="831" spans="1:58" x14ac:dyDescent="0.25">
      <c r="A831" t="s">
        <v>1129</v>
      </c>
      <c r="B831" t="s">
        <v>248</v>
      </c>
      <c r="C831">
        <v>3</v>
      </c>
      <c r="D831">
        <v>89</v>
      </c>
      <c r="E831">
        <v>3</v>
      </c>
      <c r="F831" t="s">
        <v>63</v>
      </c>
      <c r="G831" t="s">
        <v>64</v>
      </c>
      <c r="H831" t="s">
        <v>65</v>
      </c>
      <c r="I831" t="s">
        <v>68</v>
      </c>
      <c r="J831" t="s">
        <v>87</v>
      </c>
      <c r="K831" t="s">
        <v>1</v>
      </c>
      <c r="L831">
        <v>50</v>
      </c>
      <c r="M831">
        <v>1944936</v>
      </c>
      <c r="N831">
        <v>6</v>
      </c>
      <c r="O831">
        <v>4</v>
      </c>
      <c r="P831" t="s">
        <v>196</v>
      </c>
      <c r="Q831" t="s">
        <v>484</v>
      </c>
      <c r="R831">
        <v>9</v>
      </c>
      <c r="S831" t="s">
        <v>1107</v>
      </c>
      <c r="U831">
        <v>0</v>
      </c>
      <c r="V831">
        <v>12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12</v>
      </c>
      <c r="AC831">
        <v>50</v>
      </c>
      <c r="AD831">
        <v>12</v>
      </c>
      <c r="AE831">
        <v>0</v>
      </c>
      <c r="AF831">
        <v>0</v>
      </c>
      <c r="AG831">
        <v>12</v>
      </c>
      <c r="AH831">
        <v>0</v>
      </c>
      <c r="AI831">
        <v>38</v>
      </c>
      <c r="AJ831">
        <v>38</v>
      </c>
      <c r="AK831">
        <v>38</v>
      </c>
      <c r="AL831">
        <v>38</v>
      </c>
      <c r="AM831">
        <v>0</v>
      </c>
      <c r="AN831">
        <v>0.12</v>
      </c>
      <c r="AO831">
        <v>3.4545454545454546</v>
      </c>
      <c r="AP831">
        <v>0</v>
      </c>
      <c r="AQ831" t="s">
        <v>112</v>
      </c>
      <c r="AR831" t="s">
        <v>108</v>
      </c>
      <c r="AS831" t="s">
        <v>1095</v>
      </c>
      <c r="AT831">
        <v>847</v>
      </c>
      <c r="AU831">
        <v>644</v>
      </c>
      <c r="AV831">
        <v>0</v>
      </c>
      <c r="AW831">
        <v>0</v>
      </c>
      <c r="AX831">
        <v>1.4910000000000001</v>
      </c>
      <c r="AY831">
        <v>0.12425000000000001</v>
      </c>
      <c r="AZ831">
        <v>1.4910000000000001</v>
      </c>
      <c r="BA831" t="s">
        <v>109</v>
      </c>
      <c r="BB831">
        <v>4.5090000000000003</v>
      </c>
      <c r="BC831">
        <v>36.289738430583498</v>
      </c>
      <c r="BD831" t="s">
        <v>110</v>
      </c>
      <c r="BE831">
        <v>0</v>
      </c>
      <c r="BF831" t="s">
        <v>111</v>
      </c>
    </row>
    <row r="832" spans="1:58" x14ac:dyDescent="0.25">
      <c r="A832" t="s">
        <v>1130</v>
      </c>
      <c r="B832" t="s">
        <v>248</v>
      </c>
      <c r="C832">
        <v>3</v>
      </c>
      <c r="D832">
        <v>90</v>
      </c>
      <c r="E832">
        <v>3</v>
      </c>
      <c r="F832" t="s">
        <v>63</v>
      </c>
      <c r="G832" t="s">
        <v>64</v>
      </c>
      <c r="H832" t="s">
        <v>65</v>
      </c>
      <c r="I832" t="s">
        <v>66</v>
      </c>
      <c r="J832" t="s">
        <v>66</v>
      </c>
      <c r="K832" t="s">
        <v>1</v>
      </c>
      <c r="L832">
        <v>50</v>
      </c>
      <c r="M832">
        <v>1944938</v>
      </c>
      <c r="N832">
        <v>6</v>
      </c>
      <c r="O832">
        <v>4</v>
      </c>
      <c r="P832" t="s">
        <v>196</v>
      </c>
      <c r="Q832" t="s">
        <v>484</v>
      </c>
      <c r="R832">
        <v>9</v>
      </c>
      <c r="S832" t="s">
        <v>1107</v>
      </c>
      <c r="U832">
        <v>0</v>
      </c>
      <c r="V832">
        <v>5</v>
      </c>
      <c r="W832">
        <v>23</v>
      </c>
      <c r="X832">
        <v>0</v>
      </c>
      <c r="Y832">
        <v>23</v>
      </c>
      <c r="Z832">
        <v>0</v>
      </c>
      <c r="AA832">
        <v>23</v>
      </c>
      <c r="AB832">
        <v>28</v>
      </c>
      <c r="AC832">
        <v>50</v>
      </c>
      <c r="AD832">
        <v>5</v>
      </c>
      <c r="AE832">
        <v>44</v>
      </c>
      <c r="AF832">
        <v>0</v>
      </c>
      <c r="AG832">
        <v>49</v>
      </c>
      <c r="AH832">
        <v>0</v>
      </c>
      <c r="AI832">
        <v>45</v>
      </c>
      <c r="AJ832">
        <v>1</v>
      </c>
      <c r="AK832">
        <v>45</v>
      </c>
      <c r="AL832">
        <v>45</v>
      </c>
      <c r="AM832">
        <v>0</v>
      </c>
      <c r="AN832">
        <v>0.12</v>
      </c>
      <c r="AO832">
        <v>4.0909090909090908</v>
      </c>
      <c r="AP832">
        <v>0</v>
      </c>
      <c r="AQ832" t="s">
        <v>115</v>
      </c>
      <c r="AR832" t="s">
        <v>108</v>
      </c>
      <c r="AS832" t="s">
        <v>1095</v>
      </c>
      <c r="AT832">
        <v>2061</v>
      </c>
      <c r="AU832">
        <v>2376</v>
      </c>
      <c r="AV832">
        <v>0</v>
      </c>
      <c r="AW832">
        <v>0</v>
      </c>
      <c r="AX832">
        <v>4.4370000000000003</v>
      </c>
      <c r="AY832">
        <v>0.88740000000000008</v>
      </c>
      <c r="AZ832">
        <v>43.482600000000005</v>
      </c>
      <c r="BA832" t="s">
        <v>109</v>
      </c>
      <c r="BB832">
        <v>-37.482600000000005</v>
      </c>
      <c r="BC832">
        <v>-42.238674780256929</v>
      </c>
      <c r="BD832" t="s">
        <v>111</v>
      </c>
      <c r="BE832">
        <v>1</v>
      </c>
      <c r="BF832" t="s">
        <v>111</v>
      </c>
    </row>
    <row r="833" spans="1:58" x14ac:dyDescent="0.25">
      <c r="A833" t="s">
        <v>1131</v>
      </c>
      <c r="B833" t="s">
        <v>248</v>
      </c>
      <c r="C833">
        <v>3</v>
      </c>
      <c r="D833">
        <v>91</v>
      </c>
      <c r="E833">
        <v>3</v>
      </c>
      <c r="F833" t="s">
        <v>63</v>
      </c>
      <c r="G833" t="s">
        <v>64</v>
      </c>
      <c r="H833" t="s">
        <v>65</v>
      </c>
      <c r="I833" t="s">
        <v>66</v>
      </c>
      <c r="J833" t="s">
        <v>66</v>
      </c>
      <c r="K833" t="s">
        <v>1</v>
      </c>
      <c r="L833">
        <v>50</v>
      </c>
      <c r="M833">
        <v>1944940</v>
      </c>
      <c r="N833">
        <v>6</v>
      </c>
      <c r="O833">
        <v>4</v>
      </c>
      <c r="P833" t="s">
        <v>196</v>
      </c>
      <c r="Q833" t="s">
        <v>484</v>
      </c>
      <c r="R833">
        <v>9</v>
      </c>
      <c r="S833" t="s">
        <v>1107</v>
      </c>
      <c r="U833">
        <v>17</v>
      </c>
      <c r="V833">
        <v>22</v>
      </c>
      <c r="W833">
        <v>17</v>
      </c>
      <c r="X833">
        <v>0</v>
      </c>
      <c r="Y833">
        <v>17</v>
      </c>
      <c r="Z833">
        <v>2</v>
      </c>
      <c r="AA833">
        <v>36</v>
      </c>
      <c r="AB833">
        <v>41</v>
      </c>
      <c r="AC833">
        <v>50</v>
      </c>
      <c r="AD833">
        <v>22</v>
      </c>
      <c r="AE833">
        <v>17</v>
      </c>
      <c r="AF833">
        <v>4</v>
      </c>
      <c r="AG833">
        <v>43</v>
      </c>
      <c r="AH833">
        <v>0</v>
      </c>
      <c r="AI833">
        <v>28</v>
      </c>
      <c r="AJ833">
        <v>7</v>
      </c>
      <c r="AK833">
        <v>24</v>
      </c>
      <c r="AL833">
        <v>28</v>
      </c>
      <c r="AM833">
        <v>0</v>
      </c>
      <c r="AN833">
        <v>0.12</v>
      </c>
      <c r="AO833">
        <v>2.1818181818181817</v>
      </c>
      <c r="AP833">
        <v>0</v>
      </c>
      <c r="AQ833" t="s">
        <v>115</v>
      </c>
      <c r="AR833" t="s">
        <v>108</v>
      </c>
      <c r="AS833" t="s">
        <v>1095</v>
      </c>
      <c r="AT833">
        <v>3579</v>
      </c>
      <c r="AU833">
        <v>3696</v>
      </c>
      <c r="AV833">
        <v>0</v>
      </c>
      <c r="AW833">
        <v>0</v>
      </c>
      <c r="AX833">
        <v>7.2750000000000004</v>
      </c>
      <c r="AY833">
        <v>0.33068181818181819</v>
      </c>
      <c r="AZ833">
        <v>14.219318181818181</v>
      </c>
      <c r="BA833" t="s">
        <v>109</v>
      </c>
      <c r="BB833">
        <v>-8.2193181818181813</v>
      </c>
      <c r="BC833">
        <v>-24.85567010309278</v>
      </c>
      <c r="BD833" t="s">
        <v>111</v>
      </c>
      <c r="BE833">
        <v>0</v>
      </c>
      <c r="BF833" t="s">
        <v>111</v>
      </c>
    </row>
    <row r="834" spans="1:58" x14ac:dyDescent="0.25">
      <c r="A834" t="s">
        <v>1132</v>
      </c>
      <c r="B834" t="s">
        <v>248</v>
      </c>
      <c r="C834">
        <v>3</v>
      </c>
      <c r="D834">
        <v>92</v>
      </c>
      <c r="E834">
        <v>3</v>
      </c>
      <c r="F834" t="s">
        <v>63</v>
      </c>
      <c r="G834" t="s">
        <v>64</v>
      </c>
      <c r="H834" t="s">
        <v>65</v>
      </c>
      <c r="I834" t="s">
        <v>66</v>
      </c>
      <c r="J834" t="s">
        <v>66</v>
      </c>
      <c r="K834" t="s">
        <v>1</v>
      </c>
      <c r="L834">
        <v>50</v>
      </c>
      <c r="M834">
        <v>1944942</v>
      </c>
      <c r="N834">
        <v>6</v>
      </c>
      <c r="O834">
        <v>4</v>
      </c>
      <c r="P834" t="s">
        <v>196</v>
      </c>
      <c r="Q834" t="s">
        <v>484</v>
      </c>
      <c r="R834">
        <v>9</v>
      </c>
      <c r="S834" t="s">
        <v>1107</v>
      </c>
      <c r="U834">
        <v>0</v>
      </c>
      <c r="V834">
        <v>5</v>
      </c>
      <c r="W834">
        <v>40</v>
      </c>
      <c r="X834">
        <v>0</v>
      </c>
      <c r="Y834">
        <v>40</v>
      </c>
      <c r="Z834">
        <v>0</v>
      </c>
      <c r="AA834">
        <v>40</v>
      </c>
      <c r="AB834">
        <v>45</v>
      </c>
      <c r="AC834">
        <v>50</v>
      </c>
      <c r="AD834">
        <v>5</v>
      </c>
      <c r="AE834">
        <v>42</v>
      </c>
      <c r="AF834">
        <v>0</v>
      </c>
      <c r="AG834">
        <v>47</v>
      </c>
      <c r="AH834">
        <v>0</v>
      </c>
      <c r="AI834">
        <v>45</v>
      </c>
      <c r="AJ834">
        <v>3</v>
      </c>
      <c r="AK834">
        <v>45</v>
      </c>
      <c r="AL834">
        <v>45</v>
      </c>
      <c r="AM834">
        <v>0</v>
      </c>
      <c r="AN834">
        <v>0.12</v>
      </c>
      <c r="AO834">
        <v>4.0909090909090908</v>
      </c>
      <c r="AP834">
        <v>0</v>
      </c>
      <c r="AQ834" t="s">
        <v>115</v>
      </c>
      <c r="AR834" t="s">
        <v>108</v>
      </c>
      <c r="AS834" t="s">
        <v>1095</v>
      </c>
      <c r="AT834">
        <v>2149</v>
      </c>
      <c r="AU834">
        <v>2217</v>
      </c>
      <c r="AV834">
        <v>0</v>
      </c>
      <c r="AW834">
        <v>0</v>
      </c>
      <c r="AX834">
        <v>4.3659999999999997</v>
      </c>
      <c r="AY834">
        <v>0.87319999999999998</v>
      </c>
      <c r="AZ834">
        <v>41.040399999999998</v>
      </c>
      <c r="BA834" t="s">
        <v>109</v>
      </c>
      <c r="BB834">
        <v>-35.040399999999998</v>
      </c>
      <c r="BC834">
        <v>-40.128721942281267</v>
      </c>
      <c r="BD834" t="s">
        <v>111</v>
      </c>
      <c r="BE834">
        <v>1</v>
      </c>
      <c r="BF834" t="s">
        <v>111</v>
      </c>
    </row>
    <row r="835" spans="1:58" x14ac:dyDescent="0.25">
      <c r="A835" t="s">
        <v>1133</v>
      </c>
      <c r="B835" t="s">
        <v>248</v>
      </c>
      <c r="C835">
        <v>3</v>
      </c>
      <c r="D835">
        <v>93</v>
      </c>
      <c r="E835">
        <v>3</v>
      </c>
      <c r="F835" t="s">
        <v>63</v>
      </c>
      <c r="G835" t="s">
        <v>64</v>
      </c>
      <c r="H835" t="s">
        <v>65</v>
      </c>
      <c r="I835" t="s">
        <v>66</v>
      </c>
      <c r="J835" t="s">
        <v>66</v>
      </c>
      <c r="K835" t="s">
        <v>1</v>
      </c>
      <c r="L835">
        <v>50</v>
      </c>
      <c r="M835">
        <v>1944944</v>
      </c>
      <c r="N835">
        <v>6</v>
      </c>
      <c r="O835">
        <v>4</v>
      </c>
      <c r="P835" t="s">
        <v>196</v>
      </c>
      <c r="Q835" t="s">
        <v>484</v>
      </c>
      <c r="R835">
        <v>9</v>
      </c>
      <c r="S835" t="s">
        <v>1107</v>
      </c>
      <c r="U835">
        <v>4</v>
      </c>
      <c r="V835">
        <v>9</v>
      </c>
      <c r="W835">
        <v>25</v>
      </c>
      <c r="X835">
        <v>0</v>
      </c>
      <c r="Y835">
        <v>25</v>
      </c>
      <c r="Z835">
        <v>2</v>
      </c>
      <c r="AA835">
        <v>31</v>
      </c>
      <c r="AB835">
        <v>36</v>
      </c>
      <c r="AC835">
        <v>50</v>
      </c>
      <c r="AD835">
        <v>12</v>
      </c>
      <c r="AE835">
        <v>25</v>
      </c>
      <c r="AF835">
        <v>4</v>
      </c>
      <c r="AG835">
        <v>41</v>
      </c>
      <c r="AH835">
        <v>0</v>
      </c>
      <c r="AI835">
        <v>38</v>
      </c>
      <c r="AJ835">
        <v>9</v>
      </c>
      <c r="AK835">
        <v>34</v>
      </c>
      <c r="AL835">
        <v>38</v>
      </c>
      <c r="AM835">
        <v>0</v>
      </c>
      <c r="AN835">
        <v>0.12</v>
      </c>
      <c r="AO835">
        <v>3.0909090909090908</v>
      </c>
      <c r="AP835">
        <v>0</v>
      </c>
      <c r="AQ835" t="s">
        <v>115</v>
      </c>
      <c r="AR835" t="s">
        <v>108</v>
      </c>
      <c r="AS835" t="s">
        <v>1095</v>
      </c>
      <c r="AT835">
        <v>1975</v>
      </c>
      <c r="AU835">
        <v>1728</v>
      </c>
      <c r="AV835">
        <v>0</v>
      </c>
      <c r="AW835">
        <v>0</v>
      </c>
      <c r="AX835">
        <v>3.7029999999999998</v>
      </c>
      <c r="AY835">
        <v>0.30858333333333332</v>
      </c>
      <c r="AZ835">
        <v>12.651916666666667</v>
      </c>
      <c r="BA835" t="s">
        <v>109</v>
      </c>
      <c r="BB835">
        <v>-6.6519166666666667</v>
      </c>
      <c r="BC835">
        <v>-21.556305698082635</v>
      </c>
      <c r="BD835" t="s">
        <v>111</v>
      </c>
      <c r="BE835">
        <v>0</v>
      </c>
      <c r="BF835" t="s">
        <v>111</v>
      </c>
    </row>
    <row r="836" spans="1:58" x14ac:dyDescent="0.25">
      <c r="A836" t="s">
        <v>1134</v>
      </c>
      <c r="B836" t="s">
        <v>248</v>
      </c>
      <c r="C836">
        <v>3</v>
      </c>
      <c r="D836">
        <v>94</v>
      </c>
      <c r="E836">
        <v>3</v>
      </c>
      <c r="F836" t="s">
        <v>63</v>
      </c>
      <c r="G836" t="s">
        <v>64</v>
      </c>
      <c r="H836" t="s">
        <v>67</v>
      </c>
      <c r="I836" t="s">
        <v>68</v>
      </c>
      <c r="J836" t="s">
        <v>69</v>
      </c>
      <c r="K836" t="s">
        <v>1</v>
      </c>
      <c r="L836">
        <v>50</v>
      </c>
      <c r="M836">
        <v>1944946</v>
      </c>
      <c r="N836">
        <v>5</v>
      </c>
      <c r="O836">
        <v>4</v>
      </c>
      <c r="P836" t="s">
        <v>196</v>
      </c>
      <c r="Q836" t="s">
        <v>484</v>
      </c>
      <c r="R836">
        <v>9</v>
      </c>
      <c r="S836" t="s">
        <v>1107</v>
      </c>
      <c r="U836">
        <v>0</v>
      </c>
      <c r="V836">
        <v>4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4</v>
      </c>
      <c r="AC836">
        <v>50</v>
      </c>
      <c r="AD836">
        <v>4</v>
      </c>
      <c r="AE836">
        <v>0</v>
      </c>
      <c r="AF836">
        <v>0</v>
      </c>
      <c r="AG836">
        <v>4</v>
      </c>
      <c r="AH836">
        <v>0</v>
      </c>
      <c r="AI836">
        <v>46</v>
      </c>
      <c r="AJ836">
        <v>46</v>
      </c>
      <c r="AK836">
        <v>46</v>
      </c>
      <c r="AL836">
        <v>46</v>
      </c>
      <c r="AM836">
        <v>0</v>
      </c>
      <c r="AN836">
        <v>0.1</v>
      </c>
      <c r="AO836">
        <v>4.1818181818181817</v>
      </c>
      <c r="AP836">
        <v>0</v>
      </c>
      <c r="AQ836" t="s">
        <v>112</v>
      </c>
      <c r="AR836" t="s">
        <v>108</v>
      </c>
      <c r="AS836" t="s">
        <v>1095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 t="s">
        <v>113</v>
      </c>
      <c r="BB836">
        <v>5</v>
      </c>
      <c r="BC836">
        <v>0</v>
      </c>
      <c r="BD836" t="s">
        <v>111</v>
      </c>
      <c r="BE836">
        <v>0</v>
      </c>
      <c r="BF836" t="s">
        <v>111</v>
      </c>
    </row>
    <row r="837" spans="1:58" x14ac:dyDescent="0.25">
      <c r="A837" t="s">
        <v>1135</v>
      </c>
      <c r="B837" t="s">
        <v>248</v>
      </c>
      <c r="C837">
        <v>3</v>
      </c>
      <c r="D837">
        <v>95</v>
      </c>
      <c r="E837">
        <v>3</v>
      </c>
      <c r="F837" t="s">
        <v>63</v>
      </c>
      <c r="G837" t="s">
        <v>64</v>
      </c>
      <c r="H837" t="s">
        <v>65</v>
      </c>
      <c r="I837" t="s">
        <v>66</v>
      </c>
      <c r="J837" t="s">
        <v>66</v>
      </c>
      <c r="K837" t="s">
        <v>1</v>
      </c>
      <c r="L837">
        <v>50</v>
      </c>
      <c r="M837">
        <v>1944948</v>
      </c>
      <c r="N837">
        <v>6</v>
      </c>
      <c r="O837">
        <v>4</v>
      </c>
      <c r="P837" t="s">
        <v>196</v>
      </c>
      <c r="Q837" t="s">
        <v>484</v>
      </c>
      <c r="R837">
        <v>9</v>
      </c>
      <c r="S837" t="s">
        <v>1107</v>
      </c>
      <c r="U837">
        <v>13</v>
      </c>
      <c r="V837">
        <v>18</v>
      </c>
      <c r="W837">
        <v>6</v>
      </c>
      <c r="X837">
        <v>0</v>
      </c>
      <c r="Y837">
        <v>6</v>
      </c>
      <c r="Z837">
        <v>2</v>
      </c>
      <c r="AA837">
        <v>21</v>
      </c>
      <c r="AB837">
        <v>26</v>
      </c>
      <c r="AC837">
        <v>50</v>
      </c>
      <c r="AD837">
        <v>21</v>
      </c>
      <c r="AE837">
        <v>10</v>
      </c>
      <c r="AF837">
        <v>6</v>
      </c>
      <c r="AG837">
        <v>37</v>
      </c>
      <c r="AH837">
        <v>0</v>
      </c>
      <c r="AI837">
        <v>29</v>
      </c>
      <c r="AJ837">
        <v>13</v>
      </c>
      <c r="AK837">
        <v>23</v>
      </c>
      <c r="AL837">
        <v>29</v>
      </c>
      <c r="AM837">
        <v>0</v>
      </c>
      <c r="AN837">
        <v>0.12</v>
      </c>
      <c r="AO837">
        <v>2.0909090909090908</v>
      </c>
      <c r="AP837">
        <v>0</v>
      </c>
      <c r="AQ837" t="s">
        <v>115</v>
      </c>
      <c r="AR837" t="s">
        <v>108</v>
      </c>
      <c r="AS837" t="s">
        <v>1095</v>
      </c>
      <c r="AT837">
        <v>2143</v>
      </c>
      <c r="AU837">
        <v>2087</v>
      </c>
      <c r="AV837">
        <v>0</v>
      </c>
      <c r="AW837">
        <v>0</v>
      </c>
      <c r="AX837">
        <v>4.2300000000000004</v>
      </c>
      <c r="AY837">
        <v>0.20142857142857146</v>
      </c>
      <c r="AZ837">
        <v>7.4528571428571437</v>
      </c>
      <c r="BA837" t="s">
        <v>109</v>
      </c>
      <c r="BB837">
        <v>-1.4528571428571437</v>
      </c>
      <c r="BC837">
        <v>-7.2127659574468117</v>
      </c>
      <c r="BD837" t="s">
        <v>111</v>
      </c>
      <c r="BE837">
        <v>0</v>
      </c>
      <c r="BF837" t="s">
        <v>111</v>
      </c>
    </row>
    <row r="838" spans="1:58" x14ac:dyDescent="0.25">
      <c r="A838" t="s">
        <v>1136</v>
      </c>
      <c r="B838" t="s">
        <v>248</v>
      </c>
      <c r="C838">
        <v>3</v>
      </c>
      <c r="D838">
        <v>96</v>
      </c>
      <c r="E838">
        <v>3</v>
      </c>
      <c r="F838" t="s">
        <v>63</v>
      </c>
      <c r="G838" t="s">
        <v>64</v>
      </c>
      <c r="H838" t="s">
        <v>65</v>
      </c>
      <c r="I838" t="s">
        <v>66</v>
      </c>
      <c r="J838" t="s">
        <v>66</v>
      </c>
      <c r="K838" t="s">
        <v>1</v>
      </c>
      <c r="L838">
        <v>50</v>
      </c>
      <c r="M838">
        <v>1944950</v>
      </c>
      <c r="N838">
        <v>6</v>
      </c>
      <c r="O838">
        <v>4</v>
      </c>
      <c r="P838" t="s">
        <v>196</v>
      </c>
      <c r="Q838" t="s">
        <v>484</v>
      </c>
      <c r="R838">
        <v>9</v>
      </c>
      <c r="S838" t="s">
        <v>1107</v>
      </c>
      <c r="U838">
        <v>5</v>
      </c>
      <c r="V838">
        <v>10</v>
      </c>
      <c r="W838">
        <v>10</v>
      </c>
      <c r="X838">
        <v>0</v>
      </c>
      <c r="Y838">
        <v>10</v>
      </c>
      <c r="Z838">
        <v>10</v>
      </c>
      <c r="AA838">
        <v>25</v>
      </c>
      <c r="AB838">
        <v>30</v>
      </c>
      <c r="AC838">
        <v>50</v>
      </c>
      <c r="AD838">
        <v>10</v>
      </c>
      <c r="AE838">
        <v>10</v>
      </c>
      <c r="AF838">
        <v>10</v>
      </c>
      <c r="AG838">
        <v>30</v>
      </c>
      <c r="AH838">
        <v>0</v>
      </c>
      <c r="AI838">
        <v>40</v>
      </c>
      <c r="AJ838">
        <v>20</v>
      </c>
      <c r="AK838">
        <v>30</v>
      </c>
      <c r="AL838">
        <v>40</v>
      </c>
      <c r="AM838">
        <v>0</v>
      </c>
      <c r="AN838">
        <v>0.12</v>
      </c>
      <c r="AO838">
        <v>2.7272727272727275</v>
      </c>
      <c r="AP838">
        <v>0</v>
      </c>
      <c r="AQ838" t="s">
        <v>115</v>
      </c>
      <c r="AR838" t="s">
        <v>108</v>
      </c>
      <c r="AS838" t="s">
        <v>1095</v>
      </c>
      <c r="AT838">
        <v>814</v>
      </c>
      <c r="AU838">
        <v>862</v>
      </c>
      <c r="AV838">
        <v>0</v>
      </c>
      <c r="AW838">
        <v>0</v>
      </c>
      <c r="AX838">
        <v>1.6759999999999999</v>
      </c>
      <c r="AY838">
        <v>0.1676</v>
      </c>
      <c r="AZ838">
        <v>5.0279999999999996</v>
      </c>
      <c r="BA838" t="s">
        <v>109</v>
      </c>
      <c r="BB838">
        <v>0.97200000000000042</v>
      </c>
      <c r="BC838">
        <v>5.7995226730310288</v>
      </c>
      <c r="BD838" t="s">
        <v>111</v>
      </c>
      <c r="BE838">
        <v>0</v>
      </c>
      <c r="BF838" t="s">
        <v>111</v>
      </c>
    </row>
    <row r="839" spans="1:58" x14ac:dyDescent="0.25">
      <c r="A839" t="s">
        <v>1137</v>
      </c>
      <c r="B839" t="s">
        <v>248</v>
      </c>
      <c r="C839">
        <v>3</v>
      </c>
      <c r="D839">
        <v>97</v>
      </c>
      <c r="E839">
        <v>3</v>
      </c>
      <c r="F839" t="s">
        <v>63</v>
      </c>
      <c r="G839" t="s">
        <v>64</v>
      </c>
      <c r="H839" t="s">
        <v>65</v>
      </c>
      <c r="I839" t="s">
        <v>66</v>
      </c>
      <c r="J839" t="s">
        <v>66</v>
      </c>
      <c r="K839" t="s">
        <v>1</v>
      </c>
      <c r="L839">
        <v>50</v>
      </c>
      <c r="M839">
        <v>1944952</v>
      </c>
      <c r="N839">
        <v>6</v>
      </c>
      <c r="O839">
        <v>4</v>
      </c>
      <c r="P839" t="s">
        <v>196</v>
      </c>
      <c r="Q839" t="s">
        <v>484</v>
      </c>
      <c r="R839">
        <v>9</v>
      </c>
      <c r="S839" t="s">
        <v>1107</v>
      </c>
      <c r="U839">
        <v>10</v>
      </c>
      <c r="V839">
        <v>15</v>
      </c>
      <c r="W839">
        <v>18</v>
      </c>
      <c r="X839">
        <v>0</v>
      </c>
      <c r="Y839">
        <v>18</v>
      </c>
      <c r="Z839">
        <v>2</v>
      </c>
      <c r="AA839">
        <v>30</v>
      </c>
      <c r="AB839">
        <v>35</v>
      </c>
      <c r="AC839">
        <v>50</v>
      </c>
      <c r="AD839">
        <v>16</v>
      </c>
      <c r="AE839">
        <v>23</v>
      </c>
      <c r="AF839">
        <v>2</v>
      </c>
      <c r="AG839">
        <v>41</v>
      </c>
      <c r="AH839">
        <v>0</v>
      </c>
      <c r="AI839">
        <v>34</v>
      </c>
      <c r="AJ839">
        <v>9</v>
      </c>
      <c r="AK839">
        <v>32</v>
      </c>
      <c r="AL839">
        <v>34</v>
      </c>
      <c r="AM839">
        <v>0</v>
      </c>
      <c r="AN839">
        <v>0.12</v>
      </c>
      <c r="AO839">
        <v>2.9090909090909092</v>
      </c>
      <c r="AP839">
        <v>0</v>
      </c>
      <c r="AQ839" t="s">
        <v>115</v>
      </c>
      <c r="AR839" t="s">
        <v>108</v>
      </c>
      <c r="AS839" t="s">
        <v>1095</v>
      </c>
      <c r="AT839">
        <v>1973</v>
      </c>
      <c r="AU839">
        <v>2129</v>
      </c>
      <c r="AV839">
        <v>0</v>
      </c>
      <c r="AW839">
        <v>0</v>
      </c>
      <c r="AX839">
        <v>4.1020000000000003</v>
      </c>
      <c r="AY839">
        <v>0.25637500000000002</v>
      </c>
      <c r="AZ839">
        <v>10.511375000000001</v>
      </c>
      <c r="BA839" t="s">
        <v>109</v>
      </c>
      <c r="BB839">
        <v>-4.511375000000001</v>
      </c>
      <c r="BC839">
        <v>-17.596782057532913</v>
      </c>
      <c r="BD839" t="s">
        <v>111</v>
      </c>
      <c r="BE839">
        <v>0</v>
      </c>
      <c r="BF839" t="s">
        <v>111</v>
      </c>
    </row>
    <row r="840" spans="1:58" x14ac:dyDescent="0.25">
      <c r="A840" t="s">
        <v>1138</v>
      </c>
      <c r="B840" t="s">
        <v>248</v>
      </c>
      <c r="C840">
        <v>3</v>
      </c>
      <c r="D840">
        <v>98</v>
      </c>
      <c r="E840">
        <v>3</v>
      </c>
      <c r="F840" t="s">
        <v>63</v>
      </c>
      <c r="G840" t="s">
        <v>64</v>
      </c>
      <c r="H840" t="s">
        <v>65</v>
      </c>
      <c r="I840" t="s">
        <v>66</v>
      </c>
      <c r="J840" t="s">
        <v>66</v>
      </c>
      <c r="K840" t="s">
        <v>1</v>
      </c>
      <c r="L840">
        <v>50</v>
      </c>
      <c r="M840">
        <v>1944954</v>
      </c>
      <c r="N840">
        <v>6</v>
      </c>
      <c r="O840">
        <v>4</v>
      </c>
      <c r="P840" t="s">
        <v>196</v>
      </c>
      <c r="Q840" t="s">
        <v>484</v>
      </c>
      <c r="R840">
        <v>9</v>
      </c>
      <c r="S840" t="s">
        <v>1107</v>
      </c>
      <c r="U840">
        <v>17</v>
      </c>
      <c r="V840">
        <v>22</v>
      </c>
      <c r="W840">
        <v>12</v>
      </c>
      <c r="X840">
        <v>0</v>
      </c>
      <c r="Y840">
        <v>12</v>
      </c>
      <c r="Z840">
        <v>3</v>
      </c>
      <c r="AA840">
        <v>32</v>
      </c>
      <c r="AB840">
        <v>37</v>
      </c>
      <c r="AC840">
        <v>50</v>
      </c>
      <c r="AD840">
        <v>23</v>
      </c>
      <c r="AE840">
        <v>12</v>
      </c>
      <c r="AF840">
        <v>3</v>
      </c>
      <c r="AG840">
        <v>38</v>
      </c>
      <c r="AH840">
        <v>0</v>
      </c>
      <c r="AI840">
        <v>27</v>
      </c>
      <c r="AJ840">
        <v>12</v>
      </c>
      <c r="AK840">
        <v>24</v>
      </c>
      <c r="AL840">
        <v>27</v>
      </c>
      <c r="AM840">
        <v>0</v>
      </c>
      <c r="AN840">
        <v>0.12</v>
      </c>
      <c r="AO840">
        <v>2.1818181818181817</v>
      </c>
      <c r="AP840">
        <v>0</v>
      </c>
      <c r="AQ840" t="s">
        <v>115</v>
      </c>
      <c r="AR840" t="s">
        <v>108</v>
      </c>
      <c r="AS840" t="s">
        <v>1095</v>
      </c>
      <c r="AT840">
        <v>1820</v>
      </c>
      <c r="AU840">
        <v>1777</v>
      </c>
      <c r="AV840">
        <v>0</v>
      </c>
      <c r="AW840">
        <v>0</v>
      </c>
      <c r="AX840">
        <v>3.597</v>
      </c>
      <c r="AY840">
        <v>0.15639130434782608</v>
      </c>
      <c r="AZ840">
        <v>5.9428695652173911</v>
      </c>
      <c r="BA840" t="s">
        <v>109</v>
      </c>
      <c r="BB840">
        <v>5.713043478260893E-2</v>
      </c>
      <c r="BC840">
        <v>0.36530442035029342</v>
      </c>
      <c r="BD840" t="s">
        <v>111</v>
      </c>
      <c r="BE840">
        <v>0</v>
      </c>
      <c r="BF840" t="s">
        <v>111</v>
      </c>
    </row>
    <row r="841" spans="1:58" x14ac:dyDescent="0.25">
      <c r="A841" t="s">
        <v>1139</v>
      </c>
      <c r="B841" t="s">
        <v>248</v>
      </c>
      <c r="C841">
        <v>3</v>
      </c>
      <c r="D841">
        <v>99</v>
      </c>
      <c r="E841">
        <v>3</v>
      </c>
      <c r="F841" t="s">
        <v>63</v>
      </c>
      <c r="G841" t="s">
        <v>64</v>
      </c>
      <c r="H841" t="s">
        <v>65</v>
      </c>
      <c r="I841" t="s">
        <v>66</v>
      </c>
      <c r="J841" t="s">
        <v>66</v>
      </c>
      <c r="K841" t="s">
        <v>1</v>
      </c>
      <c r="L841">
        <v>50</v>
      </c>
      <c r="M841">
        <v>1944956</v>
      </c>
      <c r="N841">
        <v>6</v>
      </c>
      <c r="O841">
        <v>4</v>
      </c>
      <c r="P841" t="s">
        <v>196</v>
      </c>
      <c r="Q841" t="s">
        <v>484</v>
      </c>
      <c r="R841">
        <v>9</v>
      </c>
      <c r="S841" t="s">
        <v>1107</v>
      </c>
      <c r="U841">
        <v>17</v>
      </c>
      <c r="V841">
        <v>22</v>
      </c>
      <c r="W841">
        <v>7</v>
      </c>
      <c r="X841">
        <v>0</v>
      </c>
      <c r="Y841">
        <v>7</v>
      </c>
      <c r="Z841">
        <v>3</v>
      </c>
      <c r="AA841">
        <v>27</v>
      </c>
      <c r="AB841">
        <v>32</v>
      </c>
      <c r="AC841">
        <v>50</v>
      </c>
      <c r="AD841">
        <v>25</v>
      </c>
      <c r="AE841">
        <v>7</v>
      </c>
      <c r="AF841">
        <v>9</v>
      </c>
      <c r="AG841">
        <v>41</v>
      </c>
      <c r="AH841">
        <v>0</v>
      </c>
      <c r="AI841">
        <v>25</v>
      </c>
      <c r="AJ841">
        <v>9</v>
      </c>
      <c r="AK841">
        <v>16</v>
      </c>
      <c r="AL841">
        <v>25</v>
      </c>
      <c r="AM841">
        <v>0</v>
      </c>
      <c r="AN841">
        <v>0.12</v>
      </c>
      <c r="AO841">
        <v>1.4545454545454546</v>
      </c>
      <c r="AP841">
        <v>0</v>
      </c>
      <c r="AQ841" t="s">
        <v>115</v>
      </c>
      <c r="AR841" t="s">
        <v>108</v>
      </c>
      <c r="AS841" t="s">
        <v>1095</v>
      </c>
      <c r="AT841">
        <v>2467</v>
      </c>
      <c r="AU841">
        <v>1851</v>
      </c>
      <c r="AV841">
        <v>0</v>
      </c>
      <c r="AW841">
        <v>0</v>
      </c>
      <c r="AX841">
        <v>4.3179999999999996</v>
      </c>
      <c r="AY841">
        <v>0.17271999999999998</v>
      </c>
      <c r="AZ841">
        <v>7.0815199999999994</v>
      </c>
      <c r="BA841" t="s">
        <v>109</v>
      </c>
      <c r="BB841">
        <v>-1.0815199999999994</v>
      </c>
      <c r="BC841">
        <v>-6.2616952292728083</v>
      </c>
      <c r="BD841" t="s">
        <v>114</v>
      </c>
      <c r="BE841">
        <v>0</v>
      </c>
      <c r="BF841" t="s">
        <v>111</v>
      </c>
    </row>
    <row r="842" spans="1:58" x14ac:dyDescent="0.25">
      <c r="A842" t="s">
        <v>1140</v>
      </c>
      <c r="B842" t="s">
        <v>248</v>
      </c>
      <c r="C842">
        <v>3</v>
      </c>
      <c r="D842">
        <v>100</v>
      </c>
      <c r="E842">
        <v>3</v>
      </c>
      <c r="F842" t="s">
        <v>63</v>
      </c>
      <c r="G842" t="s">
        <v>64</v>
      </c>
      <c r="H842" t="s">
        <v>65</v>
      </c>
      <c r="I842" t="s">
        <v>66</v>
      </c>
      <c r="J842" t="s">
        <v>66</v>
      </c>
      <c r="K842" t="s">
        <v>1</v>
      </c>
      <c r="L842">
        <v>50</v>
      </c>
      <c r="M842">
        <v>1944958</v>
      </c>
      <c r="N842">
        <v>6</v>
      </c>
      <c r="O842">
        <v>4</v>
      </c>
      <c r="P842" t="s">
        <v>196</v>
      </c>
      <c r="Q842" t="s">
        <v>484</v>
      </c>
      <c r="R842">
        <v>10</v>
      </c>
      <c r="S842" t="s">
        <v>1141</v>
      </c>
      <c r="U842">
        <v>10</v>
      </c>
      <c r="V842">
        <v>15</v>
      </c>
      <c r="W842">
        <v>15</v>
      </c>
      <c r="X842">
        <v>0</v>
      </c>
      <c r="Y842">
        <v>15</v>
      </c>
      <c r="Z842">
        <v>1</v>
      </c>
      <c r="AA842">
        <v>26</v>
      </c>
      <c r="AB842">
        <v>31</v>
      </c>
      <c r="AC842">
        <v>50</v>
      </c>
      <c r="AD842">
        <v>17</v>
      </c>
      <c r="AE842">
        <v>19</v>
      </c>
      <c r="AF842">
        <v>4</v>
      </c>
      <c r="AG842">
        <v>40</v>
      </c>
      <c r="AH842">
        <v>0</v>
      </c>
      <c r="AI842">
        <v>33</v>
      </c>
      <c r="AJ842">
        <v>10</v>
      </c>
      <c r="AK842">
        <v>29</v>
      </c>
      <c r="AL842">
        <v>33</v>
      </c>
      <c r="AM842">
        <v>0</v>
      </c>
      <c r="AN842">
        <v>0.12</v>
      </c>
      <c r="AO842">
        <v>2.6363636363636362</v>
      </c>
      <c r="AP842">
        <v>0</v>
      </c>
      <c r="AQ842" t="s">
        <v>115</v>
      </c>
      <c r="AR842" t="s">
        <v>108</v>
      </c>
      <c r="AS842" t="s">
        <v>1095</v>
      </c>
      <c r="AT842">
        <v>1394</v>
      </c>
      <c r="AU842">
        <v>1723</v>
      </c>
      <c r="AV842">
        <v>0</v>
      </c>
      <c r="AW842">
        <v>0</v>
      </c>
      <c r="AX842">
        <v>3.117</v>
      </c>
      <c r="AY842">
        <v>0.18335294117647058</v>
      </c>
      <c r="AZ842">
        <v>7.3341176470588234</v>
      </c>
      <c r="BA842" t="s">
        <v>109</v>
      </c>
      <c r="BB842">
        <v>-1.3341176470588234</v>
      </c>
      <c r="BC842">
        <v>-7.2762271414821944</v>
      </c>
      <c r="BD842" t="s">
        <v>110</v>
      </c>
      <c r="BE842">
        <v>0</v>
      </c>
      <c r="BF842" t="s">
        <v>111</v>
      </c>
    </row>
    <row r="843" spans="1:58" x14ac:dyDescent="0.25">
      <c r="A843" t="s">
        <v>1142</v>
      </c>
      <c r="B843" t="s">
        <v>248</v>
      </c>
      <c r="C843">
        <v>3</v>
      </c>
      <c r="D843">
        <v>101</v>
      </c>
      <c r="E843">
        <v>3</v>
      </c>
      <c r="F843" t="s">
        <v>63</v>
      </c>
      <c r="G843" t="s">
        <v>64</v>
      </c>
      <c r="H843" t="s">
        <v>65</v>
      </c>
      <c r="I843" t="s">
        <v>66</v>
      </c>
      <c r="J843" t="s">
        <v>66</v>
      </c>
      <c r="K843" t="s">
        <v>1</v>
      </c>
      <c r="L843">
        <v>50</v>
      </c>
      <c r="M843">
        <v>1944960</v>
      </c>
      <c r="N843">
        <v>6</v>
      </c>
      <c r="O843">
        <v>4</v>
      </c>
      <c r="P843" t="s">
        <v>196</v>
      </c>
      <c r="Q843" t="s">
        <v>484</v>
      </c>
      <c r="R843">
        <v>10</v>
      </c>
      <c r="S843" t="s">
        <v>1141</v>
      </c>
      <c r="U843">
        <v>8</v>
      </c>
      <c r="V843">
        <v>13</v>
      </c>
      <c r="W843">
        <v>9</v>
      </c>
      <c r="X843">
        <v>0</v>
      </c>
      <c r="Y843">
        <v>9</v>
      </c>
      <c r="Z843">
        <v>1</v>
      </c>
      <c r="AA843">
        <v>18</v>
      </c>
      <c r="AB843">
        <v>23</v>
      </c>
      <c r="AC843">
        <v>50</v>
      </c>
      <c r="AD843">
        <v>18</v>
      </c>
      <c r="AE843">
        <v>22</v>
      </c>
      <c r="AF843">
        <v>2</v>
      </c>
      <c r="AG843">
        <v>42</v>
      </c>
      <c r="AH843">
        <v>0</v>
      </c>
      <c r="AI843">
        <v>32</v>
      </c>
      <c r="AJ843">
        <v>8</v>
      </c>
      <c r="AK843">
        <v>30</v>
      </c>
      <c r="AL843">
        <v>32</v>
      </c>
      <c r="AM843">
        <v>0</v>
      </c>
      <c r="AN843">
        <v>0.12</v>
      </c>
      <c r="AO843">
        <v>2.7272727272727275</v>
      </c>
      <c r="AP843">
        <v>0</v>
      </c>
      <c r="AQ843" t="s">
        <v>115</v>
      </c>
      <c r="AR843" t="s">
        <v>108</v>
      </c>
      <c r="AS843" t="s">
        <v>1095</v>
      </c>
      <c r="AT843">
        <v>1606</v>
      </c>
      <c r="AU843">
        <v>1541</v>
      </c>
      <c r="AV843">
        <v>0</v>
      </c>
      <c r="AW843">
        <v>0</v>
      </c>
      <c r="AX843">
        <v>3.1469999999999998</v>
      </c>
      <c r="AY843">
        <v>0.17483333333333331</v>
      </c>
      <c r="AZ843">
        <v>7.3429999999999991</v>
      </c>
      <c r="BA843" t="s">
        <v>109</v>
      </c>
      <c r="BB843">
        <v>-1.3429999999999991</v>
      </c>
      <c r="BC843">
        <v>-7.6816015252621499</v>
      </c>
      <c r="BD843" t="s">
        <v>111</v>
      </c>
      <c r="BE843">
        <v>0</v>
      </c>
      <c r="BF843" t="s">
        <v>111</v>
      </c>
    </row>
    <row r="844" spans="1:58" x14ac:dyDescent="0.25">
      <c r="A844" t="s">
        <v>1143</v>
      </c>
      <c r="B844" t="s">
        <v>248</v>
      </c>
      <c r="C844">
        <v>3</v>
      </c>
      <c r="D844">
        <v>102</v>
      </c>
      <c r="E844">
        <v>3</v>
      </c>
      <c r="F844" t="s">
        <v>63</v>
      </c>
      <c r="G844" t="s">
        <v>64</v>
      </c>
      <c r="H844" t="s">
        <v>65</v>
      </c>
      <c r="I844" t="s">
        <v>66</v>
      </c>
      <c r="J844" t="s">
        <v>66</v>
      </c>
      <c r="K844" t="s">
        <v>1</v>
      </c>
      <c r="L844">
        <v>50</v>
      </c>
      <c r="M844">
        <v>1944962</v>
      </c>
      <c r="N844">
        <v>6</v>
      </c>
      <c r="O844">
        <v>4</v>
      </c>
      <c r="P844" t="s">
        <v>196</v>
      </c>
      <c r="Q844" t="s">
        <v>484</v>
      </c>
      <c r="R844">
        <v>10</v>
      </c>
      <c r="S844" t="s">
        <v>1141</v>
      </c>
      <c r="U844">
        <v>8</v>
      </c>
      <c r="V844">
        <v>13</v>
      </c>
      <c r="W844">
        <v>17</v>
      </c>
      <c r="X844">
        <v>0</v>
      </c>
      <c r="Y844">
        <v>17</v>
      </c>
      <c r="Z844">
        <v>4</v>
      </c>
      <c r="AA844">
        <v>29</v>
      </c>
      <c r="AB844">
        <v>34</v>
      </c>
      <c r="AC844">
        <v>50</v>
      </c>
      <c r="AD844">
        <v>14</v>
      </c>
      <c r="AE844">
        <v>20</v>
      </c>
      <c r="AF844">
        <v>5</v>
      </c>
      <c r="AG844">
        <v>39</v>
      </c>
      <c r="AH844">
        <v>0</v>
      </c>
      <c r="AI844">
        <v>36</v>
      </c>
      <c r="AJ844">
        <v>11</v>
      </c>
      <c r="AK844">
        <v>31</v>
      </c>
      <c r="AL844">
        <v>36</v>
      </c>
      <c r="AM844">
        <v>0</v>
      </c>
      <c r="AN844">
        <v>0.12</v>
      </c>
      <c r="AO844">
        <v>2.8181818181818183</v>
      </c>
      <c r="AP844">
        <v>0</v>
      </c>
      <c r="AQ844" t="s">
        <v>115</v>
      </c>
      <c r="AR844" t="s">
        <v>108</v>
      </c>
      <c r="AS844" t="s">
        <v>1095</v>
      </c>
      <c r="AT844">
        <v>1568</v>
      </c>
      <c r="AU844">
        <v>1725</v>
      </c>
      <c r="AV844">
        <v>0</v>
      </c>
      <c r="AW844">
        <v>0</v>
      </c>
      <c r="AX844">
        <v>3.2930000000000001</v>
      </c>
      <c r="AY844">
        <v>0.23521428571428574</v>
      </c>
      <c r="AZ844">
        <v>9.1733571428571441</v>
      </c>
      <c r="BA844" t="s">
        <v>109</v>
      </c>
      <c r="BB844">
        <v>-3.1733571428571441</v>
      </c>
      <c r="BC844">
        <v>-13.491345277862136</v>
      </c>
      <c r="BD844" t="s">
        <v>111</v>
      </c>
      <c r="BE844">
        <v>0</v>
      </c>
      <c r="BF844" t="s">
        <v>111</v>
      </c>
    </row>
    <row r="845" spans="1:58" x14ac:dyDescent="0.25">
      <c r="A845" t="s">
        <v>1144</v>
      </c>
      <c r="B845" t="s">
        <v>248</v>
      </c>
      <c r="C845">
        <v>3</v>
      </c>
      <c r="D845">
        <v>103</v>
      </c>
      <c r="E845">
        <v>3</v>
      </c>
      <c r="F845" t="s">
        <v>63</v>
      </c>
      <c r="G845" t="s">
        <v>64</v>
      </c>
      <c r="H845" t="s">
        <v>65</v>
      </c>
      <c r="I845" t="s">
        <v>66</v>
      </c>
      <c r="J845" t="s">
        <v>66</v>
      </c>
      <c r="K845" t="s">
        <v>1</v>
      </c>
      <c r="L845">
        <v>50</v>
      </c>
      <c r="M845">
        <v>1944964</v>
      </c>
      <c r="N845">
        <v>6</v>
      </c>
      <c r="O845">
        <v>4</v>
      </c>
      <c r="P845" t="s">
        <v>196</v>
      </c>
      <c r="Q845" t="s">
        <v>484</v>
      </c>
      <c r="R845">
        <v>10</v>
      </c>
      <c r="S845" t="s">
        <v>1141</v>
      </c>
      <c r="U845">
        <v>15</v>
      </c>
      <c r="V845">
        <v>20</v>
      </c>
      <c r="W845">
        <v>6</v>
      </c>
      <c r="X845">
        <v>0</v>
      </c>
      <c r="Y845">
        <v>6</v>
      </c>
      <c r="Z845">
        <v>2</v>
      </c>
      <c r="AA845">
        <v>23</v>
      </c>
      <c r="AB845">
        <v>28</v>
      </c>
      <c r="AC845">
        <v>50</v>
      </c>
      <c r="AD845">
        <v>22</v>
      </c>
      <c r="AE845">
        <v>9</v>
      </c>
      <c r="AF845">
        <v>3</v>
      </c>
      <c r="AG845">
        <v>34</v>
      </c>
      <c r="AH845">
        <v>0</v>
      </c>
      <c r="AI845">
        <v>28</v>
      </c>
      <c r="AJ845">
        <v>16</v>
      </c>
      <c r="AK845">
        <v>25</v>
      </c>
      <c r="AL845">
        <v>28</v>
      </c>
      <c r="AM845">
        <v>0</v>
      </c>
      <c r="AN845">
        <v>0.12</v>
      </c>
      <c r="AO845">
        <v>2.2727272727272729</v>
      </c>
      <c r="AP845">
        <v>0</v>
      </c>
      <c r="AQ845" t="s">
        <v>115</v>
      </c>
      <c r="AR845" t="s">
        <v>108</v>
      </c>
      <c r="AS845" t="s">
        <v>1095</v>
      </c>
      <c r="AT845">
        <v>1962</v>
      </c>
      <c r="AU845">
        <v>1765</v>
      </c>
      <c r="AV845">
        <v>0</v>
      </c>
      <c r="AW845">
        <v>0</v>
      </c>
      <c r="AX845">
        <v>3.7269999999999999</v>
      </c>
      <c r="AY845">
        <v>0.1694090909090909</v>
      </c>
      <c r="AZ845">
        <v>5.7599090909090904</v>
      </c>
      <c r="BA845" t="s">
        <v>109</v>
      </c>
      <c r="BB845">
        <v>0.24009090909090958</v>
      </c>
      <c r="BC845">
        <v>1.4172256506573682</v>
      </c>
      <c r="BD845" t="s">
        <v>111</v>
      </c>
      <c r="BE845">
        <v>0</v>
      </c>
      <c r="BF845" t="s">
        <v>111</v>
      </c>
    </row>
    <row r="846" spans="1:58" x14ac:dyDescent="0.25">
      <c r="A846" t="s">
        <v>1145</v>
      </c>
      <c r="B846" t="s">
        <v>248</v>
      </c>
      <c r="C846">
        <v>3</v>
      </c>
      <c r="D846">
        <v>104</v>
      </c>
      <c r="E846">
        <v>3</v>
      </c>
      <c r="F846" t="s">
        <v>63</v>
      </c>
      <c r="G846" t="s">
        <v>64</v>
      </c>
      <c r="H846" t="s">
        <v>65</v>
      </c>
      <c r="I846" t="s">
        <v>66</v>
      </c>
      <c r="J846" t="s">
        <v>66</v>
      </c>
      <c r="K846" t="s">
        <v>1</v>
      </c>
      <c r="L846">
        <v>50</v>
      </c>
      <c r="M846">
        <v>1944966</v>
      </c>
      <c r="N846">
        <v>6</v>
      </c>
      <c r="O846">
        <v>4</v>
      </c>
      <c r="P846" t="s">
        <v>196</v>
      </c>
      <c r="Q846" t="s">
        <v>484</v>
      </c>
      <c r="R846">
        <v>10</v>
      </c>
      <c r="S846" t="s">
        <v>1141</v>
      </c>
      <c r="U846">
        <v>15</v>
      </c>
      <c r="V846">
        <v>20</v>
      </c>
      <c r="W846">
        <v>9</v>
      </c>
      <c r="X846">
        <v>0</v>
      </c>
      <c r="Y846">
        <v>9</v>
      </c>
      <c r="Z846">
        <v>1</v>
      </c>
      <c r="AA846">
        <v>25</v>
      </c>
      <c r="AB846">
        <v>30</v>
      </c>
      <c r="AC846">
        <v>50</v>
      </c>
      <c r="AD846">
        <v>22</v>
      </c>
      <c r="AE846">
        <v>12</v>
      </c>
      <c r="AF846">
        <v>1</v>
      </c>
      <c r="AG846">
        <v>35</v>
      </c>
      <c r="AH846">
        <v>0</v>
      </c>
      <c r="AI846">
        <v>28</v>
      </c>
      <c r="AJ846">
        <v>15</v>
      </c>
      <c r="AK846">
        <v>27</v>
      </c>
      <c r="AL846">
        <v>28</v>
      </c>
      <c r="AM846">
        <v>0</v>
      </c>
      <c r="AN846">
        <v>0.12</v>
      </c>
      <c r="AO846">
        <v>2.4545454545454546</v>
      </c>
      <c r="AP846">
        <v>0</v>
      </c>
      <c r="AQ846" t="s">
        <v>115</v>
      </c>
      <c r="AR846" t="s">
        <v>108</v>
      </c>
      <c r="AS846" t="s">
        <v>1095</v>
      </c>
      <c r="AT846">
        <v>1883</v>
      </c>
      <c r="AU846">
        <v>1834</v>
      </c>
      <c r="AV846">
        <v>0</v>
      </c>
      <c r="AW846">
        <v>0</v>
      </c>
      <c r="AX846">
        <v>3.7170000000000001</v>
      </c>
      <c r="AY846">
        <v>0.16895454545454547</v>
      </c>
      <c r="AZ846">
        <v>5.9134090909090915</v>
      </c>
      <c r="BA846" t="s">
        <v>109</v>
      </c>
      <c r="BB846">
        <v>8.6590909090908497E-2</v>
      </c>
      <c r="BC846">
        <v>0.51251008878127169</v>
      </c>
      <c r="BD846" t="s">
        <v>111</v>
      </c>
      <c r="BE846">
        <v>0</v>
      </c>
      <c r="BF846" t="s">
        <v>111</v>
      </c>
    </row>
    <row r="847" spans="1:58" x14ac:dyDescent="0.25">
      <c r="A847" t="s">
        <v>1146</v>
      </c>
      <c r="B847" t="s">
        <v>248</v>
      </c>
      <c r="C847">
        <v>3</v>
      </c>
      <c r="D847">
        <v>105</v>
      </c>
      <c r="E847">
        <v>3</v>
      </c>
      <c r="F847" t="s">
        <v>63</v>
      </c>
      <c r="G847" t="s">
        <v>64</v>
      </c>
      <c r="H847" t="s">
        <v>67</v>
      </c>
      <c r="I847" t="s">
        <v>68</v>
      </c>
      <c r="J847" t="s">
        <v>69</v>
      </c>
      <c r="K847" t="s">
        <v>1</v>
      </c>
      <c r="L847">
        <v>50</v>
      </c>
      <c r="M847">
        <v>1944968</v>
      </c>
      <c r="N847">
        <v>5</v>
      </c>
      <c r="O847">
        <v>4</v>
      </c>
      <c r="P847" t="s">
        <v>196</v>
      </c>
      <c r="Q847" t="s">
        <v>484</v>
      </c>
      <c r="R847">
        <v>10</v>
      </c>
      <c r="S847" t="s">
        <v>1141</v>
      </c>
      <c r="U847">
        <v>0</v>
      </c>
      <c r="V847">
        <v>4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4</v>
      </c>
      <c r="AC847">
        <v>50</v>
      </c>
      <c r="AD847">
        <v>4</v>
      </c>
      <c r="AE847">
        <v>0</v>
      </c>
      <c r="AF847">
        <v>0</v>
      </c>
      <c r="AG847">
        <v>4</v>
      </c>
      <c r="AH847">
        <v>0</v>
      </c>
      <c r="AI847">
        <v>46</v>
      </c>
      <c r="AJ847">
        <v>46</v>
      </c>
      <c r="AK847">
        <v>46</v>
      </c>
      <c r="AL847">
        <v>46</v>
      </c>
      <c r="AM847">
        <v>0</v>
      </c>
      <c r="AN847">
        <v>0.1</v>
      </c>
      <c r="AO847">
        <v>4.1818181818181817</v>
      </c>
      <c r="AP847">
        <v>0</v>
      </c>
      <c r="AQ847" t="s">
        <v>112</v>
      </c>
      <c r="AR847" t="s">
        <v>108</v>
      </c>
      <c r="AS847" t="s">
        <v>1095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 t="s">
        <v>113</v>
      </c>
      <c r="BB847">
        <v>5</v>
      </c>
      <c r="BC847">
        <v>0</v>
      </c>
      <c r="BD847" t="s">
        <v>111</v>
      </c>
      <c r="BE847">
        <v>0</v>
      </c>
      <c r="BF847" t="s">
        <v>111</v>
      </c>
    </row>
    <row r="848" spans="1:58" x14ac:dyDescent="0.25">
      <c r="A848" t="s">
        <v>1147</v>
      </c>
      <c r="B848" t="s">
        <v>248</v>
      </c>
      <c r="C848">
        <v>3</v>
      </c>
      <c r="D848">
        <v>106</v>
      </c>
      <c r="E848">
        <v>3</v>
      </c>
      <c r="F848" t="s">
        <v>63</v>
      </c>
      <c r="G848" t="s">
        <v>64</v>
      </c>
      <c r="H848" t="s">
        <v>65</v>
      </c>
      <c r="I848" t="s">
        <v>66</v>
      </c>
      <c r="J848" t="s">
        <v>66</v>
      </c>
      <c r="K848" t="s">
        <v>1</v>
      </c>
      <c r="L848">
        <v>50</v>
      </c>
      <c r="M848">
        <v>1944970</v>
      </c>
      <c r="N848">
        <v>6</v>
      </c>
      <c r="O848">
        <v>4</v>
      </c>
      <c r="P848" t="s">
        <v>196</v>
      </c>
      <c r="Q848" t="s">
        <v>484</v>
      </c>
      <c r="R848">
        <v>10</v>
      </c>
      <c r="S848" t="s">
        <v>1141</v>
      </c>
      <c r="U848">
        <v>11</v>
      </c>
      <c r="V848">
        <v>16</v>
      </c>
      <c r="W848">
        <v>8</v>
      </c>
      <c r="X848">
        <v>0</v>
      </c>
      <c r="Y848">
        <v>8</v>
      </c>
      <c r="Z848">
        <v>0</v>
      </c>
      <c r="AA848">
        <v>19</v>
      </c>
      <c r="AB848">
        <v>24</v>
      </c>
      <c r="AC848">
        <v>50</v>
      </c>
      <c r="AD848">
        <v>19</v>
      </c>
      <c r="AE848">
        <v>11</v>
      </c>
      <c r="AF848">
        <v>0</v>
      </c>
      <c r="AG848">
        <v>30</v>
      </c>
      <c r="AH848">
        <v>0</v>
      </c>
      <c r="AI848">
        <v>31</v>
      </c>
      <c r="AJ848">
        <v>20</v>
      </c>
      <c r="AK848">
        <v>31</v>
      </c>
      <c r="AL848">
        <v>31</v>
      </c>
      <c r="AM848">
        <v>0</v>
      </c>
      <c r="AN848">
        <v>0.12</v>
      </c>
      <c r="AO848">
        <v>2.8181818181818183</v>
      </c>
      <c r="AP848">
        <v>0</v>
      </c>
      <c r="AQ848" t="s">
        <v>115</v>
      </c>
      <c r="AR848" t="s">
        <v>108</v>
      </c>
      <c r="AS848" t="s">
        <v>1095</v>
      </c>
      <c r="AT848">
        <v>1513</v>
      </c>
      <c r="AU848">
        <v>1456</v>
      </c>
      <c r="AV848">
        <v>0</v>
      </c>
      <c r="AW848">
        <v>0</v>
      </c>
      <c r="AX848">
        <v>2.9689999999999999</v>
      </c>
      <c r="AY848">
        <v>0.15626315789473683</v>
      </c>
      <c r="AZ848">
        <v>4.6878947368421047</v>
      </c>
      <c r="BA848" t="s">
        <v>109</v>
      </c>
      <c r="BB848">
        <v>1.3121052631578953</v>
      </c>
      <c r="BC848">
        <v>8.3967665880767974</v>
      </c>
      <c r="BD848" t="s">
        <v>111</v>
      </c>
      <c r="BE848">
        <v>0</v>
      </c>
      <c r="BF848" t="s">
        <v>111</v>
      </c>
    </row>
    <row r="849" spans="1:58" x14ac:dyDescent="0.25">
      <c r="A849" t="s">
        <v>1148</v>
      </c>
      <c r="B849" t="s">
        <v>248</v>
      </c>
      <c r="C849">
        <v>3</v>
      </c>
      <c r="D849">
        <v>107</v>
      </c>
      <c r="E849">
        <v>3</v>
      </c>
      <c r="F849" t="s">
        <v>63</v>
      </c>
      <c r="G849" t="s">
        <v>64</v>
      </c>
      <c r="H849" t="s">
        <v>65</v>
      </c>
      <c r="I849" t="s">
        <v>66</v>
      </c>
      <c r="J849" t="s">
        <v>66</v>
      </c>
      <c r="K849" t="s">
        <v>1</v>
      </c>
      <c r="L849">
        <v>50</v>
      </c>
      <c r="M849">
        <v>1944972</v>
      </c>
      <c r="N849">
        <v>6</v>
      </c>
      <c r="O849">
        <v>4</v>
      </c>
      <c r="P849" t="s">
        <v>196</v>
      </c>
      <c r="Q849" t="s">
        <v>484</v>
      </c>
      <c r="R849">
        <v>10</v>
      </c>
      <c r="S849" t="s">
        <v>1141</v>
      </c>
      <c r="U849">
        <v>3</v>
      </c>
      <c r="V849">
        <v>8</v>
      </c>
      <c r="W849">
        <v>7</v>
      </c>
      <c r="X849">
        <v>0</v>
      </c>
      <c r="Y849">
        <v>7</v>
      </c>
      <c r="Z849">
        <v>1</v>
      </c>
      <c r="AA849">
        <v>11</v>
      </c>
      <c r="AB849">
        <v>16</v>
      </c>
      <c r="AC849">
        <v>50</v>
      </c>
      <c r="AD849">
        <v>8</v>
      </c>
      <c r="AE849">
        <v>10</v>
      </c>
      <c r="AF849">
        <v>4</v>
      </c>
      <c r="AG849">
        <v>22</v>
      </c>
      <c r="AH849">
        <v>0</v>
      </c>
      <c r="AI849">
        <v>42</v>
      </c>
      <c r="AJ849">
        <v>28</v>
      </c>
      <c r="AK849">
        <v>38</v>
      </c>
      <c r="AL849">
        <v>42</v>
      </c>
      <c r="AM849">
        <v>0</v>
      </c>
      <c r="AN849">
        <v>0.12</v>
      </c>
      <c r="AO849">
        <v>3.4545454545454546</v>
      </c>
      <c r="AP849">
        <v>0</v>
      </c>
      <c r="AQ849" t="s">
        <v>115</v>
      </c>
      <c r="AR849" t="s">
        <v>108</v>
      </c>
      <c r="AS849" t="s">
        <v>1095</v>
      </c>
      <c r="AT849">
        <v>673</v>
      </c>
      <c r="AU849">
        <v>630</v>
      </c>
      <c r="AV849">
        <v>0</v>
      </c>
      <c r="AW849">
        <v>0</v>
      </c>
      <c r="AX849">
        <v>1.3029999999999999</v>
      </c>
      <c r="AY849">
        <v>0.16287499999999999</v>
      </c>
      <c r="AZ849">
        <v>3.5832499999999996</v>
      </c>
      <c r="BA849" t="s">
        <v>109</v>
      </c>
      <c r="BB849">
        <v>2.4167500000000004</v>
      </c>
      <c r="BC849">
        <v>14.838066001534923</v>
      </c>
      <c r="BD849" t="s">
        <v>111</v>
      </c>
      <c r="BE849">
        <v>0</v>
      </c>
      <c r="BF849" t="s">
        <v>111</v>
      </c>
    </row>
    <row r="850" spans="1:58" x14ac:dyDescent="0.25">
      <c r="A850" t="s">
        <v>1149</v>
      </c>
      <c r="B850" t="s">
        <v>248</v>
      </c>
      <c r="C850">
        <v>3</v>
      </c>
      <c r="D850">
        <v>108</v>
      </c>
      <c r="E850">
        <v>3</v>
      </c>
      <c r="F850" t="s">
        <v>63</v>
      </c>
      <c r="G850" t="s">
        <v>64</v>
      </c>
      <c r="H850" t="s">
        <v>65</v>
      </c>
      <c r="I850" t="s">
        <v>66</v>
      </c>
      <c r="J850" t="s">
        <v>66</v>
      </c>
      <c r="K850" t="s">
        <v>1</v>
      </c>
      <c r="L850">
        <v>50</v>
      </c>
      <c r="M850">
        <v>1944974</v>
      </c>
      <c r="N850">
        <v>6</v>
      </c>
      <c r="O850">
        <v>4</v>
      </c>
      <c r="P850" t="s">
        <v>196</v>
      </c>
      <c r="Q850" t="s">
        <v>484</v>
      </c>
      <c r="R850">
        <v>10</v>
      </c>
      <c r="S850" t="s">
        <v>1141</v>
      </c>
      <c r="U850">
        <v>10</v>
      </c>
      <c r="V850">
        <v>15</v>
      </c>
      <c r="W850">
        <v>12</v>
      </c>
      <c r="X850">
        <v>0</v>
      </c>
      <c r="Y850">
        <v>12</v>
      </c>
      <c r="Z850">
        <v>0</v>
      </c>
      <c r="AA850">
        <v>22</v>
      </c>
      <c r="AB850">
        <v>27</v>
      </c>
      <c r="AC850">
        <v>50</v>
      </c>
      <c r="AD850">
        <v>20</v>
      </c>
      <c r="AE850">
        <v>20</v>
      </c>
      <c r="AF850">
        <v>0</v>
      </c>
      <c r="AG850">
        <v>40</v>
      </c>
      <c r="AH850">
        <v>0</v>
      </c>
      <c r="AI850">
        <v>30</v>
      </c>
      <c r="AJ850">
        <v>10</v>
      </c>
      <c r="AK850">
        <v>30</v>
      </c>
      <c r="AL850">
        <v>30</v>
      </c>
      <c r="AM850">
        <v>0</v>
      </c>
      <c r="AN850">
        <v>0.12</v>
      </c>
      <c r="AO850">
        <v>2.7272727272727275</v>
      </c>
      <c r="AP850">
        <v>0</v>
      </c>
      <c r="AQ850" t="s">
        <v>115</v>
      </c>
      <c r="AR850" t="s">
        <v>108</v>
      </c>
      <c r="AS850" t="s">
        <v>1095</v>
      </c>
      <c r="AT850">
        <v>1980</v>
      </c>
      <c r="AU850">
        <v>2317</v>
      </c>
      <c r="AV850">
        <v>0</v>
      </c>
      <c r="AW850">
        <v>0</v>
      </c>
      <c r="AX850">
        <v>4.2969999999999997</v>
      </c>
      <c r="AY850">
        <v>0.21484999999999999</v>
      </c>
      <c r="AZ850">
        <v>8.5939999999999994</v>
      </c>
      <c r="BA850" t="s">
        <v>109</v>
      </c>
      <c r="BB850">
        <v>-2.5939999999999994</v>
      </c>
      <c r="BC850">
        <v>-12.073539678845705</v>
      </c>
      <c r="BD850" t="s">
        <v>111</v>
      </c>
      <c r="BE850">
        <v>0</v>
      </c>
      <c r="BF850" t="s">
        <v>111</v>
      </c>
    </row>
    <row r="851" spans="1:58" x14ac:dyDescent="0.25">
      <c r="A851" t="s">
        <v>1150</v>
      </c>
      <c r="B851" t="s">
        <v>248</v>
      </c>
      <c r="C851">
        <v>3</v>
      </c>
      <c r="D851">
        <v>109</v>
      </c>
      <c r="E851">
        <v>3</v>
      </c>
      <c r="F851" t="s">
        <v>63</v>
      </c>
      <c r="G851" t="s">
        <v>64</v>
      </c>
      <c r="H851" t="s">
        <v>65</v>
      </c>
      <c r="I851" t="s">
        <v>66</v>
      </c>
      <c r="J851" t="s">
        <v>66</v>
      </c>
      <c r="K851" t="s">
        <v>1</v>
      </c>
      <c r="L851">
        <v>50</v>
      </c>
      <c r="M851">
        <v>1944976</v>
      </c>
      <c r="N851">
        <v>6</v>
      </c>
      <c r="O851">
        <v>4</v>
      </c>
      <c r="P851" t="s">
        <v>196</v>
      </c>
      <c r="Q851" t="s">
        <v>484</v>
      </c>
      <c r="R851">
        <v>10</v>
      </c>
      <c r="S851" t="s">
        <v>1141</v>
      </c>
      <c r="U851">
        <v>2</v>
      </c>
      <c r="V851">
        <v>7</v>
      </c>
      <c r="W851">
        <v>21</v>
      </c>
      <c r="X851">
        <v>0</v>
      </c>
      <c r="Y851">
        <v>21</v>
      </c>
      <c r="Z851">
        <v>4</v>
      </c>
      <c r="AA851">
        <v>27</v>
      </c>
      <c r="AB851">
        <v>32</v>
      </c>
      <c r="AC851">
        <v>50</v>
      </c>
      <c r="AD851">
        <v>8</v>
      </c>
      <c r="AE851">
        <v>25</v>
      </c>
      <c r="AF851">
        <v>8</v>
      </c>
      <c r="AG851">
        <v>41</v>
      </c>
      <c r="AH851">
        <v>0</v>
      </c>
      <c r="AI851">
        <v>42</v>
      </c>
      <c r="AJ851">
        <v>9</v>
      </c>
      <c r="AK851">
        <v>34</v>
      </c>
      <c r="AL851">
        <v>42</v>
      </c>
      <c r="AM851">
        <v>0</v>
      </c>
      <c r="AN851">
        <v>0.12</v>
      </c>
      <c r="AO851">
        <v>3.0909090909090908</v>
      </c>
      <c r="AP851">
        <v>0</v>
      </c>
      <c r="AQ851" t="s">
        <v>115</v>
      </c>
      <c r="AR851" t="s">
        <v>108</v>
      </c>
      <c r="AS851" t="s">
        <v>1095</v>
      </c>
      <c r="AT851">
        <v>1243</v>
      </c>
      <c r="AU851">
        <v>1107</v>
      </c>
      <c r="AV851">
        <v>0</v>
      </c>
      <c r="AW851">
        <v>0</v>
      </c>
      <c r="AX851">
        <v>2.35</v>
      </c>
      <c r="AY851">
        <v>0.29375000000000001</v>
      </c>
      <c r="AZ851">
        <v>12.043750000000001</v>
      </c>
      <c r="BA851" t="s">
        <v>109</v>
      </c>
      <c r="BB851">
        <v>-6.0437500000000011</v>
      </c>
      <c r="BC851">
        <v>-20.574468085106385</v>
      </c>
      <c r="BD851" t="s">
        <v>111</v>
      </c>
      <c r="BE851">
        <v>0</v>
      </c>
      <c r="BF851" t="s">
        <v>111</v>
      </c>
    </row>
    <row r="852" spans="1:58" x14ac:dyDescent="0.25">
      <c r="A852" t="s">
        <v>1151</v>
      </c>
      <c r="B852" t="s">
        <v>248</v>
      </c>
      <c r="C852">
        <v>3</v>
      </c>
      <c r="D852">
        <v>110</v>
      </c>
      <c r="E852">
        <v>3</v>
      </c>
      <c r="F852" t="s">
        <v>63</v>
      </c>
      <c r="G852" t="s">
        <v>64</v>
      </c>
      <c r="H852" t="s">
        <v>65</v>
      </c>
      <c r="I852" t="s">
        <v>66</v>
      </c>
      <c r="J852" t="s">
        <v>66</v>
      </c>
      <c r="K852" t="s">
        <v>1</v>
      </c>
      <c r="L852">
        <v>50</v>
      </c>
      <c r="M852">
        <v>1944978</v>
      </c>
      <c r="N852">
        <v>6</v>
      </c>
      <c r="O852">
        <v>4</v>
      </c>
      <c r="P852" t="s">
        <v>196</v>
      </c>
      <c r="Q852" t="s">
        <v>484</v>
      </c>
      <c r="R852">
        <v>10</v>
      </c>
      <c r="S852" t="s">
        <v>1141</v>
      </c>
      <c r="U852">
        <v>8</v>
      </c>
      <c r="V852">
        <v>13</v>
      </c>
      <c r="W852">
        <v>8</v>
      </c>
      <c r="X852">
        <v>0</v>
      </c>
      <c r="Y852">
        <v>8</v>
      </c>
      <c r="Z852">
        <v>11</v>
      </c>
      <c r="AA852">
        <v>27</v>
      </c>
      <c r="AB852">
        <v>32</v>
      </c>
      <c r="AC852">
        <v>50</v>
      </c>
      <c r="AD852">
        <v>14</v>
      </c>
      <c r="AE852">
        <v>10</v>
      </c>
      <c r="AF852">
        <v>13</v>
      </c>
      <c r="AG852">
        <v>37</v>
      </c>
      <c r="AH852">
        <v>0</v>
      </c>
      <c r="AI852">
        <v>36</v>
      </c>
      <c r="AJ852">
        <v>13</v>
      </c>
      <c r="AK852">
        <v>23</v>
      </c>
      <c r="AL852">
        <v>36</v>
      </c>
      <c r="AM852">
        <v>0</v>
      </c>
      <c r="AN852">
        <v>0.12</v>
      </c>
      <c r="AO852">
        <v>2.0909090909090908</v>
      </c>
      <c r="AP852">
        <v>0</v>
      </c>
      <c r="AQ852" t="s">
        <v>115</v>
      </c>
      <c r="AR852" t="s">
        <v>108</v>
      </c>
      <c r="AS852" t="s">
        <v>1095</v>
      </c>
      <c r="AT852">
        <v>1162</v>
      </c>
      <c r="AU852">
        <v>1102</v>
      </c>
      <c r="AV852">
        <v>0</v>
      </c>
      <c r="AW852">
        <v>0</v>
      </c>
      <c r="AX852">
        <v>2.2639999999999998</v>
      </c>
      <c r="AY852">
        <v>0.1617142857142857</v>
      </c>
      <c r="AZ852">
        <v>5.9834285714285711</v>
      </c>
      <c r="BA852" t="s">
        <v>109</v>
      </c>
      <c r="BB852">
        <v>1.6571428571428903E-2</v>
      </c>
      <c r="BC852">
        <v>0.10247349823321761</v>
      </c>
      <c r="BD852" t="s">
        <v>114</v>
      </c>
      <c r="BE852">
        <v>0</v>
      </c>
      <c r="BF852" t="s">
        <v>111</v>
      </c>
    </row>
    <row r="853" spans="1:58" x14ac:dyDescent="0.25">
      <c r="A853" t="s">
        <v>1152</v>
      </c>
      <c r="B853" t="s">
        <v>248</v>
      </c>
      <c r="C853">
        <v>3</v>
      </c>
      <c r="D853">
        <v>111</v>
      </c>
      <c r="E853">
        <v>3</v>
      </c>
      <c r="F853" t="s">
        <v>63</v>
      </c>
      <c r="G853" t="s">
        <v>64</v>
      </c>
      <c r="H853" t="s">
        <v>65</v>
      </c>
      <c r="I853" t="s">
        <v>66</v>
      </c>
      <c r="J853" t="s">
        <v>66</v>
      </c>
      <c r="K853" t="s">
        <v>1</v>
      </c>
      <c r="L853">
        <v>50</v>
      </c>
      <c r="M853">
        <v>1944980</v>
      </c>
      <c r="N853">
        <v>5</v>
      </c>
      <c r="O853">
        <v>4</v>
      </c>
      <c r="P853" t="s">
        <v>196</v>
      </c>
      <c r="Q853" t="s">
        <v>484</v>
      </c>
      <c r="R853">
        <v>11</v>
      </c>
      <c r="S853" t="s">
        <v>1141</v>
      </c>
      <c r="U853">
        <v>14</v>
      </c>
      <c r="V853">
        <v>19</v>
      </c>
      <c r="W853">
        <v>6</v>
      </c>
      <c r="X853">
        <v>0</v>
      </c>
      <c r="Y853">
        <v>6</v>
      </c>
      <c r="Z853">
        <v>5</v>
      </c>
      <c r="AA853">
        <v>25</v>
      </c>
      <c r="AB853">
        <v>30</v>
      </c>
      <c r="AC853">
        <v>50</v>
      </c>
      <c r="AD853">
        <v>20</v>
      </c>
      <c r="AE853">
        <v>9</v>
      </c>
      <c r="AF853">
        <v>7</v>
      </c>
      <c r="AG853">
        <v>36</v>
      </c>
      <c r="AH853">
        <v>0</v>
      </c>
      <c r="AI853">
        <v>30</v>
      </c>
      <c r="AJ853">
        <v>14</v>
      </c>
      <c r="AK853">
        <v>23</v>
      </c>
      <c r="AL853">
        <v>30</v>
      </c>
      <c r="AM853">
        <v>0</v>
      </c>
      <c r="AN853">
        <v>0.1</v>
      </c>
      <c r="AO853">
        <v>2.0909090909090908</v>
      </c>
      <c r="AP853">
        <v>0</v>
      </c>
      <c r="AQ853" t="s">
        <v>115</v>
      </c>
      <c r="AR853" t="s">
        <v>108</v>
      </c>
      <c r="AS853" t="s">
        <v>1095</v>
      </c>
      <c r="AT853">
        <v>1366</v>
      </c>
      <c r="AU853">
        <v>1330</v>
      </c>
      <c r="AV853">
        <v>0</v>
      </c>
      <c r="AW853">
        <v>0</v>
      </c>
      <c r="AX853">
        <v>2.6960000000000002</v>
      </c>
      <c r="AY853">
        <v>0.1348</v>
      </c>
      <c r="AZ853">
        <v>4.8528000000000002</v>
      </c>
      <c r="BA853" t="s">
        <v>109</v>
      </c>
      <c r="BB853">
        <v>0.14719999999999978</v>
      </c>
      <c r="BC853">
        <v>1.0919881305637966</v>
      </c>
      <c r="BD853" t="s">
        <v>110</v>
      </c>
      <c r="BE853">
        <v>0</v>
      </c>
      <c r="BF853" t="s">
        <v>111</v>
      </c>
    </row>
    <row r="854" spans="1:58" x14ac:dyDescent="0.25">
      <c r="A854" t="s">
        <v>1153</v>
      </c>
      <c r="B854" t="s">
        <v>248</v>
      </c>
      <c r="C854">
        <v>3</v>
      </c>
      <c r="D854">
        <v>112</v>
      </c>
      <c r="E854">
        <v>3</v>
      </c>
      <c r="F854" t="s">
        <v>63</v>
      </c>
      <c r="G854" t="s">
        <v>64</v>
      </c>
      <c r="H854" t="s">
        <v>65</v>
      </c>
      <c r="I854" t="s">
        <v>66</v>
      </c>
      <c r="J854" t="s">
        <v>66</v>
      </c>
      <c r="K854" t="s">
        <v>1</v>
      </c>
      <c r="L854">
        <v>50</v>
      </c>
      <c r="M854">
        <v>1944982</v>
      </c>
      <c r="N854">
        <v>5</v>
      </c>
      <c r="O854">
        <v>4</v>
      </c>
      <c r="P854" t="s">
        <v>196</v>
      </c>
      <c r="Q854" t="s">
        <v>484</v>
      </c>
      <c r="R854">
        <v>11</v>
      </c>
      <c r="S854" t="s">
        <v>1141</v>
      </c>
      <c r="U854">
        <v>18</v>
      </c>
      <c r="V854">
        <v>23</v>
      </c>
      <c r="W854">
        <v>4</v>
      </c>
      <c r="X854">
        <v>0</v>
      </c>
      <c r="Y854">
        <v>4</v>
      </c>
      <c r="Z854">
        <v>3</v>
      </c>
      <c r="AA854">
        <v>25</v>
      </c>
      <c r="AB854">
        <v>30</v>
      </c>
      <c r="AC854">
        <v>50</v>
      </c>
      <c r="AD854">
        <v>28</v>
      </c>
      <c r="AE854">
        <v>6</v>
      </c>
      <c r="AF854">
        <v>4</v>
      </c>
      <c r="AG854">
        <v>38</v>
      </c>
      <c r="AH854">
        <v>0</v>
      </c>
      <c r="AI854">
        <v>22</v>
      </c>
      <c r="AJ854">
        <v>12</v>
      </c>
      <c r="AK854">
        <v>18</v>
      </c>
      <c r="AL854">
        <v>22</v>
      </c>
      <c r="AM854">
        <v>0</v>
      </c>
      <c r="AN854">
        <v>0.1</v>
      </c>
      <c r="AO854">
        <v>1.6363636363636365</v>
      </c>
      <c r="AP854">
        <v>0</v>
      </c>
      <c r="AQ854" t="s">
        <v>115</v>
      </c>
      <c r="AR854" t="s">
        <v>108</v>
      </c>
      <c r="AS854" t="s">
        <v>1095</v>
      </c>
      <c r="AT854">
        <v>2044</v>
      </c>
      <c r="AU854">
        <v>2515</v>
      </c>
      <c r="AV854">
        <v>0</v>
      </c>
      <c r="AW854">
        <v>0</v>
      </c>
      <c r="AX854">
        <v>4.5590000000000002</v>
      </c>
      <c r="AY854">
        <v>0.16282142857142859</v>
      </c>
      <c r="AZ854">
        <v>6.187214285714286</v>
      </c>
      <c r="BA854" t="s">
        <v>109</v>
      </c>
      <c r="BB854">
        <v>-1.187214285714286</v>
      </c>
      <c r="BC854">
        <v>-7.2915112963369166</v>
      </c>
      <c r="BD854" t="s">
        <v>111</v>
      </c>
      <c r="BE854">
        <v>0</v>
      </c>
      <c r="BF854" t="s">
        <v>111</v>
      </c>
    </row>
    <row r="855" spans="1:58" x14ac:dyDescent="0.25">
      <c r="A855" t="s">
        <v>1154</v>
      </c>
      <c r="B855" t="s">
        <v>248</v>
      </c>
      <c r="C855">
        <v>3</v>
      </c>
      <c r="D855">
        <v>113</v>
      </c>
      <c r="E855">
        <v>3</v>
      </c>
      <c r="F855" t="s">
        <v>63</v>
      </c>
      <c r="G855" t="s">
        <v>64</v>
      </c>
      <c r="H855" t="s">
        <v>65</v>
      </c>
      <c r="I855" t="s">
        <v>66</v>
      </c>
      <c r="J855" t="s">
        <v>66</v>
      </c>
      <c r="K855" t="s">
        <v>1</v>
      </c>
      <c r="L855">
        <v>50</v>
      </c>
      <c r="M855">
        <v>1944984</v>
      </c>
      <c r="N855">
        <v>5</v>
      </c>
      <c r="O855">
        <v>4</v>
      </c>
      <c r="P855" t="s">
        <v>196</v>
      </c>
      <c r="Q855" t="s">
        <v>484</v>
      </c>
      <c r="R855">
        <v>11</v>
      </c>
      <c r="S855" t="s">
        <v>1141</v>
      </c>
      <c r="U855">
        <v>2</v>
      </c>
      <c r="V855">
        <v>7</v>
      </c>
      <c r="W855">
        <v>16</v>
      </c>
      <c r="X855">
        <v>0</v>
      </c>
      <c r="Y855">
        <v>16</v>
      </c>
      <c r="Z855">
        <v>1</v>
      </c>
      <c r="AA855">
        <v>19</v>
      </c>
      <c r="AB855">
        <v>24</v>
      </c>
      <c r="AC855">
        <v>50</v>
      </c>
      <c r="AD855">
        <v>9</v>
      </c>
      <c r="AE855">
        <v>29</v>
      </c>
      <c r="AF855">
        <v>2</v>
      </c>
      <c r="AG855">
        <v>40</v>
      </c>
      <c r="AH855">
        <v>0</v>
      </c>
      <c r="AI855">
        <v>41</v>
      </c>
      <c r="AJ855">
        <v>10</v>
      </c>
      <c r="AK855">
        <v>39</v>
      </c>
      <c r="AL855">
        <v>41</v>
      </c>
      <c r="AM855">
        <v>0</v>
      </c>
      <c r="AN855">
        <v>0.1</v>
      </c>
      <c r="AO855">
        <v>3.5454545454545454</v>
      </c>
      <c r="AP855">
        <v>0</v>
      </c>
      <c r="AQ855" t="s">
        <v>115</v>
      </c>
      <c r="AR855" t="s">
        <v>108</v>
      </c>
      <c r="AS855" t="s">
        <v>1095</v>
      </c>
      <c r="AT855">
        <v>1023</v>
      </c>
      <c r="AU855">
        <v>1006</v>
      </c>
      <c r="AV855">
        <v>0</v>
      </c>
      <c r="AW855">
        <v>0</v>
      </c>
      <c r="AX855">
        <v>2.0289999999999999</v>
      </c>
      <c r="AY855">
        <v>0.22544444444444445</v>
      </c>
      <c r="AZ855">
        <v>9.017777777777777</v>
      </c>
      <c r="BA855" t="s">
        <v>109</v>
      </c>
      <c r="BB855">
        <v>-4.017777777777777</v>
      </c>
      <c r="BC855">
        <v>-17.821586988664365</v>
      </c>
      <c r="BD855" t="s">
        <v>111</v>
      </c>
      <c r="BE855">
        <v>0</v>
      </c>
      <c r="BF855" t="s">
        <v>111</v>
      </c>
    </row>
    <row r="856" spans="1:58" x14ac:dyDescent="0.25">
      <c r="A856" t="s">
        <v>1155</v>
      </c>
      <c r="B856" t="s">
        <v>248</v>
      </c>
      <c r="C856">
        <v>3</v>
      </c>
      <c r="D856">
        <v>114</v>
      </c>
      <c r="E856">
        <v>3</v>
      </c>
      <c r="F856" t="s">
        <v>63</v>
      </c>
      <c r="G856" t="s">
        <v>64</v>
      </c>
      <c r="H856" t="s">
        <v>65</v>
      </c>
      <c r="I856" t="s">
        <v>66</v>
      </c>
      <c r="J856" t="s">
        <v>66</v>
      </c>
      <c r="K856" t="s">
        <v>1</v>
      </c>
      <c r="L856">
        <v>50</v>
      </c>
      <c r="M856">
        <v>1944986</v>
      </c>
      <c r="N856">
        <v>5</v>
      </c>
      <c r="O856">
        <v>4</v>
      </c>
      <c r="P856" t="s">
        <v>196</v>
      </c>
      <c r="Q856" t="s">
        <v>484</v>
      </c>
      <c r="R856">
        <v>11</v>
      </c>
      <c r="S856" t="s">
        <v>1141</v>
      </c>
      <c r="U856">
        <v>15</v>
      </c>
      <c r="V856">
        <v>20</v>
      </c>
      <c r="W856">
        <v>4</v>
      </c>
      <c r="X856">
        <v>0</v>
      </c>
      <c r="Y856">
        <v>4</v>
      </c>
      <c r="Z856">
        <v>1</v>
      </c>
      <c r="AA856">
        <v>20</v>
      </c>
      <c r="AB856">
        <v>25</v>
      </c>
      <c r="AC856">
        <v>50</v>
      </c>
      <c r="AD856">
        <v>25</v>
      </c>
      <c r="AE856">
        <v>10</v>
      </c>
      <c r="AF856">
        <v>1</v>
      </c>
      <c r="AG856">
        <v>36</v>
      </c>
      <c r="AH856">
        <v>0</v>
      </c>
      <c r="AI856">
        <v>25</v>
      </c>
      <c r="AJ856">
        <v>14</v>
      </c>
      <c r="AK856">
        <v>24</v>
      </c>
      <c r="AL856">
        <v>25</v>
      </c>
      <c r="AM856">
        <v>0</v>
      </c>
      <c r="AN856">
        <v>0.1</v>
      </c>
      <c r="AO856">
        <v>2.1818181818181817</v>
      </c>
      <c r="AP856">
        <v>0</v>
      </c>
      <c r="AQ856" t="s">
        <v>115</v>
      </c>
      <c r="AR856" t="s">
        <v>108</v>
      </c>
      <c r="AS856" t="s">
        <v>1095</v>
      </c>
      <c r="AT856">
        <v>1653</v>
      </c>
      <c r="AU856">
        <v>1587</v>
      </c>
      <c r="AV856">
        <v>0</v>
      </c>
      <c r="AW856">
        <v>0</v>
      </c>
      <c r="AX856">
        <v>3.24</v>
      </c>
      <c r="AY856">
        <v>0.12960000000000002</v>
      </c>
      <c r="AZ856">
        <v>4.6656000000000004</v>
      </c>
      <c r="BA856" t="s">
        <v>109</v>
      </c>
      <c r="BB856">
        <v>0.33439999999999959</v>
      </c>
      <c r="BC856">
        <v>2.5802469135802433</v>
      </c>
      <c r="BD856" t="s">
        <v>111</v>
      </c>
      <c r="BE856">
        <v>0</v>
      </c>
      <c r="BF856" t="s">
        <v>111</v>
      </c>
    </row>
    <row r="857" spans="1:58" x14ac:dyDescent="0.25">
      <c r="A857" t="s">
        <v>1156</v>
      </c>
      <c r="B857" t="s">
        <v>248</v>
      </c>
      <c r="C857">
        <v>3</v>
      </c>
      <c r="D857">
        <v>115</v>
      </c>
      <c r="E857">
        <v>3</v>
      </c>
      <c r="F857" t="s">
        <v>63</v>
      </c>
      <c r="G857" t="s">
        <v>64</v>
      </c>
      <c r="H857" t="s">
        <v>65</v>
      </c>
      <c r="I857" t="s">
        <v>66</v>
      </c>
      <c r="J857" t="s">
        <v>66</v>
      </c>
      <c r="K857" t="s">
        <v>1</v>
      </c>
      <c r="L857">
        <v>50</v>
      </c>
      <c r="M857">
        <v>1944988</v>
      </c>
      <c r="N857">
        <v>5</v>
      </c>
      <c r="O857">
        <v>4</v>
      </c>
      <c r="P857" t="s">
        <v>196</v>
      </c>
      <c r="Q857" t="s">
        <v>484</v>
      </c>
      <c r="R857">
        <v>11</v>
      </c>
      <c r="S857" t="s">
        <v>1141</v>
      </c>
      <c r="U857">
        <v>15</v>
      </c>
      <c r="V857">
        <v>20</v>
      </c>
      <c r="W857">
        <v>12</v>
      </c>
      <c r="X857">
        <v>0</v>
      </c>
      <c r="Y857">
        <v>12</v>
      </c>
      <c r="Z857">
        <v>2</v>
      </c>
      <c r="AA857">
        <v>29</v>
      </c>
      <c r="AB857">
        <v>34</v>
      </c>
      <c r="AC857">
        <v>50</v>
      </c>
      <c r="AD857">
        <v>20</v>
      </c>
      <c r="AE857">
        <v>21</v>
      </c>
      <c r="AF857">
        <v>3</v>
      </c>
      <c r="AG857">
        <v>44</v>
      </c>
      <c r="AH857">
        <v>0</v>
      </c>
      <c r="AI857">
        <v>30</v>
      </c>
      <c r="AJ857">
        <v>6</v>
      </c>
      <c r="AK857">
        <v>27</v>
      </c>
      <c r="AL857">
        <v>30</v>
      </c>
      <c r="AM857">
        <v>0</v>
      </c>
      <c r="AN857">
        <v>0.1</v>
      </c>
      <c r="AO857">
        <v>2.4545454545454546</v>
      </c>
      <c r="AP857">
        <v>0</v>
      </c>
      <c r="AQ857" t="s">
        <v>115</v>
      </c>
      <c r="AR857" t="s">
        <v>108</v>
      </c>
      <c r="AS857" t="s">
        <v>1095</v>
      </c>
      <c r="AT857">
        <v>1529</v>
      </c>
      <c r="AU857">
        <v>1397</v>
      </c>
      <c r="AV857">
        <v>0</v>
      </c>
      <c r="AW857">
        <v>0</v>
      </c>
      <c r="AX857">
        <v>2.9260000000000002</v>
      </c>
      <c r="AY857">
        <v>0.14630000000000001</v>
      </c>
      <c r="AZ857">
        <v>6.4372000000000007</v>
      </c>
      <c r="BA857" t="s">
        <v>109</v>
      </c>
      <c r="BB857">
        <v>-1.4372000000000007</v>
      </c>
      <c r="BC857">
        <v>-9.8236500341763531</v>
      </c>
      <c r="BD857" t="s">
        <v>111</v>
      </c>
      <c r="BE857">
        <v>0</v>
      </c>
      <c r="BF857" t="s">
        <v>111</v>
      </c>
    </row>
    <row r="858" spans="1:58" x14ac:dyDescent="0.25">
      <c r="A858" t="s">
        <v>1157</v>
      </c>
      <c r="B858" t="s">
        <v>248</v>
      </c>
      <c r="C858">
        <v>3</v>
      </c>
      <c r="D858">
        <v>116</v>
      </c>
      <c r="E858">
        <v>3</v>
      </c>
      <c r="F858" t="s">
        <v>63</v>
      </c>
      <c r="G858" t="s">
        <v>64</v>
      </c>
      <c r="H858" t="s">
        <v>67</v>
      </c>
      <c r="I858" t="s">
        <v>68</v>
      </c>
      <c r="J858" t="s">
        <v>69</v>
      </c>
      <c r="K858" t="s">
        <v>1</v>
      </c>
      <c r="L858">
        <v>50</v>
      </c>
      <c r="M858">
        <v>1944990</v>
      </c>
      <c r="N858">
        <v>5</v>
      </c>
      <c r="O858">
        <v>4</v>
      </c>
      <c r="P858" t="s">
        <v>196</v>
      </c>
      <c r="Q858" t="s">
        <v>484</v>
      </c>
      <c r="R858">
        <v>11</v>
      </c>
      <c r="S858" t="s">
        <v>1141</v>
      </c>
      <c r="U858">
        <v>0</v>
      </c>
      <c r="V858">
        <v>4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</v>
      </c>
      <c r="AC858">
        <v>50</v>
      </c>
      <c r="AD858">
        <v>4</v>
      </c>
      <c r="AE858">
        <v>0</v>
      </c>
      <c r="AF858">
        <v>0</v>
      </c>
      <c r="AG858">
        <v>4</v>
      </c>
      <c r="AH858">
        <v>0</v>
      </c>
      <c r="AI858">
        <v>46</v>
      </c>
      <c r="AJ858">
        <v>46</v>
      </c>
      <c r="AK858">
        <v>46</v>
      </c>
      <c r="AL858">
        <v>46</v>
      </c>
      <c r="AM858">
        <v>0</v>
      </c>
      <c r="AN858">
        <v>0.1</v>
      </c>
      <c r="AO858">
        <v>4.1818181818181817</v>
      </c>
      <c r="AP858">
        <v>0</v>
      </c>
      <c r="AQ858" t="s">
        <v>112</v>
      </c>
      <c r="AR858" t="s">
        <v>108</v>
      </c>
      <c r="AS858" t="s">
        <v>1095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 t="s">
        <v>113</v>
      </c>
      <c r="BB858">
        <v>5</v>
      </c>
      <c r="BC858">
        <v>0</v>
      </c>
      <c r="BD858" t="s">
        <v>111</v>
      </c>
      <c r="BE858">
        <v>0</v>
      </c>
      <c r="BF858" t="s">
        <v>111</v>
      </c>
    </row>
    <row r="859" spans="1:58" x14ac:dyDescent="0.25">
      <c r="A859" t="s">
        <v>1158</v>
      </c>
      <c r="B859" t="s">
        <v>248</v>
      </c>
      <c r="C859">
        <v>3</v>
      </c>
      <c r="D859">
        <v>117</v>
      </c>
      <c r="E859">
        <v>3</v>
      </c>
      <c r="F859" t="s">
        <v>63</v>
      </c>
      <c r="G859" t="s">
        <v>64</v>
      </c>
      <c r="H859" t="s">
        <v>65</v>
      </c>
      <c r="I859" t="s">
        <v>66</v>
      </c>
      <c r="J859" t="s">
        <v>66</v>
      </c>
      <c r="K859" t="s">
        <v>1</v>
      </c>
      <c r="L859">
        <v>50</v>
      </c>
      <c r="M859">
        <v>1944992</v>
      </c>
      <c r="N859">
        <v>5</v>
      </c>
      <c r="O859">
        <v>4</v>
      </c>
      <c r="P859" t="s">
        <v>196</v>
      </c>
      <c r="Q859" t="s">
        <v>484</v>
      </c>
      <c r="R859">
        <v>11</v>
      </c>
      <c r="S859" t="s">
        <v>1141</v>
      </c>
      <c r="U859">
        <v>14</v>
      </c>
      <c r="V859">
        <v>19</v>
      </c>
      <c r="W859">
        <v>15</v>
      </c>
      <c r="X859">
        <v>0</v>
      </c>
      <c r="Y859">
        <v>15</v>
      </c>
      <c r="Z859">
        <v>0</v>
      </c>
      <c r="AA859">
        <v>29</v>
      </c>
      <c r="AB859">
        <v>34</v>
      </c>
      <c r="AC859">
        <v>50</v>
      </c>
      <c r="AD859">
        <v>21</v>
      </c>
      <c r="AE859">
        <v>22</v>
      </c>
      <c r="AF859">
        <v>0</v>
      </c>
      <c r="AG859">
        <v>43</v>
      </c>
      <c r="AH859">
        <v>0</v>
      </c>
      <c r="AI859">
        <v>29</v>
      </c>
      <c r="AJ859">
        <v>7</v>
      </c>
      <c r="AK859">
        <v>29</v>
      </c>
      <c r="AL859">
        <v>29</v>
      </c>
      <c r="AM859">
        <v>0</v>
      </c>
      <c r="AN859">
        <v>0.1</v>
      </c>
      <c r="AO859">
        <v>2.6363636363636362</v>
      </c>
      <c r="AP859">
        <v>0</v>
      </c>
      <c r="AQ859" t="s">
        <v>115</v>
      </c>
      <c r="AR859" t="s">
        <v>108</v>
      </c>
      <c r="AS859" t="s">
        <v>1095</v>
      </c>
      <c r="AT859">
        <v>3390</v>
      </c>
      <c r="AU859">
        <v>3533</v>
      </c>
      <c r="AV859">
        <v>0</v>
      </c>
      <c r="AW859">
        <v>0</v>
      </c>
      <c r="AX859">
        <v>6.923</v>
      </c>
      <c r="AY859">
        <v>0.32966666666666666</v>
      </c>
      <c r="AZ859">
        <v>14.175666666666666</v>
      </c>
      <c r="BA859" t="s">
        <v>109</v>
      </c>
      <c r="BB859">
        <v>-9.1756666666666664</v>
      </c>
      <c r="BC859">
        <v>-27.833164812942364</v>
      </c>
      <c r="BD859" t="s">
        <v>111</v>
      </c>
      <c r="BE859">
        <v>0</v>
      </c>
      <c r="BF859" t="s">
        <v>111</v>
      </c>
    </row>
    <row r="860" spans="1:58" x14ac:dyDescent="0.25">
      <c r="A860" t="s">
        <v>1159</v>
      </c>
      <c r="B860" t="s">
        <v>248</v>
      </c>
      <c r="C860">
        <v>3</v>
      </c>
      <c r="D860">
        <v>118</v>
      </c>
      <c r="E860">
        <v>3</v>
      </c>
      <c r="F860" t="s">
        <v>63</v>
      </c>
      <c r="G860" t="s">
        <v>64</v>
      </c>
      <c r="H860" t="s">
        <v>65</v>
      </c>
      <c r="I860" t="s">
        <v>66</v>
      </c>
      <c r="J860" t="s">
        <v>66</v>
      </c>
      <c r="K860" t="s">
        <v>1</v>
      </c>
      <c r="L860">
        <v>50</v>
      </c>
      <c r="M860">
        <v>1944994</v>
      </c>
      <c r="N860">
        <v>5</v>
      </c>
      <c r="O860">
        <v>4</v>
      </c>
      <c r="P860" t="s">
        <v>196</v>
      </c>
      <c r="Q860" t="s">
        <v>484</v>
      </c>
      <c r="R860">
        <v>11</v>
      </c>
      <c r="S860" t="s">
        <v>1141</v>
      </c>
      <c r="U860">
        <v>3</v>
      </c>
      <c r="V860">
        <v>8</v>
      </c>
      <c r="W860">
        <v>8</v>
      </c>
      <c r="X860">
        <v>0</v>
      </c>
      <c r="Y860">
        <v>8</v>
      </c>
      <c r="Z860">
        <v>6</v>
      </c>
      <c r="AA860">
        <v>17</v>
      </c>
      <c r="AB860">
        <v>22</v>
      </c>
      <c r="AC860">
        <v>50</v>
      </c>
      <c r="AD860">
        <v>9</v>
      </c>
      <c r="AE860">
        <v>13</v>
      </c>
      <c r="AF860">
        <v>14</v>
      </c>
      <c r="AG860">
        <v>36</v>
      </c>
      <c r="AH860">
        <v>0</v>
      </c>
      <c r="AI860">
        <v>41</v>
      </c>
      <c r="AJ860">
        <v>14</v>
      </c>
      <c r="AK860">
        <v>27</v>
      </c>
      <c r="AL860">
        <v>41</v>
      </c>
      <c r="AM860">
        <v>0</v>
      </c>
      <c r="AN860">
        <v>0.1</v>
      </c>
      <c r="AO860">
        <v>2.4545454545454546</v>
      </c>
      <c r="AP860">
        <v>0</v>
      </c>
      <c r="AQ860" t="s">
        <v>115</v>
      </c>
      <c r="AR860" t="s">
        <v>108</v>
      </c>
      <c r="AS860" t="s">
        <v>1095</v>
      </c>
      <c r="AT860">
        <v>1137</v>
      </c>
      <c r="AU860">
        <v>1237</v>
      </c>
      <c r="AV860">
        <v>0</v>
      </c>
      <c r="AW860">
        <v>0</v>
      </c>
      <c r="AX860">
        <v>2.3740000000000001</v>
      </c>
      <c r="AY860">
        <v>0.26377777777777778</v>
      </c>
      <c r="AZ860">
        <v>9.4960000000000004</v>
      </c>
      <c r="BA860" t="s">
        <v>109</v>
      </c>
      <c r="BB860">
        <v>-4.4960000000000004</v>
      </c>
      <c r="BC860">
        <v>-17.044650379106994</v>
      </c>
      <c r="BD860" t="s">
        <v>111</v>
      </c>
      <c r="BE860">
        <v>0</v>
      </c>
      <c r="BF860" t="s">
        <v>111</v>
      </c>
    </row>
    <row r="861" spans="1:58" x14ac:dyDescent="0.25">
      <c r="A861" t="s">
        <v>1160</v>
      </c>
      <c r="B861" t="s">
        <v>248</v>
      </c>
      <c r="C861">
        <v>3</v>
      </c>
      <c r="D861">
        <v>119</v>
      </c>
      <c r="E861">
        <v>3</v>
      </c>
      <c r="F861" t="s">
        <v>63</v>
      </c>
      <c r="G861" t="s">
        <v>64</v>
      </c>
      <c r="H861" t="s">
        <v>65</v>
      </c>
      <c r="I861" t="s">
        <v>66</v>
      </c>
      <c r="J861" t="s">
        <v>66</v>
      </c>
      <c r="K861" t="s">
        <v>1</v>
      </c>
      <c r="L861">
        <v>50</v>
      </c>
      <c r="M861">
        <v>1944996</v>
      </c>
      <c r="N861">
        <v>5</v>
      </c>
      <c r="O861">
        <v>4</v>
      </c>
      <c r="P861" t="s">
        <v>196</v>
      </c>
      <c r="Q861" t="s">
        <v>484</v>
      </c>
      <c r="R861">
        <v>11</v>
      </c>
      <c r="S861" t="s">
        <v>1141</v>
      </c>
      <c r="U861">
        <v>5</v>
      </c>
      <c r="V861">
        <v>10</v>
      </c>
      <c r="W861">
        <v>14</v>
      </c>
      <c r="X861">
        <v>0</v>
      </c>
      <c r="Y861">
        <v>14</v>
      </c>
      <c r="Z861">
        <v>3</v>
      </c>
      <c r="AA861">
        <v>22</v>
      </c>
      <c r="AB861">
        <v>27</v>
      </c>
      <c r="AC861">
        <v>50</v>
      </c>
      <c r="AD861">
        <v>16</v>
      </c>
      <c r="AE861">
        <v>16</v>
      </c>
      <c r="AF861">
        <v>9</v>
      </c>
      <c r="AG861">
        <v>41</v>
      </c>
      <c r="AH861">
        <v>0</v>
      </c>
      <c r="AI861">
        <v>34</v>
      </c>
      <c r="AJ861">
        <v>9</v>
      </c>
      <c r="AK861">
        <v>25</v>
      </c>
      <c r="AL861">
        <v>34</v>
      </c>
      <c r="AM861">
        <v>0</v>
      </c>
      <c r="AN861">
        <v>0.1</v>
      </c>
      <c r="AO861">
        <v>2.2727272727272729</v>
      </c>
      <c r="AP861">
        <v>0</v>
      </c>
      <c r="AQ861" t="s">
        <v>115</v>
      </c>
      <c r="AR861" t="s">
        <v>108</v>
      </c>
      <c r="AS861" t="s">
        <v>1095</v>
      </c>
      <c r="AT861">
        <v>1240</v>
      </c>
      <c r="AU861">
        <v>1335</v>
      </c>
      <c r="AV861">
        <v>0</v>
      </c>
      <c r="AW861">
        <v>0</v>
      </c>
      <c r="AX861">
        <v>2.5750000000000002</v>
      </c>
      <c r="AY861">
        <v>0.16093750000000001</v>
      </c>
      <c r="AZ861">
        <v>6.5984375000000002</v>
      </c>
      <c r="BA861" t="s">
        <v>109</v>
      </c>
      <c r="BB861">
        <v>-1.5984375000000002</v>
      </c>
      <c r="BC861">
        <v>-9.9320388349514559</v>
      </c>
      <c r="BD861" t="s">
        <v>111</v>
      </c>
      <c r="BE861">
        <v>0</v>
      </c>
      <c r="BF861" t="s">
        <v>111</v>
      </c>
    </row>
    <row r="862" spans="1:58" x14ac:dyDescent="0.25">
      <c r="A862" t="s">
        <v>1161</v>
      </c>
      <c r="B862" t="s">
        <v>248</v>
      </c>
      <c r="C862">
        <v>3</v>
      </c>
      <c r="D862">
        <v>120</v>
      </c>
      <c r="E862">
        <v>3</v>
      </c>
      <c r="F862" t="s">
        <v>63</v>
      </c>
      <c r="G862" t="s">
        <v>64</v>
      </c>
      <c r="H862" t="s">
        <v>65</v>
      </c>
      <c r="I862" t="s">
        <v>66</v>
      </c>
      <c r="J862" t="s">
        <v>66</v>
      </c>
      <c r="K862" t="s">
        <v>1</v>
      </c>
      <c r="L862">
        <v>50</v>
      </c>
      <c r="M862">
        <v>1944998</v>
      </c>
      <c r="N862">
        <v>5</v>
      </c>
      <c r="O862">
        <v>4</v>
      </c>
      <c r="P862" t="s">
        <v>196</v>
      </c>
      <c r="Q862" t="s">
        <v>484</v>
      </c>
      <c r="R862">
        <v>11</v>
      </c>
      <c r="S862" t="s">
        <v>1141</v>
      </c>
      <c r="U862">
        <v>2</v>
      </c>
      <c r="V862">
        <v>7</v>
      </c>
      <c r="W862">
        <v>10</v>
      </c>
      <c r="X862">
        <v>0</v>
      </c>
      <c r="Y862">
        <v>10</v>
      </c>
      <c r="Z862">
        <v>0</v>
      </c>
      <c r="AA862">
        <v>12</v>
      </c>
      <c r="AB862">
        <v>17</v>
      </c>
      <c r="AC862">
        <v>50</v>
      </c>
      <c r="AD862">
        <v>8</v>
      </c>
      <c r="AE862">
        <v>19</v>
      </c>
      <c r="AF862">
        <v>0</v>
      </c>
      <c r="AG862">
        <v>27</v>
      </c>
      <c r="AH862">
        <v>0</v>
      </c>
      <c r="AI862">
        <v>42</v>
      </c>
      <c r="AJ862">
        <v>23</v>
      </c>
      <c r="AK862">
        <v>42</v>
      </c>
      <c r="AL862">
        <v>42</v>
      </c>
      <c r="AM862">
        <v>0</v>
      </c>
      <c r="AN862">
        <v>0.1</v>
      </c>
      <c r="AO862">
        <v>3.8181818181818183</v>
      </c>
      <c r="AP862">
        <v>0</v>
      </c>
      <c r="AQ862" t="s">
        <v>115</v>
      </c>
      <c r="AR862" t="s">
        <v>108</v>
      </c>
      <c r="AS862" t="s">
        <v>1095</v>
      </c>
      <c r="AT862">
        <v>646</v>
      </c>
      <c r="AU862">
        <v>650</v>
      </c>
      <c r="AV862">
        <v>0</v>
      </c>
      <c r="AW862">
        <v>0</v>
      </c>
      <c r="AX862">
        <v>1.296</v>
      </c>
      <c r="AY862">
        <v>0.16200000000000001</v>
      </c>
      <c r="AZ862">
        <v>4.3740000000000006</v>
      </c>
      <c r="BA862" t="s">
        <v>109</v>
      </c>
      <c r="BB862">
        <v>0.62599999999999945</v>
      </c>
      <c r="BC862">
        <v>3.8641975308641938</v>
      </c>
      <c r="BD862" t="s">
        <v>111</v>
      </c>
      <c r="BE862">
        <v>0</v>
      </c>
      <c r="BF862" t="s">
        <v>111</v>
      </c>
    </row>
    <row r="863" spans="1:58" x14ac:dyDescent="0.25">
      <c r="A863" t="s">
        <v>1162</v>
      </c>
      <c r="B863" t="s">
        <v>248</v>
      </c>
      <c r="C863">
        <v>3</v>
      </c>
      <c r="D863">
        <v>121</v>
      </c>
      <c r="E863">
        <v>3</v>
      </c>
      <c r="F863" t="s">
        <v>63</v>
      </c>
      <c r="G863" t="s">
        <v>64</v>
      </c>
      <c r="H863" t="s">
        <v>65</v>
      </c>
      <c r="I863" t="s">
        <v>66</v>
      </c>
      <c r="J863" t="s">
        <v>66</v>
      </c>
      <c r="K863" t="s">
        <v>1</v>
      </c>
      <c r="L863">
        <v>50</v>
      </c>
      <c r="M863">
        <v>1945000</v>
      </c>
      <c r="N863">
        <v>5</v>
      </c>
      <c r="O863">
        <v>4</v>
      </c>
      <c r="P863" t="s">
        <v>196</v>
      </c>
      <c r="Q863" t="s">
        <v>484</v>
      </c>
      <c r="R863">
        <v>11</v>
      </c>
      <c r="S863" t="s">
        <v>1141</v>
      </c>
      <c r="U863">
        <v>6</v>
      </c>
      <c r="V863">
        <v>11</v>
      </c>
      <c r="W863">
        <v>6</v>
      </c>
      <c r="X863">
        <v>0</v>
      </c>
      <c r="Y863">
        <v>6</v>
      </c>
      <c r="Z863">
        <v>2</v>
      </c>
      <c r="AA863">
        <v>14</v>
      </c>
      <c r="AB863">
        <v>19</v>
      </c>
      <c r="AC863">
        <v>50</v>
      </c>
      <c r="AD863">
        <v>15</v>
      </c>
      <c r="AE863">
        <v>9</v>
      </c>
      <c r="AF863">
        <v>5</v>
      </c>
      <c r="AG863">
        <v>29</v>
      </c>
      <c r="AH863">
        <v>0</v>
      </c>
      <c r="AI863">
        <v>35</v>
      </c>
      <c r="AJ863">
        <v>21</v>
      </c>
      <c r="AK863">
        <v>30</v>
      </c>
      <c r="AL863">
        <v>35</v>
      </c>
      <c r="AM863">
        <v>0</v>
      </c>
      <c r="AN863">
        <v>0.1</v>
      </c>
      <c r="AO863">
        <v>2.7272727272727275</v>
      </c>
      <c r="AP863">
        <v>0</v>
      </c>
      <c r="AQ863" t="s">
        <v>115</v>
      </c>
      <c r="AR863" t="s">
        <v>108</v>
      </c>
      <c r="AS863" t="s">
        <v>1095</v>
      </c>
      <c r="AT863">
        <v>999</v>
      </c>
      <c r="AU863">
        <v>975</v>
      </c>
      <c r="AV863">
        <v>0</v>
      </c>
      <c r="AW863">
        <v>0</v>
      </c>
      <c r="AX863">
        <v>1.974</v>
      </c>
      <c r="AY863">
        <v>0.13159999999999999</v>
      </c>
      <c r="AZ863">
        <v>3.8163999999999998</v>
      </c>
      <c r="BA863" t="s">
        <v>109</v>
      </c>
      <c r="BB863">
        <v>1.1836000000000002</v>
      </c>
      <c r="BC863">
        <v>8.9939209726443785</v>
      </c>
      <c r="BD863" t="s">
        <v>114</v>
      </c>
      <c r="BE863">
        <v>0</v>
      </c>
      <c r="BF863" t="s">
        <v>111</v>
      </c>
    </row>
    <row r="864" spans="1:58" x14ac:dyDescent="0.25">
      <c r="A864" t="s">
        <v>1163</v>
      </c>
      <c r="B864" t="s">
        <v>248</v>
      </c>
      <c r="C864">
        <v>3</v>
      </c>
      <c r="D864">
        <v>122</v>
      </c>
      <c r="E864">
        <v>3</v>
      </c>
      <c r="F864" t="s">
        <v>63</v>
      </c>
      <c r="G864" t="s">
        <v>64</v>
      </c>
      <c r="H864" t="s">
        <v>65</v>
      </c>
      <c r="I864" t="s">
        <v>66</v>
      </c>
      <c r="J864" t="s">
        <v>66</v>
      </c>
      <c r="K864" t="s">
        <v>1</v>
      </c>
      <c r="L864">
        <v>50</v>
      </c>
      <c r="M864">
        <v>1945002</v>
      </c>
      <c r="N864">
        <v>5</v>
      </c>
      <c r="O864">
        <v>4</v>
      </c>
      <c r="P864" t="s">
        <v>196</v>
      </c>
      <c r="Q864" t="s">
        <v>484</v>
      </c>
      <c r="R864">
        <v>12</v>
      </c>
      <c r="S864" t="s">
        <v>1141</v>
      </c>
      <c r="U864">
        <v>4</v>
      </c>
      <c r="V864">
        <v>10</v>
      </c>
      <c r="W864">
        <v>2</v>
      </c>
      <c r="X864">
        <v>0</v>
      </c>
      <c r="Y864">
        <v>2</v>
      </c>
      <c r="Z864">
        <v>0</v>
      </c>
      <c r="AA864">
        <v>5</v>
      </c>
      <c r="AB864">
        <v>12</v>
      </c>
      <c r="AC864">
        <v>50</v>
      </c>
      <c r="AD864">
        <v>10</v>
      </c>
      <c r="AE864">
        <v>2</v>
      </c>
      <c r="AF864">
        <v>0</v>
      </c>
      <c r="AG864">
        <v>12</v>
      </c>
      <c r="AH864">
        <v>0</v>
      </c>
      <c r="AI864">
        <v>40</v>
      </c>
      <c r="AJ864">
        <v>38</v>
      </c>
      <c r="AK864">
        <v>40</v>
      </c>
      <c r="AL864">
        <v>40</v>
      </c>
      <c r="AM864">
        <v>0</v>
      </c>
      <c r="AN864">
        <v>0.1</v>
      </c>
      <c r="AO864">
        <v>3.6363636363636367</v>
      </c>
      <c r="AP864">
        <v>0</v>
      </c>
      <c r="AQ864" t="s">
        <v>115</v>
      </c>
      <c r="AR864" t="s">
        <v>108</v>
      </c>
      <c r="AS864" t="s">
        <v>1095</v>
      </c>
      <c r="AT864">
        <v>462</v>
      </c>
      <c r="AU864">
        <v>422</v>
      </c>
      <c r="AV864">
        <v>0</v>
      </c>
      <c r="AW864">
        <v>0</v>
      </c>
      <c r="AX864">
        <v>0.88400000000000001</v>
      </c>
      <c r="AY864">
        <v>8.8400000000000006E-2</v>
      </c>
      <c r="AZ864">
        <v>1.0608</v>
      </c>
      <c r="BA864" t="s">
        <v>109</v>
      </c>
      <c r="BB864">
        <v>3.9392</v>
      </c>
      <c r="BC864">
        <v>44.561085972850677</v>
      </c>
      <c r="BD864" t="s">
        <v>110</v>
      </c>
      <c r="BE864">
        <v>0</v>
      </c>
      <c r="BF864" t="s">
        <v>111</v>
      </c>
    </row>
    <row r="865" spans="1:58" x14ac:dyDescent="0.25">
      <c r="A865" t="s">
        <v>1164</v>
      </c>
      <c r="B865" t="s">
        <v>248</v>
      </c>
      <c r="C865">
        <v>3</v>
      </c>
      <c r="D865">
        <v>123</v>
      </c>
      <c r="E865">
        <v>3</v>
      </c>
      <c r="F865" t="s">
        <v>63</v>
      </c>
      <c r="G865" t="s">
        <v>64</v>
      </c>
      <c r="H865" t="s">
        <v>65</v>
      </c>
      <c r="I865" t="s">
        <v>66</v>
      </c>
      <c r="J865" t="s">
        <v>66</v>
      </c>
      <c r="K865" t="s">
        <v>1</v>
      </c>
      <c r="L865">
        <v>50</v>
      </c>
      <c r="M865">
        <v>1945004</v>
      </c>
      <c r="N865">
        <v>5</v>
      </c>
      <c r="O865">
        <v>4</v>
      </c>
      <c r="P865" t="s">
        <v>196</v>
      </c>
      <c r="Q865" t="s">
        <v>484</v>
      </c>
      <c r="R865">
        <v>12</v>
      </c>
      <c r="S865" t="s">
        <v>1141</v>
      </c>
      <c r="U865">
        <v>0</v>
      </c>
      <c r="V865">
        <v>5</v>
      </c>
      <c r="W865">
        <v>7</v>
      </c>
      <c r="X865">
        <v>0</v>
      </c>
      <c r="Y865">
        <v>7</v>
      </c>
      <c r="Z865">
        <v>2</v>
      </c>
      <c r="AA865">
        <v>9</v>
      </c>
      <c r="AB865">
        <v>14</v>
      </c>
      <c r="AC865">
        <v>50</v>
      </c>
      <c r="AD865">
        <v>5</v>
      </c>
      <c r="AE865">
        <v>18</v>
      </c>
      <c r="AF865">
        <v>8</v>
      </c>
      <c r="AG865">
        <v>31</v>
      </c>
      <c r="AH865">
        <v>0</v>
      </c>
      <c r="AI865">
        <v>45</v>
      </c>
      <c r="AJ865">
        <v>19</v>
      </c>
      <c r="AK865">
        <v>37</v>
      </c>
      <c r="AL865">
        <v>45</v>
      </c>
      <c r="AM865">
        <v>0</v>
      </c>
      <c r="AN865">
        <v>0.1</v>
      </c>
      <c r="AO865">
        <v>3.3636363636363638</v>
      </c>
      <c r="AP865">
        <v>0</v>
      </c>
      <c r="AQ865" t="s">
        <v>115</v>
      </c>
      <c r="AR865" t="s">
        <v>108</v>
      </c>
      <c r="AS865" t="s">
        <v>1095</v>
      </c>
      <c r="AT865">
        <v>865</v>
      </c>
      <c r="AU865">
        <v>829</v>
      </c>
      <c r="AV865">
        <v>0</v>
      </c>
      <c r="AW865">
        <v>0</v>
      </c>
      <c r="AX865">
        <v>1.694</v>
      </c>
      <c r="AY865">
        <v>0.33879999999999999</v>
      </c>
      <c r="AZ865">
        <v>10.502800000000001</v>
      </c>
      <c r="BA865" t="s">
        <v>109</v>
      </c>
      <c r="BB865">
        <v>-5.5028000000000006</v>
      </c>
      <c r="BC865">
        <v>-16.242030696576155</v>
      </c>
      <c r="BD865" t="s">
        <v>111</v>
      </c>
      <c r="BE865">
        <v>1</v>
      </c>
      <c r="BF865" t="s">
        <v>111</v>
      </c>
    </row>
    <row r="866" spans="1:58" x14ac:dyDescent="0.25">
      <c r="A866" t="s">
        <v>1165</v>
      </c>
      <c r="B866" t="s">
        <v>248</v>
      </c>
      <c r="C866">
        <v>3</v>
      </c>
      <c r="D866">
        <v>124</v>
      </c>
      <c r="E866">
        <v>3</v>
      </c>
      <c r="F866" t="s">
        <v>63</v>
      </c>
      <c r="G866" t="s">
        <v>64</v>
      </c>
      <c r="H866" t="s">
        <v>65</v>
      </c>
      <c r="I866" t="s">
        <v>66</v>
      </c>
      <c r="J866" t="s">
        <v>66</v>
      </c>
      <c r="K866" t="s">
        <v>1</v>
      </c>
      <c r="L866">
        <v>50</v>
      </c>
      <c r="M866">
        <v>1945006</v>
      </c>
      <c r="N866">
        <v>5</v>
      </c>
      <c r="O866">
        <v>4</v>
      </c>
      <c r="P866" t="s">
        <v>196</v>
      </c>
      <c r="Q866" t="s">
        <v>484</v>
      </c>
      <c r="R866">
        <v>12</v>
      </c>
      <c r="S866" t="s">
        <v>1141</v>
      </c>
      <c r="U866">
        <v>1</v>
      </c>
      <c r="V866">
        <v>6</v>
      </c>
      <c r="W866">
        <v>4</v>
      </c>
      <c r="X866">
        <v>0</v>
      </c>
      <c r="Y866">
        <v>4</v>
      </c>
      <c r="Z866">
        <v>3</v>
      </c>
      <c r="AA866">
        <v>8</v>
      </c>
      <c r="AB866">
        <v>13</v>
      </c>
      <c r="AC866">
        <v>50</v>
      </c>
      <c r="AD866">
        <v>7</v>
      </c>
      <c r="AE866">
        <v>16</v>
      </c>
      <c r="AF866">
        <v>12</v>
      </c>
      <c r="AG866">
        <v>35</v>
      </c>
      <c r="AH866">
        <v>0</v>
      </c>
      <c r="AI866">
        <v>43</v>
      </c>
      <c r="AJ866">
        <v>15</v>
      </c>
      <c r="AK866">
        <v>31</v>
      </c>
      <c r="AL866">
        <v>43</v>
      </c>
      <c r="AM866">
        <v>0</v>
      </c>
      <c r="AN866">
        <v>0.1</v>
      </c>
      <c r="AO866">
        <v>2.8181818181818183</v>
      </c>
      <c r="AP866">
        <v>0</v>
      </c>
      <c r="AQ866" t="s">
        <v>115</v>
      </c>
      <c r="AR866" t="s">
        <v>108</v>
      </c>
      <c r="AS866" t="s">
        <v>1095</v>
      </c>
      <c r="AT866">
        <v>1239</v>
      </c>
      <c r="AU866">
        <v>1111</v>
      </c>
      <c r="AV866">
        <v>0</v>
      </c>
      <c r="AW866">
        <v>0</v>
      </c>
      <c r="AX866">
        <v>2.35</v>
      </c>
      <c r="AY866">
        <v>0.33571428571428574</v>
      </c>
      <c r="AZ866">
        <v>11.750000000000002</v>
      </c>
      <c r="BA866" t="s">
        <v>109</v>
      </c>
      <c r="BB866">
        <v>-6.7500000000000018</v>
      </c>
      <c r="BC866">
        <v>-20.106382978723406</v>
      </c>
      <c r="BD866" t="s">
        <v>111</v>
      </c>
      <c r="BE866">
        <v>0</v>
      </c>
      <c r="BF866" t="s">
        <v>111</v>
      </c>
    </row>
    <row r="867" spans="1:58" x14ac:dyDescent="0.25">
      <c r="A867" t="s">
        <v>1166</v>
      </c>
      <c r="B867" t="s">
        <v>248</v>
      </c>
      <c r="C867">
        <v>3</v>
      </c>
      <c r="D867">
        <v>125</v>
      </c>
      <c r="E867">
        <v>3</v>
      </c>
      <c r="F867" t="s">
        <v>63</v>
      </c>
      <c r="G867" t="s">
        <v>64</v>
      </c>
      <c r="H867" t="s">
        <v>65</v>
      </c>
      <c r="I867" t="s">
        <v>66</v>
      </c>
      <c r="J867" t="s">
        <v>66</v>
      </c>
      <c r="K867" t="s">
        <v>1</v>
      </c>
      <c r="L867">
        <v>50</v>
      </c>
      <c r="M867">
        <v>1945008</v>
      </c>
      <c r="N867">
        <v>5</v>
      </c>
      <c r="O867">
        <v>4</v>
      </c>
      <c r="P867" t="s">
        <v>196</v>
      </c>
      <c r="Q867" t="s">
        <v>484</v>
      </c>
      <c r="R867">
        <v>12</v>
      </c>
      <c r="S867" t="s">
        <v>1141</v>
      </c>
      <c r="U867">
        <v>4</v>
      </c>
      <c r="V867">
        <v>9</v>
      </c>
      <c r="W867">
        <v>7</v>
      </c>
      <c r="X867">
        <v>0</v>
      </c>
      <c r="Y867">
        <v>7</v>
      </c>
      <c r="Z867">
        <v>2</v>
      </c>
      <c r="AA867">
        <v>13</v>
      </c>
      <c r="AB867">
        <v>18</v>
      </c>
      <c r="AC867">
        <v>50</v>
      </c>
      <c r="AD867">
        <v>9</v>
      </c>
      <c r="AE867">
        <v>20</v>
      </c>
      <c r="AF867">
        <v>8</v>
      </c>
      <c r="AG867">
        <v>37</v>
      </c>
      <c r="AH867">
        <v>0</v>
      </c>
      <c r="AI867">
        <v>41</v>
      </c>
      <c r="AJ867">
        <v>13</v>
      </c>
      <c r="AK867">
        <v>33</v>
      </c>
      <c r="AL867">
        <v>41</v>
      </c>
      <c r="AM867">
        <v>0</v>
      </c>
      <c r="AN867">
        <v>0.1</v>
      </c>
      <c r="AO867">
        <v>3</v>
      </c>
      <c r="AP867">
        <v>0</v>
      </c>
      <c r="AQ867" t="s">
        <v>115</v>
      </c>
      <c r="AR867" t="s">
        <v>108</v>
      </c>
      <c r="AS867" t="s">
        <v>1095</v>
      </c>
      <c r="AT867">
        <v>1063</v>
      </c>
      <c r="AU867">
        <v>1179</v>
      </c>
      <c r="AV867">
        <v>0</v>
      </c>
      <c r="AW867">
        <v>0</v>
      </c>
      <c r="AX867">
        <v>2.242</v>
      </c>
      <c r="AY867">
        <v>0.24911111111111112</v>
      </c>
      <c r="AZ867">
        <v>9.2171111111111106</v>
      </c>
      <c r="BA867" t="s">
        <v>109</v>
      </c>
      <c r="BB867">
        <v>-4.2171111111111106</v>
      </c>
      <c r="BC867">
        <v>-16.928635147190008</v>
      </c>
      <c r="BD867" t="s">
        <v>111</v>
      </c>
      <c r="BE867">
        <v>0</v>
      </c>
      <c r="BF867" t="s">
        <v>111</v>
      </c>
    </row>
    <row r="868" spans="1:58" x14ac:dyDescent="0.25">
      <c r="A868" t="s">
        <v>1167</v>
      </c>
      <c r="B868" t="s">
        <v>248</v>
      </c>
      <c r="C868">
        <v>3</v>
      </c>
      <c r="D868">
        <v>126</v>
      </c>
      <c r="E868">
        <v>3</v>
      </c>
      <c r="F868" t="s">
        <v>63</v>
      </c>
      <c r="G868" t="s">
        <v>64</v>
      </c>
      <c r="H868" t="s">
        <v>65</v>
      </c>
      <c r="I868" t="s">
        <v>66</v>
      </c>
      <c r="J868" t="s">
        <v>66</v>
      </c>
      <c r="K868" t="s">
        <v>1</v>
      </c>
      <c r="L868">
        <v>50</v>
      </c>
      <c r="M868">
        <v>1945010</v>
      </c>
      <c r="N868">
        <v>5</v>
      </c>
      <c r="O868">
        <v>4</v>
      </c>
      <c r="P868" t="s">
        <v>196</v>
      </c>
      <c r="Q868" t="s">
        <v>484</v>
      </c>
      <c r="R868">
        <v>12</v>
      </c>
      <c r="S868" t="s">
        <v>1141</v>
      </c>
      <c r="U868">
        <v>1</v>
      </c>
      <c r="V868">
        <v>6</v>
      </c>
      <c r="W868">
        <v>7</v>
      </c>
      <c r="X868">
        <v>0</v>
      </c>
      <c r="Y868">
        <v>7</v>
      </c>
      <c r="Z868">
        <v>2</v>
      </c>
      <c r="AA868">
        <v>10</v>
      </c>
      <c r="AB868">
        <v>15</v>
      </c>
      <c r="AC868">
        <v>50</v>
      </c>
      <c r="AD868">
        <v>7</v>
      </c>
      <c r="AE868">
        <v>14</v>
      </c>
      <c r="AF868">
        <v>6</v>
      </c>
      <c r="AG868">
        <v>27</v>
      </c>
      <c r="AH868">
        <v>0</v>
      </c>
      <c r="AI868">
        <v>43</v>
      </c>
      <c r="AJ868">
        <v>23</v>
      </c>
      <c r="AK868">
        <v>37</v>
      </c>
      <c r="AL868">
        <v>43</v>
      </c>
      <c r="AM868">
        <v>0</v>
      </c>
      <c r="AN868">
        <v>0.1</v>
      </c>
      <c r="AO868">
        <v>3.3636363636363638</v>
      </c>
      <c r="AP868">
        <v>0</v>
      </c>
      <c r="AQ868" t="s">
        <v>115</v>
      </c>
      <c r="AR868" t="s">
        <v>108</v>
      </c>
      <c r="AS868" t="s">
        <v>1095</v>
      </c>
      <c r="AT868">
        <v>896</v>
      </c>
      <c r="AU868">
        <v>1385</v>
      </c>
      <c r="AV868">
        <v>0</v>
      </c>
      <c r="AW868">
        <v>0</v>
      </c>
      <c r="AX868">
        <v>2.2810000000000001</v>
      </c>
      <c r="AY868">
        <v>0.3258571428571429</v>
      </c>
      <c r="AZ868">
        <v>8.7981428571428584</v>
      </c>
      <c r="BA868" t="s">
        <v>109</v>
      </c>
      <c r="BB868">
        <v>-3.7981428571428584</v>
      </c>
      <c r="BC868">
        <v>-11.655852696185885</v>
      </c>
      <c r="BD868" t="s">
        <v>111</v>
      </c>
      <c r="BE868">
        <v>0</v>
      </c>
      <c r="BF868" t="s">
        <v>111</v>
      </c>
    </row>
    <row r="869" spans="1:58" x14ac:dyDescent="0.25">
      <c r="A869" t="s">
        <v>1168</v>
      </c>
      <c r="B869" t="s">
        <v>248</v>
      </c>
      <c r="C869">
        <v>3</v>
      </c>
      <c r="D869">
        <v>127</v>
      </c>
      <c r="E869">
        <v>3</v>
      </c>
      <c r="F869" t="s">
        <v>63</v>
      </c>
      <c r="G869" t="s">
        <v>64</v>
      </c>
      <c r="H869" t="s">
        <v>67</v>
      </c>
      <c r="I869" t="s">
        <v>68</v>
      </c>
      <c r="J869" t="s">
        <v>69</v>
      </c>
      <c r="K869" t="s">
        <v>1</v>
      </c>
      <c r="L869">
        <v>50</v>
      </c>
      <c r="M869">
        <v>1945012</v>
      </c>
      <c r="N869">
        <v>5</v>
      </c>
      <c r="O869">
        <v>4</v>
      </c>
      <c r="P869" t="s">
        <v>196</v>
      </c>
      <c r="Q869" t="s">
        <v>484</v>
      </c>
      <c r="R869">
        <v>12</v>
      </c>
      <c r="S869" t="s">
        <v>1141</v>
      </c>
      <c r="U869">
        <v>0</v>
      </c>
      <c r="V869">
        <v>4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4</v>
      </c>
      <c r="AC869">
        <v>50</v>
      </c>
      <c r="AD869">
        <v>4</v>
      </c>
      <c r="AE869">
        <v>0</v>
      </c>
      <c r="AF869">
        <v>0</v>
      </c>
      <c r="AG869">
        <v>4</v>
      </c>
      <c r="AH869">
        <v>0</v>
      </c>
      <c r="AI869">
        <v>46</v>
      </c>
      <c r="AJ869">
        <v>46</v>
      </c>
      <c r="AK869">
        <v>46</v>
      </c>
      <c r="AL869">
        <v>46</v>
      </c>
      <c r="AM869">
        <v>0</v>
      </c>
      <c r="AN869">
        <v>0.1</v>
      </c>
      <c r="AO869">
        <v>4.1818181818181817</v>
      </c>
      <c r="AP869">
        <v>0</v>
      </c>
      <c r="AQ869" t="s">
        <v>112</v>
      </c>
      <c r="AR869" t="s">
        <v>108</v>
      </c>
      <c r="AS869" t="s">
        <v>1095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 t="s">
        <v>113</v>
      </c>
      <c r="BB869">
        <v>5</v>
      </c>
      <c r="BC869">
        <v>0</v>
      </c>
      <c r="BD869" t="s">
        <v>111</v>
      </c>
      <c r="BE869">
        <v>0</v>
      </c>
      <c r="BF869" t="s">
        <v>111</v>
      </c>
    </row>
    <row r="870" spans="1:58" x14ac:dyDescent="0.25">
      <c r="A870" t="s">
        <v>1169</v>
      </c>
      <c r="B870" t="s">
        <v>248</v>
      </c>
      <c r="C870">
        <v>3</v>
      </c>
      <c r="D870">
        <v>128</v>
      </c>
      <c r="E870">
        <v>3</v>
      </c>
      <c r="F870" t="s">
        <v>63</v>
      </c>
      <c r="G870" t="s">
        <v>64</v>
      </c>
      <c r="H870" t="s">
        <v>65</v>
      </c>
      <c r="I870" t="s">
        <v>66</v>
      </c>
      <c r="J870" t="s">
        <v>66</v>
      </c>
      <c r="K870" t="s">
        <v>1</v>
      </c>
      <c r="L870">
        <v>50</v>
      </c>
      <c r="M870">
        <v>1945014</v>
      </c>
      <c r="N870">
        <v>5</v>
      </c>
      <c r="O870">
        <v>4</v>
      </c>
      <c r="P870" t="s">
        <v>196</v>
      </c>
      <c r="Q870" t="s">
        <v>484</v>
      </c>
      <c r="R870">
        <v>12</v>
      </c>
      <c r="S870" t="s">
        <v>1141</v>
      </c>
      <c r="U870">
        <v>16</v>
      </c>
      <c r="V870">
        <v>21</v>
      </c>
      <c r="W870">
        <v>3</v>
      </c>
      <c r="X870">
        <v>0</v>
      </c>
      <c r="Y870">
        <v>3</v>
      </c>
      <c r="Z870">
        <v>3</v>
      </c>
      <c r="AA870">
        <v>22</v>
      </c>
      <c r="AB870">
        <v>27</v>
      </c>
      <c r="AC870">
        <v>50</v>
      </c>
      <c r="AD870">
        <v>22</v>
      </c>
      <c r="AE870">
        <v>8</v>
      </c>
      <c r="AF870">
        <v>3</v>
      </c>
      <c r="AG870">
        <v>33</v>
      </c>
      <c r="AH870">
        <v>0</v>
      </c>
      <c r="AI870">
        <v>28</v>
      </c>
      <c r="AJ870">
        <v>17</v>
      </c>
      <c r="AK870">
        <v>25</v>
      </c>
      <c r="AL870">
        <v>28</v>
      </c>
      <c r="AM870">
        <v>0</v>
      </c>
      <c r="AN870">
        <v>0.1</v>
      </c>
      <c r="AO870">
        <v>2.2727272727272729</v>
      </c>
      <c r="AP870">
        <v>0</v>
      </c>
      <c r="AQ870" t="s">
        <v>115</v>
      </c>
      <c r="AR870" t="s">
        <v>108</v>
      </c>
      <c r="AS870" t="s">
        <v>1095</v>
      </c>
      <c r="AT870">
        <v>1485</v>
      </c>
      <c r="AU870">
        <v>1439</v>
      </c>
      <c r="AV870">
        <v>0</v>
      </c>
      <c r="AW870">
        <v>0</v>
      </c>
      <c r="AX870">
        <v>2.9239999999999999</v>
      </c>
      <c r="AY870">
        <v>0.13290909090909089</v>
      </c>
      <c r="AZ870">
        <v>4.3859999999999992</v>
      </c>
      <c r="BA870" t="s">
        <v>109</v>
      </c>
      <c r="BB870">
        <v>0.61400000000000077</v>
      </c>
      <c r="BC870">
        <v>4.6196990424076674</v>
      </c>
      <c r="BD870" t="s">
        <v>111</v>
      </c>
      <c r="BE870">
        <v>0</v>
      </c>
      <c r="BF870" t="s">
        <v>111</v>
      </c>
    </row>
    <row r="871" spans="1:58" x14ac:dyDescent="0.25">
      <c r="A871" t="s">
        <v>1170</v>
      </c>
      <c r="B871" t="s">
        <v>248</v>
      </c>
      <c r="C871">
        <v>3</v>
      </c>
      <c r="D871">
        <v>129</v>
      </c>
      <c r="E871">
        <v>3</v>
      </c>
      <c r="F871" t="s">
        <v>63</v>
      </c>
      <c r="G871" t="s">
        <v>64</v>
      </c>
      <c r="H871" t="s">
        <v>65</v>
      </c>
      <c r="I871" t="s">
        <v>66</v>
      </c>
      <c r="J871" t="s">
        <v>66</v>
      </c>
      <c r="K871" t="s">
        <v>1</v>
      </c>
      <c r="L871">
        <v>50</v>
      </c>
      <c r="M871">
        <v>1945016</v>
      </c>
      <c r="N871">
        <v>5</v>
      </c>
      <c r="O871">
        <v>4</v>
      </c>
      <c r="P871" t="s">
        <v>196</v>
      </c>
      <c r="Q871" t="s">
        <v>484</v>
      </c>
      <c r="R871">
        <v>12</v>
      </c>
      <c r="S871" t="s">
        <v>1141</v>
      </c>
      <c r="U871">
        <v>4</v>
      </c>
      <c r="V871">
        <v>9</v>
      </c>
      <c r="W871">
        <v>8</v>
      </c>
      <c r="X871">
        <v>0</v>
      </c>
      <c r="Y871">
        <v>8</v>
      </c>
      <c r="Z871">
        <v>8</v>
      </c>
      <c r="AA871">
        <v>20</v>
      </c>
      <c r="AB871">
        <v>25</v>
      </c>
      <c r="AC871">
        <v>50</v>
      </c>
      <c r="AD871">
        <v>10</v>
      </c>
      <c r="AE871">
        <v>11</v>
      </c>
      <c r="AF871">
        <v>17</v>
      </c>
      <c r="AG871">
        <v>38</v>
      </c>
      <c r="AH871">
        <v>0</v>
      </c>
      <c r="AI871">
        <v>40</v>
      </c>
      <c r="AJ871">
        <v>12</v>
      </c>
      <c r="AK871">
        <v>23</v>
      </c>
      <c r="AL871">
        <v>40</v>
      </c>
      <c r="AM871">
        <v>0</v>
      </c>
      <c r="AN871">
        <v>0.1</v>
      </c>
      <c r="AO871">
        <v>2.0909090909090908</v>
      </c>
      <c r="AP871">
        <v>0</v>
      </c>
      <c r="AQ871" t="s">
        <v>115</v>
      </c>
      <c r="AR871" t="s">
        <v>108</v>
      </c>
      <c r="AS871" t="s">
        <v>1095</v>
      </c>
      <c r="AT871">
        <v>1458</v>
      </c>
      <c r="AU871">
        <v>1455</v>
      </c>
      <c r="AV871">
        <v>0</v>
      </c>
      <c r="AW871">
        <v>0</v>
      </c>
      <c r="AX871">
        <v>2.9129999999999998</v>
      </c>
      <c r="AY871">
        <v>0.2913</v>
      </c>
      <c r="AZ871">
        <v>11.0694</v>
      </c>
      <c r="BA871" t="s">
        <v>109</v>
      </c>
      <c r="BB871">
        <v>-6.0693999999999999</v>
      </c>
      <c r="BC871">
        <v>-20.835564709921044</v>
      </c>
      <c r="BD871" t="s">
        <v>111</v>
      </c>
      <c r="BE871">
        <v>0</v>
      </c>
      <c r="BF871" t="s">
        <v>111</v>
      </c>
    </row>
    <row r="872" spans="1:58" x14ac:dyDescent="0.25">
      <c r="A872" t="s">
        <v>1171</v>
      </c>
      <c r="B872" t="s">
        <v>248</v>
      </c>
      <c r="C872">
        <v>3</v>
      </c>
      <c r="D872">
        <v>130</v>
      </c>
      <c r="E872">
        <v>3</v>
      </c>
      <c r="F872" t="s">
        <v>63</v>
      </c>
      <c r="G872" t="s">
        <v>64</v>
      </c>
      <c r="H872" t="s">
        <v>65</v>
      </c>
      <c r="I872" t="s">
        <v>66</v>
      </c>
      <c r="J872" t="s">
        <v>66</v>
      </c>
      <c r="K872" t="s">
        <v>1</v>
      </c>
      <c r="L872">
        <v>50</v>
      </c>
      <c r="M872">
        <v>1945018</v>
      </c>
      <c r="N872">
        <v>5</v>
      </c>
      <c r="O872">
        <v>4</v>
      </c>
      <c r="P872" t="s">
        <v>196</v>
      </c>
      <c r="Q872" t="s">
        <v>484</v>
      </c>
      <c r="R872">
        <v>12</v>
      </c>
      <c r="S872" t="s">
        <v>1141</v>
      </c>
      <c r="U872">
        <v>9</v>
      </c>
      <c r="V872">
        <v>14</v>
      </c>
      <c r="W872">
        <v>7</v>
      </c>
      <c r="X872">
        <v>0</v>
      </c>
      <c r="Y872">
        <v>7</v>
      </c>
      <c r="Z872">
        <v>7</v>
      </c>
      <c r="AA872">
        <v>23</v>
      </c>
      <c r="AB872">
        <v>28</v>
      </c>
      <c r="AC872">
        <v>50</v>
      </c>
      <c r="AD872">
        <v>18</v>
      </c>
      <c r="AE872">
        <v>19</v>
      </c>
      <c r="AF872">
        <v>7</v>
      </c>
      <c r="AG872">
        <v>44</v>
      </c>
      <c r="AH872">
        <v>0</v>
      </c>
      <c r="AI872">
        <v>32</v>
      </c>
      <c r="AJ872">
        <v>6</v>
      </c>
      <c r="AK872">
        <v>25</v>
      </c>
      <c r="AL872">
        <v>32</v>
      </c>
      <c r="AM872">
        <v>0</v>
      </c>
      <c r="AN872">
        <v>0.1</v>
      </c>
      <c r="AO872">
        <v>2.2727272727272729</v>
      </c>
      <c r="AP872">
        <v>0</v>
      </c>
      <c r="AQ872" t="s">
        <v>115</v>
      </c>
      <c r="AR872" t="s">
        <v>108</v>
      </c>
      <c r="AS872" t="s">
        <v>1095</v>
      </c>
      <c r="AT872">
        <v>1665</v>
      </c>
      <c r="AU872">
        <v>1675</v>
      </c>
      <c r="AV872">
        <v>0</v>
      </c>
      <c r="AW872">
        <v>0</v>
      </c>
      <c r="AX872">
        <v>3.34</v>
      </c>
      <c r="AY872">
        <v>0.18555555555555556</v>
      </c>
      <c r="AZ872">
        <v>8.1644444444444453</v>
      </c>
      <c r="BA872" t="s">
        <v>109</v>
      </c>
      <c r="BB872">
        <v>-3.1644444444444453</v>
      </c>
      <c r="BC872">
        <v>-17.053892215568865</v>
      </c>
      <c r="BD872" t="s">
        <v>111</v>
      </c>
      <c r="BE872">
        <v>0</v>
      </c>
      <c r="BF872" t="s">
        <v>111</v>
      </c>
    </row>
    <row r="873" spans="1:58" x14ac:dyDescent="0.25">
      <c r="A873" t="s">
        <v>1172</v>
      </c>
      <c r="B873" t="s">
        <v>248</v>
      </c>
      <c r="C873">
        <v>3</v>
      </c>
      <c r="D873">
        <v>131</v>
      </c>
      <c r="E873">
        <v>3</v>
      </c>
      <c r="F873" t="s">
        <v>63</v>
      </c>
      <c r="G873" t="s">
        <v>64</v>
      </c>
      <c r="H873" t="s">
        <v>65</v>
      </c>
      <c r="I873" t="s">
        <v>66</v>
      </c>
      <c r="J873" t="s">
        <v>66</v>
      </c>
      <c r="K873" t="s">
        <v>1</v>
      </c>
      <c r="L873">
        <v>50</v>
      </c>
      <c r="M873">
        <v>1945020</v>
      </c>
      <c r="N873">
        <v>5</v>
      </c>
      <c r="O873">
        <v>4</v>
      </c>
      <c r="P873" t="s">
        <v>196</v>
      </c>
      <c r="Q873" t="s">
        <v>484</v>
      </c>
      <c r="R873">
        <v>12</v>
      </c>
      <c r="S873" t="s">
        <v>1141</v>
      </c>
      <c r="U873">
        <v>3</v>
      </c>
      <c r="V873">
        <v>8</v>
      </c>
      <c r="W873">
        <v>7</v>
      </c>
      <c r="X873">
        <v>0</v>
      </c>
      <c r="Y873">
        <v>7</v>
      </c>
      <c r="Z873">
        <v>3</v>
      </c>
      <c r="AA873">
        <v>13</v>
      </c>
      <c r="AB873">
        <v>18</v>
      </c>
      <c r="AC873">
        <v>50</v>
      </c>
      <c r="AD873">
        <v>11</v>
      </c>
      <c r="AE873">
        <v>16</v>
      </c>
      <c r="AF873">
        <v>6</v>
      </c>
      <c r="AG873">
        <v>33</v>
      </c>
      <c r="AH873">
        <v>0</v>
      </c>
      <c r="AI873">
        <v>39</v>
      </c>
      <c r="AJ873">
        <v>17</v>
      </c>
      <c r="AK873">
        <v>33</v>
      </c>
      <c r="AL873">
        <v>39</v>
      </c>
      <c r="AM873">
        <v>0</v>
      </c>
      <c r="AN873">
        <v>0.1</v>
      </c>
      <c r="AO873">
        <v>3</v>
      </c>
      <c r="AP873">
        <v>0</v>
      </c>
      <c r="AQ873" t="s">
        <v>115</v>
      </c>
      <c r="AR873" t="s">
        <v>108</v>
      </c>
      <c r="AS873" t="s">
        <v>1095</v>
      </c>
      <c r="AT873">
        <v>1159</v>
      </c>
      <c r="AU873">
        <v>984</v>
      </c>
      <c r="AV873">
        <v>0</v>
      </c>
      <c r="AW873">
        <v>0</v>
      </c>
      <c r="AX873">
        <v>2.1429999999999998</v>
      </c>
      <c r="AY873">
        <v>0.19481818181818181</v>
      </c>
      <c r="AZ873">
        <v>6.4289999999999994</v>
      </c>
      <c r="BA873" t="s">
        <v>109</v>
      </c>
      <c r="BB873">
        <v>-1.4289999999999994</v>
      </c>
      <c r="BC873">
        <v>-7.335044330377972</v>
      </c>
      <c r="BD873" t="s">
        <v>111</v>
      </c>
      <c r="BE873">
        <v>0</v>
      </c>
      <c r="BF873" t="s">
        <v>111</v>
      </c>
    </row>
    <row r="874" spans="1:58" x14ac:dyDescent="0.25">
      <c r="A874" t="s">
        <v>1173</v>
      </c>
      <c r="B874" t="s">
        <v>248</v>
      </c>
      <c r="C874">
        <v>3</v>
      </c>
      <c r="D874">
        <v>132</v>
      </c>
      <c r="E874">
        <v>3</v>
      </c>
      <c r="F874" t="s">
        <v>63</v>
      </c>
      <c r="G874" t="s">
        <v>64</v>
      </c>
      <c r="H874" t="s">
        <v>65</v>
      </c>
      <c r="I874" t="s">
        <v>66</v>
      </c>
      <c r="J874" t="s">
        <v>66</v>
      </c>
      <c r="K874" t="s">
        <v>1</v>
      </c>
      <c r="L874">
        <v>50</v>
      </c>
      <c r="M874">
        <v>1945022</v>
      </c>
      <c r="N874">
        <v>5</v>
      </c>
      <c r="O874">
        <v>4</v>
      </c>
      <c r="P874" t="s">
        <v>196</v>
      </c>
      <c r="Q874" t="s">
        <v>484</v>
      </c>
      <c r="R874">
        <v>12</v>
      </c>
      <c r="S874" t="s">
        <v>1141</v>
      </c>
      <c r="U874">
        <v>6</v>
      </c>
      <c r="V874">
        <v>11</v>
      </c>
      <c r="W874">
        <v>8</v>
      </c>
      <c r="X874">
        <v>0</v>
      </c>
      <c r="Y874">
        <v>8</v>
      </c>
      <c r="Z874">
        <v>2</v>
      </c>
      <c r="AA874">
        <v>16</v>
      </c>
      <c r="AB874">
        <v>21</v>
      </c>
      <c r="AC874">
        <v>50</v>
      </c>
      <c r="AD874">
        <v>11</v>
      </c>
      <c r="AE874">
        <v>17</v>
      </c>
      <c r="AF874">
        <v>6</v>
      </c>
      <c r="AG874">
        <v>34</v>
      </c>
      <c r="AH874">
        <v>0</v>
      </c>
      <c r="AI874">
        <v>39</v>
      </c>
      <c r="AJ874">
        <v>16</v>
      </c>
      <c r="AK874">
        <v>33</v>
      </c>
      <c r="AL874">
        <v>39</v>
      </c>
      <c r="AM874">
        <v>0</v>
      </c>
      <c r="AN874">
        <v>0.1</v>
      </c>
      <c r="AO874">
        <v>3</v>
      </c>
      <c r="AP874">
        <v>0</v>
      </c>
      <c r="AQ874" t="s">
        <v>115</v>
      </c>
      <c r="AR874" t="s">
        <v>108</v>
      </c>
      <c r="AS874" t="s">
        <v>1095</v>
      </c>
      <c r="AT874">
        <v>1503</v>
      </c>
      <c r="AU874">
        <v>1388</v>
      </c>
      <c r="AV874">
        <v>0</v>
      </c>
      <c r="AW874">
        <v>0</v>
      </c>
      <c r="AX874">
        <v>2.891</v>
      </c>
      <c r="AY874">
        <v>0.26281818181818184</v>
      </c>
      <c r="AZ874">
        <v>8.935818181818183</v>
      </c>
      <c r="BA874" t="s">
        <v>109</v>
      </c>
      <c r="BB874">
        <v>-3.935818181818183</v>
      </c>
      <c r="BC874">
        <v>-14.975441023867177</v>
      </c>
      <c r="BD874" t="s">
        <v>114</v>
      </c>
      <c r="BE874">
        <v>0</v>
      </c>
      <c r="BF874" t="s">
        <v>111</v>
      </c>
    </row>
    <row r="875" spans="1:58" x14ac:dyDescent="0.25">
      <c r="A875" t="s">
        <v>1174</v>
      </c>
      <c r="B875" t="s">
        <v>248</v>
      </c>
      <c r="C875">
        <v>3</v>
      </c>
      <c r="D875">
        <v>133</v>
      </c>
      <c r="E875" t="s">
        <v>120</v>
      </c>
      <c r="F875" t="s">
        <v>63</v>
      </c>
      <c r="G875" t="s">
        <v>64</v>
      </c>
      <c r="H875" t="s">
        <v>65</v>
      </c>
      <c r="I875" t="s">
        <v>78</v>
      </c>
      <c r="J875" t="s">
        <v>75</v>
      </c>
      <c r="K875" t="s">
        <v>1</v>
      </c>
      <c r="L875">
        <v>50</v>
      </c>
      <c r="M875">
        <v>1945024</v>
      </c>
      <c r="N875">
        <v>20</v>
      </c>
      <c r="O875">
        <v>4</v>
      </c>
      <c r="P875" t="s">
        <v>196</v>
      </c>
      <c r="Q875" t="s">
        <v>401</v>
      </c>
      <c r="R875">
        <v>13</v>
      </c>
      <c r="S875" t="s">
        <v>1175</v>
      </c>
      <c r="U875">
        <v>16</v>
      </c>
      <c r="V875">
        <v>21</v>
      </c>
      <c r="W875">
        <v>3</v>
      </c>
      <c r="X875">
        <v>0</v>
      </c>
      <c r="Y875">
        <v>3</v>
      </c>
      <c r="Z875">
        <v>4</v>
      </c>
      <c r="AA875">
        <v>16</v>
      </c>
      <c r="AB875">
        <v>28</v>
      </c>
      <c r="AC875">
        <v>50</v>
      </c>
      <c r="AD875">
        <v>21</v>
      </c>
      <c r="AE875">
        <v>5</v>
      </c>
      <c r="AF875">
        <v>10</v>
      </c>
      <c r="AG875">
        <v>36</v>
      </c>
      <c r="AH875">
        <v>0</v>
      </c>
      <c r="AI875">
        <v>29</v>
      </c>
      <c r="AJ875">
        <v>14</v>
      </c>
      <c r="AK875">
        <v>19</v>
      </c>
      <c r="AL875">
        <v>29</v>
      </c>
      <c r="AM875">
        <v>0</v>
      </c>
      <c r="AN875">
        <v>0.4</v>
      </c>
      <c r="AO875">
        <v>1.7272727272727273</v>
      </c>
      <c r="AP875">
        <v>0</v>
      </c>
      <c r="AQ875" t="s">
        <v>145</v>
      </c>
      <c r="AR875" t="s">
        <v>108</v>
      </c>
      <c r="AS875" t="s">
        <v>403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 t="s">
        <v>117</v>
      </c>
      <c r="BB875">
        <v>20</v>
      </c>
      <c r="BC875">
        <v>0</v>
      </c>
      <c r="BD875" t="s">
        <v>110</v>
      </c>
      <c r="BE875">
        <v>0</v>
      </c>
      <c r="BF875" t="s">
        <v>111</v>
      </c>
    </row>
    <row r="876" spans="1:58" x14ac:dyDescent="0.25">
      <c r="A876" t="s">
        <v>1176</v>
      </c>
      <c r="B876" t="s">
        <v>248</v>
      </c>
      <c r="C876">
        <v>3</v>
      </c>
      <c r="D876">
        <v>134</v>
      </c>
      <c r="E876" t="s">
        <v>120</v>
      </c>
      <c r="F876" t="s">
        <v>63</v>
      </c>
      <c r="G876" t="s">
        <v>64</v>
      </c>
      <c r="H876" t="s">
        <v>65</v>
      </c>
      <c r="I876" t="s">
        <v>78</v>
      </c>
      <c r="J876" t="s">
        <v>75</v>
      </c>
      <c r="K876" t="s">
        <v>2</v>
      </c>
      <c r="L876">
        <v>50</v>
      </c>
      <c r="M876">
        <v>1945026</v>
      </c>
      <c r="N876">
        <v>20</v>
      </c>
      <c r="O876">
        <v>4</v>
      </c>
      <c r="P876" t="s">
        <v>196</v>
      </c>
      <c r="Q876" t="s">
        <v>401</v>
      </c>
      <c r="R876">
        <v>13</v>
      </c>
      <c r="S876" t="s">
        <v>1175</v>
      </c>
      <c r="U876">
        <v>0</v>
      </c>
      <c r="V876">
        <v>2</v>
      </c>
      <c r="W876">
        <v>4</v>
      </c>
      <c r="X876">
        <v>0</v>
      </c>
      <c r="Y876">
        <v>4</v>
      </c>
      <c r="Z876">
        <v>3</v>
      </c>
      <c r="AA876">
        <v>0</v>
      </c>
      <c r="AB876">
        <v>9</v>
      </c>
      <c r="AC876">
        <v>50</v>
      </c>
      <c r="AD876">
        <v>2</v>
      </c>
      <c r="AE876">
        <v>6</v>
      </c>
      <c r="AF876">
        <v>7</v>
      </c>
      <c r="AG876">
        <v>15</v>
      </c>
      <c r="AH876">
        <v>0</v>
      </c>
      <c r="AI876">
        <v>48</v>
      </c>
      <c r="AJ876">
        <v>35</v>
      </c>
      <c r="AK876">
        <v>41</v>
      </c>
      <c r="AL876">
        <v>48</v>
      </c>
      <c r="AM876">
        <v>0</v>
      </c>
      <c r="AN876">
        <v>0.4</v>
      </c>
      <c r="AO876">
        <v>3.7272727272727275</v>
      </c>
      <c r="AP876">
        <v>0</v>
      </c>
      <c r="AQ876" t="s">
        <v>124</v>
      </c>
      <c r="AR876" t="s">
        <v>108</v>
      </c>
      <c r="AS876" t="s">
        <v>403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 t="s">
        <v>109</v>
      </c>
      <c r="BB876">
        <v>20</v>
      </c>
      <c r="BC876">
        <v>0</v>
      </c>
      <c r="BD876" t="s">
        <v>111</v>
      </c>
      <c r="BE876">
        <v>0</v>
      </c>
      <c r="BF876" t="s">
        <v>111</v>
      </c>
    </row>
    <row r="877" spans="1:58" x14ac:dyDescent="0.25">
      <c r="A877" t="s">
        <v>1177</v>
      </c>
      <c r="B877" t="s">
        <v>248</v>
      </c>
      <c r="C877">
        <v>3</v>
      </c>
      <c r="D877">
        <v>135</v>
      </c>
      <c r="E877" t="s">
        <v>120</v>
      </c>
      <c r="F877" t="s">
        <v>63</v>
      </c>
      <c r="G877" t="s">
        <v>64</v>
      </c>
      <c r="H877" t="s">
        <v>65</v>
      </c>
      <c r="I877" t="s">
        <v>78</v>
      </c>
      <c r="J877" t="s">
        <v>75</v>
      </c>
      <c r="K877" t="s">
        <v>1</v>
      </c>
      <c r="L877">
        <v>50</v>
      </c>
      <c r="M877">
        <v>1945028</v>
      </c>
      <c r="N877">
        <v>20</v>
      </c>
      <c r="O877">
        <v>4</v>
      </c>
      <c r="P877" t="s">
        <v>196</v>
      </c>
      <c r="Q877" t="s">
        <v>401</v>
      </c>
      <c r="R877">
        <v>13</v>
      </c>
      <c r="S877" t="s">
        <v>1175</v>
      </c>
      <c r="U877">
        <v>11</v>
      </c>
      <c r="V877">
        <v>21</v>
      </c>
      <c r="W877">
        <v>0</v>
      </c>
      <c r="X877">
        <v>0</v>
      </c>
      <c r="Y877">
        <v>0</v>
      </c>
      <c r="Z877">
        <v>4</v>
      </c>
      <c r="AA877">
        <v>13</v>
      </c>
      <c r="AB877">
        <v>25</v>
      </c>
      <c r="AC877">
        <v>50</v>
      </c>
      <c r="AD877">
        <v>23</v>
      </c>
      <c r="AE877">
        <v>0</v>
      </c>
      <c r="AF877">
        <v>18</v>
      </c>
      <c r="AG877">
        <v>41</v>
      </c>
      <c r="AH877">
        <v>0</v>
      </c>
      <c r="AI877">
        <v>27</v>
      </c>
      <c r="AJ877">
        <v>9</v>
      </c>
      <c r="AK877">
        <v>9</v>
      </c>
      <c r="AL877">
        <v>27</v>
      </c>
      <c r="AM877">
        <v>0</v>
      </c>
      <c r="AN877">
        <v>0.4</v>
      </c>
      <c r="AO877">
        <v>0.81818181818181823</v>
      </c>
      <c r="AP877">
        <v>0</v>
      </c>
      <c r="AQ877" t="s">
        <v>145</v>
      </c>
      <c r="AR877" t="s">
        <v>108</v>
      </c>
      <c r="AS877" t="s">
        <v>403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 t="s">
        <v>117</v>
      </c>
      <c r="BB877">
        <v>20</v>
      </c>
      <c r="BC877">
        <v>0</v>
      </c>
      <c r="BD877" t="s">
        <v>111</v>
      </c>
      <c r="BE877">
        <v>0</v>
      </c>
      <c r="BF877" t="s">
        <v>111</v>
      </c>
    </row>
    <row r="878" spans="1:58" x14ac:dyDescent="0.25">
      <c r="A878" t="s">
        <v>1178</v>
      </c>
      <c r="B878" t="s">
        <v>248</v>
      </c>
      <c r="C878">
        <v>3</v>
      </c>
      <c r="D878">
        <v>136</v>
      </c>
      <c r="E878" t="s">
        <v>120</v>
      </c>
      <c r="F878" t="s">
        <v>63</v>
      </c>
      <c r="G878" t="s">
        <v>64</v>
      </c>
      <c r="H878" t="s">
        <v>65</v>
      </c>
      <c r="I878" t="s">
        <v>78</v>
      </c>
      <c r="J878" t="s">
        <v>75</v>
      </c>
      <c r="K878" t="s">
        <v>2</v>
      </c>
      <c r="L878">
        <v>50</v>
      </c>
      <c r="M878">
        <v>1945030</v>
      </c>
      <c r="N878">
        <v>20</v>
      </c>
      <c r="O878">
        <v>4</v>
      </c>
      <c r="P878" t="s">
        <v>196</v>
      </c>
      <c r="Q878" t="s">
        <v>401</v>
      </c>
      <c r="R878">
        <v>13</v>
      </c>
      <c r="S878" t="s">
        <v>1175</v>
      </c>
      <c r="U878">
        <v>0</v>
      </c>
      <c r="V878">
        <v>2</v>
      </c>
      <c r="W878">
        <v>0</v>
      </c>
      <c r="X878">
        <v>0</v>
      </c>
      <c r="Y878">
        <v>0</v>
      </c>
      <c r="Z878">
        <v>4</v>
      </c>
      <c r="AA878">
        <v>0</v>
      </c>
      <c r="AB878">
        <v>6</v>
      </c>
      <c r="AC878">
        <v>50</v>
      </c>
      <c r="AD878">
        <v>2</v>
      </c>
      <c r="AE878">
        <v>0</v>
      </c>
      <c r="AF878">
        <v>7</v>
      </c>
      <c r="AG878">
        <v>9</v>
      </c>
      <c r="AH878">
        <v>0</v>
      </c>
      <c r="AI878">
        <v>48</v>
      </c>
      <c r="AJ878">
        <v>41</v>
      </c>
      <c r="AK878">
        <v>41</v>
      </c>
      <c r="AL878">
        <v>48</v>
      </c>
      <c r="AM878">
        <v>0</v>
      </c>
      <c r="AN878">
        <v>0.4</v>
      </c>
      <c r="AO878">
        <v>3.7272727272727275</v>
      </c>
      <c r="AP878">
        <v>0</v>
      </c>
      <c r="AQ878" t="s">
        <v>124</v>
      </c>
      <c r="AR878" t="s">
        <v>108</v>
      </c>
      <c r="AS878" t="s">
        <v>403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 t="s">
        <v>109</v>
      </c>
      <c r="BB878">
        <v>20</v>
      </c>
      <c r="BC878">
        <v>0</v>
      </c>
      <c r="BD878" t="s">
        <v>111</v>
      </c>
      <c r="BE878">
        <v>0</v>
      </c>
      <c r="BF878" t="s">
        <v>111</v>
      </c>
    </row>
    <row r="879" spans="1:58" x14ac:dyDescent="0.25">
      <c r="A879" t="s">
        <v>1179</v>
      </c>
      <c r="B879" t="s">
        <v>248</v>
      </c>
      <c r="C879">
        <v>3</v>
      </c>
      <c r="D879">
        <v>137</v>
      </c>
      <c r="E879" t="s">
        <v>88</v>
      </c>
      <c r="F879" t="s">
        <v>88</v>
      </c>
      <c r="G879" t="s">
        <v>88</v>
      </c>
      <c r="H879" t="s">
        <v>88</v>
      </c>
      <c r="I879" t="s">
        <v>88</v>
      </c>
      <c r="J879" t="s">
        <v>88</v>
      </c>
      <c r="K879" t="s">
        <v>88</v>
      </c>
      <c r="L879">
        <v>50</v>
      </c>
      <c r="M879">
        <v>3549089</v>
      </c>
      <c r="O879" t="s">
        <v>88</v>
      </c>
      <c r="P879" t="s">
        <v>88</v>
      </c>
      <c r="Q879" t="s">
        <v>88</v>
      </c>
      <c r="S879" t="s">
        <v>1180</v>
      </c>
      <c r="U879">
        <v>0</v>
      </c>
      <c r="V879">
        <v>0</v>
      </c>
      <c r="W879">
        <v>30</v>
      </c>
      <c r="X879">
        <v>0</v>
      </c>
      <c r="Y879">
        <v>30</v>
      </c>
      <c r="Z879">
        <v>0</v>
      </c>
      <c r="AA879">
        <v>26</v>
      </c>
      <c r="AB879">
        <v>30</v>
      </c>
      <c r="AC879">
        <v>50</v>
      </c>
      <c r="AD879">
        <v>0</v>
      </c>
      <c r="AE879">
        <v>32</v>
      </c>
      <c r="AF879">
        <v>0</v>
      </c>
      <c r="AG879">
        <v>32</v>
      </c>
      <c r="AH879">
        <v>0</v>
      </c>
      <c r="AI879">
        <v>50</v>
      </c>
      <c r="AJ879">
        <v>18</v>
      </c>
      <c r="AK879">
        <v>50</v>
      </c>
      <c r="AL879">
        <v>50</v>
      </c>
      <c r="AM879">
        <v>0</v>
      </c>
      <c r="AN879">
        <v>0</v>
      </c>
      <c r="AO879">
        <v>4.5454545454545459</v>
      </c>
      <c r="AP879">
        <v>0</v>
      </c>
      <c r="AQ879" t="s">
        <v>246</v>
      </c>
      <c r="AR879" t="s">
        <v>108</v>
      </c>
      <c r="AS879" t="s">
        <v>1181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 t="s">
        <v>109</v>
      </c>
      <c r="BB879">
        <v>0</v>
      </c>
      <c r="BC879">
        <v>0</v>
      </c>
      <c r="BD879" t="s">
        <v>111</v>
      </c>
      <c r="BE879">
        <v>0</v>
      </c>
      <c r="BF879" t="s">
        <v>111</v>
      </c>
    </row>
    <row r="880" spans="1:58" x14ac:dyDescent="0.25">
      <c r="A880" t="s">
        <v>1182</v>
      </c>
      <c r="B880" t="s">
        <v>248</v>
      </c>
      <c r="C880">
        <v>3</v>
      </c>
      <c r="D880">
        <v>138</v>
      </c>
      <c r="E880" t="s">
        <v>120</v>
      </c>
      <c r="F880" t="s">
        <v>63</v>
      </c>
      <c r="G880" t="s">
        <v>64</v>
      </c>
      <c r="H880" t="s">
        <v>65</v>
      </c>
      <c r="I880" t="s">
        <v>78</v>
      </c>
      <c r="J880" t="s">
        <v>75</v>
      </c>
      <c r="K880" t="s">
        <v>2</v>
      </c>
      <c r="L880">
        <v>50</v>
      </c>
      <c r="M880">
        <v>1945034</v>
      </c>
      <c r="N880">
        <v>20</v>
      </c>
      <c r="O880">
        <v>4</v>
      </c>
      <c r="P880" t="s">
        <v>196</v>
      </c>
      <c r="Q880" t="s">
        <v>401</v>
      </c>
      <c r="R880">
        <v>13</v>
      </c>
      <c r="S880" t="s">
        <v>1183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50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50</v>
      </c>
      <c r="AJ880">
        <v>50</v>
      </c>
      <c r="AK880">
        <v>50</v>
      </c>
      <c r="AL880">
        <v>50</v>
      </c>
      <c r="AM880">
        <v>0</v>
      </c>
      <c r="AN880">
        <v>0.4</v>
      </c>
      <c r="AO880">
        <v>4.5454545454545459</v>
      </c>
      <c r="AP880">
        <v>0</v>
      </c>
      <c r="AQ880" t="s">
        <v>124</v>
      </c>
      <c r="AR880" t="s">
        <v>116</v>
      </c>
      <c r="AS880" t="s">
        <v>403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 t="s">
        <v>109</v>
      </c>
      <c r="BB880">
        <v>20</v>
      </c>
      <c r="BC880">
        <v>0</v>
      </c>
      <c r="BD880" t="s">
        <v>111</v>
      </c>
      <c r="BE880">
        <v>0</v>
      </c>
      <c r="BF880" t="s">
        <v>111</v>
      </c>
    </row>
    <row r="881" spans="1:58" x14ac:dyDescent="0.25">
      <c r="A881" t="s">
        <v>1184</v>
      </c>
      <c r="B881" t="s">
        <v>248</v>
      </c>
      <c r="C881">
        <v>3</v>
      </c>
      <c r="D881">
        <v>139</v>
      </c>
      <c r="E881" t="s">
        <v>120</v>
      </c>
      <c r="F881" t="s">
        <v>63</v>
      </c>
      <c r="G881" t="s">
        <v>64</v>
      </c>
      <c r="H881" t="s">
        <v>65</v>
      </c>
      <c r="I881" t="s">
        <v>72</v>
      </c>
      <c r="J881" t="s">
        <v>72</v>
      </c>
      <c r="K881" t="s">
        <v>121</v>
      </c>
      <c r="L881">
        <v>50</v>
      </c>
      <c r="M881">
        <v>1945036</v>
      </c>
      <c r="N881">
        <v>0</v>
      </c>
      <c r="O881">
        <v>4</v>
      </c>
      <c r="P881" t="s">
        <v>196</v>
      </c>
      <c r="Q881" t="s">
        <v>401</v>
      </c>
      <c r="R881">
        <v>13</v>
      </c>
      <c r="S881" t="s">
        <v>122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50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50</v>
      </c>
      <c r="AK881">
        <v>50</v>
      </c>
      <c r="AL881">
        <v>50</v>
      </c>
      <c r="AM881">
        <v>50</v>
      </c>
      <c r="AN881">
        <v>0</v>
      </c>
      <c r="AO881">
        <v>4.5454545454545459</v>
      </c>
      <c r="AP881">
        <v>0</v>
      </c>
      <c r="AQ881" t="s">
        <v>123</v>
      </c>
      <c r="AR881" t="s">
        <v>116</v>
      </c>
      <c r="AS881" t="s">
        <v>403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 t="s">
        <v>117</v>
      </c>
      <c r="BB881">
        <v>0</v>
      </c>
      <c r="BC881">
        <v>0</v>
      </c>
      <c r="BD881" t="s">
        <v>111</v>
      </c>
      <c r="BE881">
        <v>1</v>
      </c>
      <c r="BF881" t="s">
        <v>111</v>
      </c>
    </row>
    <row r="882" spans="1:58" x14ac:dyDescent="0.25">
      <c r="A882" t="s">
        <v>1185</v>
      </c>
      <c r="B882" t="s">
        <v>248</v>
      </c>
      <c r="C882">
        <v>3</v>
      </c>
      <c r="D882">
        <v>140</v>
      </c>
      <c r="E882" t="s">
        <v>120</v>
      </c>
      <c r="F882" t="s">
        <v>63</v>
      </c>
      <c r="G882" t="s">
        <v>64</v>
      </c>
      <c r="H882" t="s">
        <v>65</v>
      </c>
      <c r="I882" t="s">
        <v>72</v>
      </c>
      <c r="J882" t="s">
        <v>72</v>
      </c>
      <c r="K882" t="s">
        <v>121</v>
      </c>
      <c r="L882">
        <v>50</v>
      </c>
      <c r="M882">
        <v>1945038</v>
      </c>
      <c r="N882">
        <v>0</v>
      </c>
      <c r="O882">
        <v>4</v>
      </c>
      <c r="P882" t="s">
        <v>196</v>
      </c>
      <c r="Q882" t="s">
        <v>401</v>
      </c>
      <c r="R882">
        <v>13</v>
      </c>
      <c r="S882" t="s">
        <v>122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50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50</v>
      </c>
      <c r="AK882">
        <v>50</v>
      </c>
      <c r="AL882">
        <v>50</v>
      </c>
      <c r="AM882">
        <v>50</v>
      </c>
      <c r="AN882">
        <v>0</v>
      </c>
      <c r="AO882">
        <v>4.5454545454545459</v>
      </c>
      <c r="AP882">
        <v>0</v>
      </c>
      <c r="AQ882" t="s">
        <v>123</v>
      </c>
      <c r="AR882" t="s">
        <v>116</v>
      </c>
      <c r="AS882" t="s">
        <v>403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 t="s">
        <v>117</v>
      </c>
      <c r="BB882">
        <v>0</v>
      </c>
      <c r="BC882">
        <v>0</v>
      </c>
      <c r="BD882" t="s">
        <v>111</v>
      </c>
      <c r="BE882">
        <v>2</v>
      </c>
      <c r="BF882" t="s">
        <v>111</v>
      </c>
    </row>
    <row r="883" spans="1:58" x14ac:dyDescent="0.25">
      <c r="A883" t="s">
        <v>1186</v>
      </c>
      <c r="B883" t="s">
        <v>248</v>
      </c>
      <c r="C883">
        <v>3</v>
      </c>
      <c r="D883">
        <v>141</v>
      </c>
      <c r="E883" t="s">
        <v>120</v>
      </c>
      <c r="F883" t="s">
        <v>63</v>
      </c>
      <c r="G883" t="s">
        <v>64</v>
      </c>
      <c r="H883" t="s">
        <v>65</v>
      </c>
      <c r="I883" t="s">
        <v>72</v>
      </c>
      <c r="J883" t="s">
        <v>72</v>
      </c>
      <c r="K883" t="s">
        <v>121</v>
      </c>
      <c r="L883">
        <v>50</v>
      </c>
      <c r="M883">
        <v>1945040</v>
      </c>
      <c r="N883">
        <v>0</v>
      </c>
      <c r="O883">
        <v>4</v>
      </c>
      <c r="P883" t="s">
        <v>196</v>
      </c>
      <c r="Q883" t="s">
        <v>401</v>
      </c>
      <c r="R883">
        <v>13</v>
      </c>
      <c r="S883" t="s">
        <v>122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50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50</v>
      </c>
      <c r="AK883">
        <v>50</v>
      </c>
      <c r="AL883">
        <v>50</v>
      </c>
      <c r="AM883">
        <v>50</v>
      </c>
      <c r="AN883">
        <v>0</v>
      </c>
      <c r="AO883">
        <v>4.5454545454545459</v>
      </c>
      <c r="AP883">
        <v>0</v>
      </c>
      <c r="AQ883" t="s">
        <v>123</v>
      </c>
      <c r="AR883" t="s">
        <v>116</v>
      </c>
      <c r="AS883" t="s">
        <v>403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 t="s">
        <v>117</v>
      </c>
      <c r="BB883">
        <v>0</v>
      </c>
      <c r="BC883">
        <v>0</v>
      </c>
      <c r="BD883" t="s">
        <v>111</v>
      </c>
      <c r="BE883">
        <v>3</v>
      </c>
      <c r="BF883" t="s">
        <v>111</v>
      </c>
    </row>
    <row r="884" spans="1:58" x14ac:dyDescent="0.25">
      <c r="A884" t="s">
        <v>1187</v>
      </c>
      <c r="B884" t="s">
        <v>248</v>
      </c>
      <c r="C884">
        <v>3</v>
      </c>
      <c r="D884">
        <v>142</v>
      </c>
      <c r="E884" t="s">
        <v>120</v>
      </c>
      <c r="F884" t="s">
        <v>63</v>
      </c>
      <c r="G884" t="s">
        <v>64</v>
      </c>
      <c r="H884" t="s">
        <v>65</v>
      </c>
      <c r="I884" t="s">
        <v>72</v>
      </c>
      <c r="J884" t="s">
        <v>72</v>
      </c>
      <c r="K884" t="s">
        <v>121</v>
      </c>
      <c r="L884">
        <v>50</v>
      </c>
      <c r="M884">
        <v>1945042</v>
      </c>
      <c r="N884">
        <v>0</v>
      </c>
      <c r="O884">
        <v>4</v>
      </c>
      <c r="P884" t="s">
        <v>196</v>
      </c>
      <c r="Q884" t="s">
        <v>401</v>
      </c>
      <c r="R884">
        <v>13</v>
      </c>
      <c r="S884" t="s">
        <v>122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50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50</v>
      </c>
      <c r="AK884">
        <v>50</v>
      </c>
      <c r="AL884">
        <v>50</v>
      </c>
      <c r="AM884">
        <v>50</v>
      </c>
      <c r="AN884">
        <v>0</v>
      </c>
      <c r="AO884">
        <v>4.5454545454545459</v>
      </c>
      <c r="AP884">
        <v>0</v>
      </c>
      <c r="AQ884" t="s">
        <v>123</v>
      </c>
      <c r="AR884" t="s">
        <v>116</v>
      </c>
      <c r="AS884" t="s">
        <v>403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 t="s">
        <v>117</v>
      </c>
      <c r="BB884">
        <v>0</v>
      </c>
      <c r="BC884">
        <v>0</v>
      </c>
      <c r="BD884" t="s">
        <v>111</v>
      </c>
      <c r="BE884">
        <v>4</v>
      </c>
      <c r="BF884" t="s">
        <v>111</v>
      </c>
    </row>
    <row r="885" spans="1:58" x14ac:dyDescent="0.25">
      <c r="A885" t="s">
        <v>1188</v>
      </c>
      <c r="B885" t="s">
        <v>248</v>
      </c>
      <c r="C885">
        <v>3</v>
      </c>
      <c r="D885">
        <v>143</v>
      </c>
      <c r="E885" t="s">
        <v>120</v>
      </c>
      <c r="F885" t="s">
        <v>63</v>
      </c>
      <c r="G885" t="s">
        <v>64</v>
      </c>
      <c r="H885" t="s">
        <v>65</v>
      </c>
      <c r="I885" t="s">
        <v>72</v>
      </c>
      <c r="J885" t="s">
        <v>72</v>
      </c>
      <c r="K885" t="s">
        <v>121</v>
      </c>
      <c r="L885">
        <v>50</v>
      </c>
      <c r="M885">
        <v>1945044</v>
      </c>
      <c r="N885">
        <v>0</v>
      </c>
      <c r="O885">
        <v>4</v>
      </c>
      <c r="P885" t="s">
        <v>196</v>
      </c>
      <c r="Q885" t="s">
        <v>401</v>
      </c>
      <c r="R885">
        <v>13</v>
      </c>
      <c r="S885" t="s">
        <v>122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50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</v>
      </c>
      <c r="AK885">
        <v>50</v>
      </c>
      <c r="AL885">
        <v>50</v>
      </c>
      <c r="AM885">
        <v>50</v>
      </c>
      <c r="AN885">
        <v>0</v>
      </c>
      <c r="AO885">
        <v>4.5454545454545459</v>
      </c>
      <c r="AP885">
        <v>0</v>
      </c>
      <c r="AQ885" t="s">
        <v>123</v>
      </c>
      <c r="AR885" t="s">
        <v>116</v>
      </c>
      <c r="AS885" t="s">
        <v>403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 t="s">
        <v>117</v>
      </c>
      <c r="BB885">
        <v>0</v>
      </c>
      <c r="BC885">
        <v>0</v>
      </c>
      <c r="BD885" t="s">
        <v>114</v>
      </c>
      <c r="BE885">
        <v>5</v>
      </c>
      <c r="BF885" t="s">
        <v>111</v>
      </c>
    </row>
    <row r="886" spans="1:58" x14ac:dyDescent="0.25">
      <c r="A886" t="s">
        <v>1189</v>
      </c>
      <c r="B886" t="s">
        <v>248</v>
      </c>
      <c r="C886">
        <v>3</v>
      </c>
      <c r="D886">
        <v>144</v>
      </c>
      <c r="E886">
        <v>3</v>
      </c>
      <c r="F886" t="s">
        <v>63</v>
      </c>
      <c r="G886" t="s">
        <v>64</v>
      </c>
      <c r="H886" t="s">
        <v>65</v>
      </c>
      <c r="I886" t="s">
        <v>72</v>
      </c>
      <c r="J886" t="s">
        <v>72</v>
      </c>
      <c r="K886" t="s">
        <v>121</v>
      </c>
      <c r="L886">
        <v>50</v>
      </c>
      <c r="M886">
        <v>1945046</v>
      </c>
      <c r="N886">
        <v>0</v>
      </c>
      <c r="O886">
        <v>4</v>
      </c>
      <c r="P886" t="s">
        <v>196</v>
      </c>
      <c r="Q886" t="s">
        <v>401</v>
      </c>
      <c r="R886">
        <v>14</v>
      </c>
      <c r="S886" t="s">
        <v>1141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50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50</v>
      </c>
      <c r="AK886">
        <v>50</v>
      </c>
      <c r="AL886">
        <v>50</v>
      </c>
      <c r="AM886">
        <v>50</v>
      </c>
      <c r="AN886">
        <v>0</v>
      </c>
      <c r="AO886">
        <v>4.5454545454545459</v>
      </c>
      <c r="AP886">
        <v>0</v>
      </c>
      <c r="AQ886" t="s">
        <v>123</v>
      </c>
      <c r="AR886" t="s">
        <v>116</v>
      </c>
      <c r="AS886" t="s">
        <v>1095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 t="s">
        <v>117</v>
      </c>
      <c r="BB886">
        <v>0</v>
      </c>
      <c r="BC886">
        <v>0</v>
      </c>
      <c r="BD886" t="s">
        <v>110</v>
      </c>
      <c r="BE886">
        <v>1</v>
      </c>
      <c r="BF886" t="s">
        <v>111</v>
      </c>
    </row>
    <row r="887" spans="1:58" x14ac:dyDescent="0.25">
      <c r="A887" t="s">
        <v>1190</v>
      </c>
      <c r="B887" t="s">
        <v>248</v>
      </c>
      <c r="C887">
        <v>3</v>
      </c>
      <c r="D887">
        <v>145</v>
      </c>
      <c r="E887">
        <v>3</v>
      </c>
      <c r="F887" t="s">
        <v>63</v>
      </c>
      <c r="G887" t="s">
        <v>64</v>
      </c>
      <c r="H887" t="s">
        <v>65</v>
      </c>
      <c r="I887" t="s">
        <v>72</v>
      </c>
      <c r="J887" t="s">
        <v>72</v>
      </c>
      <c r="K887" t="s">
        <v>121</v>
      </c>
      <c r="L887">
        <v>50</v>
      </c>
      <c r="M887">
        <v>1945048</v>
      </c>
      <c r="N887">
        <v>0</v>
      </c>
      <c r="O887">
        <v>4</v>
      </c>
      <c r="P887" t="s">
        <v>196</v>
      </c>
      <c r="Q887" t="s">
        <v>401</v>
      </c>
      <c r="R887">
        <v>14</v>
      </c>
      <c r="S887" t="s">
        <v>1141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50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50</v>
      </c>
      <c r="AK887">
        <v>50</v>
      </c>
      <c r="AL887">
        <v>50</v>
      </c>
      <c r="AM887">
        <v>50</v>
      </c>
      <c r="AN887">
        <v>0</v>
      </c>
      <c r="AO887">
        <v>4.5454545454545459</v>
      </c>
      <c r="AP887">
        <v>0</v>
      </c>
      <c r="AQ887" t="s">
        <v>123</v>
      </c>
      <c r="AR887" t="s">
        <v>116</v>
      </c>
      <c r="AS887" t="s">
        <v>1095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 t="s">
        <v>117</v>
      </c>
      <c r="BB887">
        <v>0</v>
      </c>
      <c r="BC887">
        <v>0</v>
      </c>
      <c r="BD887" t="s">
        <v>111</v>
      </c>
      <c r="BE887">
        <v>2</v>
      </c>
      <c r="BF887" t="s">
        <v>111</v>
      </c>
    </row>
    <row r="888" spans="1:58" x14ac:dyDescent="0.25">
      <c r="A888" t="s">
        <v>1191</v>
      </c>
      <c r="B888" t="s">
        <v>248</v>
      </c>
      <c r="C888">
        <v>3</v>
      </c>
      <c r="D888">
        <v>146</v>
      </c>
      <c r="E888">
        <v>3</v>
      </c>
      <c r="F888" t="s">
        <v>63</v>
      </c>
      <c r="G888" t="s">
        <v>64</v>
      </c>
      <c r="H888" t="s">
        <v>65</v>
      </c>
      <c r="I888" t="s">
        <v>72</v>
      </c>
      <c r="J888" t="s">
        <v>72</v>
      </c>
      <c r="K888" t="s">
        <v>121</v>
      </c>
      <c r="L888">
        <v>50</v>
      </c>
      <c r="M888">
        <v>1945050</v>
      </c>
      <c r="N888">
        <v>0</v>
      </c>
      <c r="O888">
        <v>4</v>
      </c>
      <c r="P888" t="s">
        <v>196</v>
      </c>
      <c r="Q888" t="s">
        <v>401</v>
      </c>
      <c r="R888">
        <v>14</v>
      </c>
      <c r="S888" t="s">
        <v>1141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50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50</v>
      </c>
      <c r="AK888">
        <v>50</v>
      </c>
      <c r="AL888">
        <v>50</v>
      </c>
      <c r="AM888">
        <v>50</v>
      </c>
      <c r="AN888">
        <v>0</v>
      </c>
      <c r="AO888">
        <v>4.5454545454545459</v>
      </c>
      <c r="AP888">
        <v>0</v>
      </c>
      <c r="AQ888" t="s">
        <v>123</v>
      </c>
      <c r="AR888" t="s">
        <v>116</v>
      </c>
      <c r="AS888" t="s">
        <v>1095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 t="s">
        <v>117</v>
      </c>
      <c r="BB888">
        <v>0</v>
      </c>
      <c r="BC888">
        <v>0</v>
      </c>
      <c r="BD888" t="s">
        <v>111</v>
      </c>
      <c r="BE888">
        <v>3</v>
      </c>
      <c r="BF888" t="s">
        <v>111</v>
      </c>
    </row>
    <row r="889" spans="1:58" x14ac:dyDescent="0.25">
      <c r="A889" t="s">
        <v>1192</v>
      </c>
      <c r="B889" t="s">
        <v>248</v>
      </c>
      <c r="C889">
        <v>3</v>
      </c>
      <c r="D889">
        <v>147</v>
      </c>
      <c r="E889">
        <v>3</v>
      </c>
      <c r="F889" t="s">
        <v>63</v>
      </c>
      <c r="G889" t="s">
        <v>64</v>
      </c>
      <c r="H889" t="s">
        <v>65</v>
      </c>
      <c r="I889" t="s">
        <v>72</v>
      </c>
      <c r="J889" t="s">
        <v>72</v>
      </c>
      <c r="K889" t="s">
        <v>121</v>
      </c>
      <c r="L889">
        <v>50</v>
      </c>
      <c r="M889">
        <v>1945052</v>
      </c>
      <c r="N889">
        <v>0</v>
      </c>
      <c r="O889">
        <v>4</v>
      </c>
      <c r="P889" t="s">
        <v>196</v>
      </c>
      <c r="Q889" t="s">
        <v>401</v>
      </c>
      <c r="R889">
        <v>14</v>
      </c>
      <c r="S889" t="s">
        <v>1141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50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50</v>
      </c>
      <c r="AK889">
        <v>50</v>
      </c>
      <c r="AL889">
        <v>50</v>
      </c>
      <c r="AM889">
        <v>50</v>
      </c>
      <c r="AN889">
        <v>0</v>
      </c>
      <c r="AO889">
        <v>4.5454545454545459</v>
      </c>
      <c r="AP889">
        <v>0</v>
      </c>
      <c r="AQ889" t="s">
        <v>123</v>
      </c>
      <c r="AR889" t="s">
        <v>116</v>
      </c>
      <c r="AS889" t="s">
        <v>1095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 t="s">
        <v>117</v>
      </c>
      <c r="BB889">
        <v>0</v>
      </c>
      <c r="BC889">
        <v>0</v>
      </c>
      <c r="BD889" t="s">
        <v>111</v>
      </c>
      <c r="BE889">
        <v>4</v>
      </c>
      <c r="BF889" t="s">
        <v>111</v>
      </c>
    </row>
    <row r="890" spans="1:58" x14ac:dyDescent="0.25">
      <c r="A890" t="s">
        <v>1193</v>
      </c>
      <c r="B890" t="s">
        <v>248</v>
      </c>
      <c r="C890">
        <v>3</v>
      </c>
      <c r="D890">
        <v>148</v>
      </c>
      <c r="E890">
        <v>3</v>
      </c>
      <c r="F890" t="s">
        <v>63</v>
      </c>
      <c r="G890" t="s">
        <v>64</v>
      </c>
      <c r="H890" t="s">
        <v>65</v>
      </c>
      <c r="I890" t="s">
        <v>72</v>
      </c>
      <c r="J890" t="s">
        <v>72</v>
      </c>
      <c r="K890" t="s">
        <v>121</v>
      </c>
      <c r="L890">
        <v>50</v>
      </c>
      <c r="M890">
        <v>1945054</v>
      </c>
      <c r="N890">
        <v>0</v>
      </c>
      <c r="O890">
        <v>4</v>
      </c>
      <c r="P890" t="s">
        <v>196</v>
      </c>
      <c r="Q890" t="s">
        <v>401</v>
      </c>
      <c r="R890">
        <v>14</v>
      </c>
      <c r="S890" t="s">
        <v>1141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50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</v>
      </c>
      <c r="AK890">
        <v>50</v>
      </c>
      <c r="AL890">
        <v>50</v>
      </c>
      <c r="AM890">
        <v>50</v>
      </c>
      <c r="AN890">
        <v>0</v>
      </c>
      <c r="AO890">
        <v>4.5454545454545459</v>
      </c>
      <c r="AP890">
        <v>0</v>
      </c>
      <c r="AQ890" t="s">
        <v>123</v>
      </c>
      <c r="AR890" t="s">
        <v>116</v>
      </c>
      <c r="AS890" t="s">
        <v>1095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 t="s">
        <v>117</v>
      </c>
      <c r="BB890">
        <v>0</v>
      </c>
      <c r="BC890">
        <v>0</v>
      </c>
      <c r="BD890" t="s">
        <v>111</v>
      </c>
      <c r="BE890">
        <v>5</v>
      </c>
      <c r="BF890" t="s">
        <v>111</v>
      </c>
    </row>
    <row r="891" spans="1:58" x14ac:dyDescent="0.25">
      <c r="A891" t="s">
        <v>1194</v>
      </c>
      <c r="B891" t="s">
        <v>248</v>
      </c>
      <c r="C891">
        <v>3</v>
      </c>
      <c r="D891">
        <v>149</v>
      </c>
      <c r="E891">
        <v>3</v>
      </c>
      <c r="F891" t="s">
        <v>63</v>
      </c>
      <c r="G891" t="s">
        <v>64</v>
      </c>
      <c r="H891" t="s">
        <v>65</v>
      </c>
      <c r="I891" t="s">
        <v>72</v>
      </c>
      <c r="J891" t="s">
        <v>72</v>
      </c>
      <c r="K891" t="s">
        <v>121</v>
      </c>
      <c r="L891">
        <v>50</v>
      </c>
      <c r="M891">
        <v>1945056</v>
      </c>
      <c r="N891">
        <v>0</v>
      </c>
      <c r="O891">
        <v>4</v>
      </c>
      <c r="P891" t="s">
        <v>196</v>
      </c>
      <c r="Q891" t="s">
        <v>401</v>
      </c>
      <c r="R891">
        <v>14</v>
      </c>
      <c r="S891" t="s">
        <v>1141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50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50</v>
      </c>
      <c r="AK891">
        <v>50</v>
      </c>
      <c r="AL891">
        <v>50</v>
      </c>
      <c r="AM891">
        <v>50</v>
      </c>
      <c r="AN891">
        <v>0</v>
      </c>
      <c r="AO891">
        <v>4.5454545454545459</v>
      </c>
      <c r="AP891">
        <v>0</v>
      </c>
      <c r="AQ891" t="s">
        <v>123</v>
      </c>
      <c r="AR891" t="s">
        <v>116</v>
      </c>
      <c r="AS891" t="s">
        <v>1095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 t="s">
        <v>117</v>
      </c>
      <c r="BB891">
        <v>0</v>
      </c>
      <c r="BC891">
        <v>0</v>
      </c>
      <c r="BD891" t="s">
        <v>111</v>
      </c>
      <c r="BE891">
        <v>6</v>
      </c>
      <c r="BF891" t="s">
        <v>111</v>
      </c>
    </row>
    <row r="892" spans="1:58" x14ac:dyDescent="0.25">
      <c r="A892" t="s">
        <v>1195</v>
      </c>
      <c r="B892" t="s">
        <v>248</v>
      </c>
      <c r="C892">
        <v>3</v>
      </c>
      <c r="D892">
        <v>150</v>
      </c>
      <c r="E892">
        <v>3</v>
      </c>
      <c r="F892" t="s">
        <v>63</v>
      </c>
      <c r="G892" t="s">
        <v>64</v>
      </c>
      <c r="H892" t="s">
        <v>65</v>
      </c>
      <c r="I892" t="s">
        <v>72</v>
      </c>
      <c r="J892" t="s">
        <v>72</v>
      </c>
      <c r="K892" t="s">
        <v>121</v>
      </c>
      <c r="L892">
        <v>50</v>
      </c>
      <c r="M892">
        <v>1945058</v>
      </c>
      <c r="N892">
        <v>0</v>
      </c>
      <c r="O892">
        <v>4</v>
      </c>
      <c r="P892" t="s">
        <v>196</v>
      </c>
      <c r="Q892" t="s">
        <v>401</v>
      </c>
      <c r="R892">
        <v>14</v>
      </c>
      <c r="S892" t="s">
        <v>1141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50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50</v>
      </c>
      <c r="AK892">
        <v>50</v>
      </c>
      <c r="AL892">
        <v>50</v>
      </c>
      <c r="AM892">
        <v>50</v>
      </c>
      <c r="AN892">
        <v>0</v>
      </c>
      <c r="AO892">
        <v>4.5454545454545459</v>
      </c>
      <c r="AP892">
        <v>0</v>
      </c>
      <c r="AQ892" t="s">
        <v>123</v>
      </c>
      <c r="AR892" t="s">
        <v>116</v>
      </c>
      <c r="AS892" t="s">
        <v>1095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 t="s">
        <v>117</v>
      </c>
      <c r="BB892">
        <v>0</v>
      </c>
      <c r="BC892">
        <v>0</v>
      </c>
      <c r="BD892" t="s">
        <v>111</v>
      </c>
      <c r="BE892">
        <v>7</v>
      </c>
      <c r="BF892" t="s">
        <v>111</v>
      </c>
    </row>
    <row r="893" spans="1:58" x14ac:dyDescent="0.25">
      <c r="A893" t="s">
        <v>1196</v>
      </c>
      <c r="B893" t="s">
        <v>248</v>
      </c>
      <c r="C893">
        <v>3</v>
      </c>
      <c r="D893">
        <v>151</v>
      </c>
      <c r="E893">
        <v>3</v>
      </c>
      <c r="F893" t="s">
        <v>63</v>
      </c>
      <c r="G893" t="s">
        <v>64</v>
      </c>
      <c r="H893" t="s">
        <v>65</v>
      </c>
      <c r="I893" t="s">
        <v>72</v>
      </c>
      <c r="J893" t="s">
        <v>72</v>
      </c>
      <c r="K893" t="s">
        <v>121</v>
      </c>
      <c r="L893">
        <v>50</v>
      </c>
      <c r="M893">
        <v>1945060</v>
      </c>
      <c r="N893">
        <v>0</v>
      </c>
      <c r="O893">
        <v>4</v>
      </c>
      <c r="P893" t="s">
        <v>196</v>
      </c>
      <c r="Q893" t="s">
        <v>401</v>
      </c>
      <c r="R893">
        <v>14</v>
      </c>
      <c r="S893" t="s">
        <v>1141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50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50</v>
      </c>
      <c r="AK893">
        <v>50</v>
      </c>
      <c r="AL893">
        <v>50</v>
      </c>
      <c r="AM893">
        <v>50</v>
      </c>
      <c r="AN893">
        <v>0</v>
      </c>
      <c r="AO893">
        <v>4.5454545454545459</v>
      </c>
      <c r="AP893">
        <v>0</v>
      </c>
      <c r="AQ893" t="s">
        <v>123</v>
      </c>
      <c r="AR893" t="s">
        <v>116</v>
      </c>
      <c r="AS893" t="s">
        <v>1095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 t="s">
        <v>117</v>
      </c>
      <c r="BB893">
        <v>0</v>
      </c>
      <c r="BC893">
        <v>0</v>
      </c>
      <c r="BD893" t="s">
        <v>111</v>
      </c>
      <c r="BE893">
        <v>8</v>
      </c>
      <c r="BF893" t="s">
        <v>111</v>
      </c>
    </row>
    <row r="894" spans="1:58" x14ac:dyDescent="0.25">
      <c r="A894" t="s">
        <v>1197</v>
      </c>
      <c r="B894" t="s">
        <v>248</v>
      </c>
      <c r="C894">
        <v>3</v>
      </c>
      <c r="D894">
        <v>152</v>
      </c>
      <c r="E894">
        <v>3</v>
      </c>
      <c r="F894" t="s">
        <v>63</v>
      </c>
      <c r="G894" t="s">
        <v>64</v>
      </c>
      <c r="H894" t="s">
        <v>65</v>
      </c>
      <c r="I894" t="s">
        <v>72</v>
      </c>
      <c r="J894" t="s">
        <v>72</v>
      </c>
      <c r="K894" t="s">
        <v>121</v>
      </c>
      <c r="L894">
        <v>50</v>
      </c>
      <c r="M894">
        <v>1945062</v>
      </c>
      <c r="N894">
        <v>0</v>
      </c>
      <c r="O894">
        <v>4</v>
      </c>
      <c r="P894" t="s">
        <v>196</v>
      </c>
      <c r="Q894" t="s">
        <v>401</v>
      </c>
      <c r="R894">
        <v>14</v>
      </c>
      <c r="S894" t="s">
        <v>1141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50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50</v>
      </c>
      <c r="AK894">
        <v>50</v>
      </c>
      <c r="AL894">
        <v>50</v>
      </c>
      <c r="AM894">
        <v>50</v>
      </c>
      <c r="AN894">
        <v>0</v>
      </c>
      <c r="AO894">
        <v>4.5454545454545459</v>
      </c>
      <c r="AP894">
        <v>0</v>
      </c>
      <c r="AQ894" t="s">
        <v>123</v>
      </c>
      <c r="AR894" t="s">
        <v>116</v>
      </c>
      <c r="AS894" t="s">
        <v>1095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 t="s">
        <v>117</v>
      </c>
      <c r="BB894">
        <v>0</v>
      </c>
      <c r="BC894">
        <v>0</v>
      </c>
      <c r="BD894" t="s">
        <v>111</v>
      </c>
      <c r="BE894">
        <v>9</v>
      </c>
      <c r="BF894" t="s">
        <v>111</v>
      </c>
    </row>
    <row r="895" spans="1:58" x14ac:dyDescent="0.25">
      <c r="A895" t="s">
        <v>1198</v>
      </c>
      <c r="B895" t="s">
        <v>248</v>
      </c>
      <c r="C895">
        <v>3</v>
      </c>
      <c r="D895">
        <v>153</v>
      </c>
      <c r="E895">
        <v>3</v>
      </c>
      <c r="F895" t="s">
        <v>63</v>
      </c>
      <c r="G895" t="s">
        <v>64</v>
      </c>
      <c r="H895" t="s">
        <v>65</v>
      </c>
      <c r="I895" t="s">
        <v>72</v>
      </c>
      <c r="J895" t="s">
        <v>72</v>
      </c>
      <c r="K895" t="s">
        <v>121</v>
      </c>
      <c r="L895">
        <v>50</v>
      </c>
      <c r="M895">
        <v>1945064</v>
      </c>
      <c r="N895">
        <v>0</v>
      </c>
      <c r="O895">
        <v>4</v>
      </c>
      <c r="P895" t="s">
        <v>196</v>
      </c>
      <c r="Q895" t="s">
        <v>401</v>
      </c>
      <c r="R895">
        <v>14</v>
      </c>
      <c r="S895" t="s">
        <v>1141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50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50</v>
      </c>
      <c r="AK895">
        <v>50</v>
      </c>
      <c r="AL895">
        <v>50</v>
      </c>
      <c r="AM895">
        <v>50</v>
      </c>
      <c r="AN895">
        <v>0</v>
      </c>
      <c r="AO895">
        <v>4.5454545454545459</v>
      </c>
      <c r="AP895">
        <v>0</v>
      </c>
      <c r="AQ895" t="s">
        <v>123</v>
      </c>
      <c r="AR895" t="s">
        <v>116</v>
      </c>
      <c r="AS895" t="s">
        <v>1095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 t="s">
        <v>117</v>
      </c>
      <c r="BB895">
        <v>0</v>
      </c>
      <c r="BC895">
        <v>0</v>
      </c>
      <c r="BD895" t="s">
        <v>111</v>
      </c>
      <c r="BE895">
        <v>10</v>
      </c>
      <c r="BF895" t="s">
        <v>111</v>
      </c>
    </row>
    <row r="896" spans="1:58" x14ac:dyDescent="0.25">
      <c r="A896" t="s">
        <v>1199</v>
      </c>
      <c r="B896" t="s">
        <v>248</v>
      </c>
      <c r="C896">
        <v>3</v>
      </c>
      <c r="D896">
        <v>154</v>
      </c>
      <c r="E896">
        <v>3</v>
      </c>
      <c r="F896" t="s">
        <v>63</v>
      </c>
      <c r="G896" t="s">
        <v>64</v>
      </c>
      <c r="H896" t="s">
        <v>65</v>
      </c>
      <c r="I896" t="s">
        <v>72</v>
      </c>
      <c r="J896" t="s">
        <v>72</v>
      </c>
      <c r="K896" t="s">
        <v>121</v>
      </c>
      <c r="L896">
        <v>50</v>
      </c>
      <c r="M896">
        <v>1945066</v>
      </c>
      <c r="N896">
        <v>0</v>
      </c>
      <c r="O896">
        <v>4</v>
      </c>
      <c r="P896" t="s">
        <v>196</v>
      </c>
      <c r="Q896" t="s">
        <v>401</v>
      </c>
      <c r="R896">
        <v>14</v>
      </c>
      <c r="S896" t="s">
        <v>1141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50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50</v>
      </c>
      <c r="AK896">
        <v>50</v>
      </c>
      <c r="AL896">
        <v>50</v>
      </c>
      <c r="AM896">
        <v>50</v>
      </c>
      <c r="AN896">
        <v>0</v>
      </c>
      <c r="AO896">
        <v>4.5454545454545459</v>
      </c>
      <c r="AP896">
        <v>0</v>
      </c>
      <c r="AQ896" t="s">
        <v>123</v>
      </c>
      <c r="AR896" t="s">
        <v>116</v>
      </c>
      <c r="AS896" t="s">
        <v>1095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 t="s">
        <v>117</v>
      </c>
      <c r="BB896">
        <v>0</v>
      </c>
      <c r="BC896">
        <v>0</v>
      </c>
      <c r="BD896" t="s">
        <v>114</v>
      </c>
      <c r="BE896">
        <v>11</v>
      </c>
      <c r="BF896" t="s">
        <v>1200</v>
      </c>
    </row>
    <row r="897" spans="1:58" x14ac:dyDescent="0.25">
      <c r="A897" t="s">
        <v>1201</v>
      </c>
      <c r="B897" t="s">
        <v>248</v>
      </c>
      <c r="C897">
        <v>3</v>
      </c>
      <c r="D897">
        <v>155</v>
      </c>
      <c r="E897">
        <v>3</v>
      </c>
      <c r="F897" t="s">
        <v>63</v>
      </c>
      <c r="G897" t="s">
        <v>64</v>
      </c>
      <c r="H897" t="s">
        <v>65</v>
      </c>
      <c r="I897" t="s">
        <v>72</v>
      </c>
      <c r="J897" t="s">
        <v>72</v>
      </c>
      <c r="K897" t="s">
        <v>121</v>
      </c>
      <c r="L897">
        <v>50</v>
      </c>
      <c r="M897">
        <v>1945068</v>
      </c>
      <c r="N897">
        <v>0</v>
      </c>
      <c r="O897">
        <v>4</v>
      </c>
      <c r="P897" t="s">
        <v>196</v>
      </c>
      <c r="Q897" t="s">
        <v>401</v>
      </c>
      <c r="R897">
        <v>15</v>
      </c>
      <c r="S897" t="s">
        <v>1141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50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50</v>
      </c>
      <c r="AK897">
        <v>50</v>
      </c>
      <c r="AL897">
        <v>50</v>
      </c>
      <c r="AM897">
        <v>50</v>
      </c>
      <c r="AN897">
        <v>0</v>
      </c>
      <c r="AO897">
        <v>4.5454545454545459</v>
      </c>
      <c r="AP897">
        <v>0</v>
      </c>
      <c r="AQ897" t="s">
        <v>123</v>
      </c>
      <c r="AR897" t="s">
        <v>116</v>
      </c>
      <c r="AS897" t="s">
        <v>1095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 t="s">
        <v>117</v>
      </c>
      <c r="BB897">
        <v>0</v>
      </c>
      <c r="BC897">
        <v>0</v>
      </c>
      <c r="BD897" t="s">
        <v>110</v>
      </c>
      <c r="BE897">
        <v>1</v>
      </c>
      <c r="BF897" t="s">
        <v>111</v>
      </c>
    </row>
    <row r="898" spans="1:58" x14ac:dyDescent="0.25">
      <c r="A898" t="s">
        <v>1202</v>
      </c>
      <c r="B898" t="s">
        <v>248</v>
      </c>
      <c r="C898">
        <v>3</v>
      </c>
      <c r="D898">
        <v>156</v>
      </c>
      <c r="E898">
        <v>3</v>
      </c>
      <c r="F898" t="s">
        <v>63</v>
      </c>
      <c r="G898" t="s">
        <v>64</v>
      </c>
      <c r="H898" t="s">
        <v>65</v>
      </c>
      <c r="I898" t="s">
        <v>72</v>
      </c>
      <c r="J898" t="s">
        <v>72</v>
      </c>
      <c r="K898" t="s">
        <v>121</v>
      </c>
      <c r="L898">
        <v>50</v>
      </c>
      <c r="M898">
        <v>1945070</v>
      </c>
      <c r="N898">
        <v>0</v>
      </c>
      <c r="O898">
        <v>4</v>
      </c>
      <c r="P898" t="s">
        <v>196</v>
      </c>
      <c r="Q898" t="s">
        <v>401</v>
      </c>
      <c r="R898">
        <v>15</v>
      </c>
      <c r="S898" t="s">
        <v>1141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50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50</v>
      </c>
      <c r="AK898">
        <v>50</v>
      </c>
      <c r="AL898">
        <v>50</v>
      </c>
      <c r="AM898">
        <v>50</v>
      </c>
      <c r="AN898">
        <v>0</v>
      </c>
      <c r="AO898">
        <v>4.5454545454545459</v>
      </c>
      <c r="AP898">
        <v>0</v>
      </c>
      <c r="AQ898" t="s">
        <v>123</v>
      </c>
      <c r="AR898" t="s">
        <v>116</v>
      </c>
      <c r="AS898" t="s">
        <v>1095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 t="s">
        <v>117</v>
      </c>
      <c r="BB898">
        <v>0</v>
      </c>
      <c r="BC898">
        <v>0</v>
      </c>
      <c r="BD898" t="s">
        <v>111</v>
      </c>
      <c r="BE898">
        <v>2</v>
      </c>
      <c r="BF898" t="s">
        <v>111</v>
      </c>
    </row>
    <row r="899" spans="1:58" x14ac:dyDescent="0.25">
      <c r="A899" t="s">
        <v>1203</v>
      </c>
      <c r="B899" t="s">
        <v>248</v>
      </c>
      <c r="C899">
        <v>3</v>
      </c>
      <c r="D899">
        <v>157</v>
      </c>
      <c r="E899">
        <v>3</v>
      </c>
      <c r="F899" t="s">
        <v>63</v>
      </c>
      <c r="G899" t="s">
        <v>64</v>
      </c>
      <c r="H899" t="s">
        <v>65</v>
      </c>
      <c r="I899" t="s">
        <v>72</v>
      </c>
      <c r="J899" t="s">
        <v>72</v>
      </c>
      <c r="K899" t="s">
        <v>121</v>
      </c>
      <c r="L899">
        <v>50</v>
      </c>
      <c r="M899">
        <v>1945072</v>
      </c>
      <c r="N899">
        <v>0</v>
      </c>
      <c r="O899">
        <v>4</v>
      </c>
      <c r="P899" t="s">
        <v>196</v>
      </c>
      <c r="Q899" t="s">
        <v>401</v>
      </c>
      <c r="R899">
        <v>15</v>
      </c>
      <c r="S899" t="s">
        <v>1141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50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50</v>
      </c>
      <c r="AK899">
        <v>50</v>
      </c>
      <c r="AL899">
        <v>50</v>
      </c>
      <c r="AM899">
        <v>50</v>
      </c>
      <c r="AN899">
        <v>0</v>
      </c>
      <c r="AO899">
        <v>4.5454545454545459</v>
      </c>
      <c r="AP899">
        <v>0</v>
      </c>
      <c r="AQ899" t="s">
        <v>123</v>
      </c>
      <c r="AR899" t="s">
        <v>116</v>
      </c>
      <c r="AS899" t="s">
        <v>1095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 t="s">
        <v>117</v>
      </c>
      <c r="BB899">
        <v>0</v>
      </c>
      <c r="BC899">
        <v>0</v>
      </c>
      <c r="BD899" t="s">
        <v>111</v>
      </c>
      <c r="BE899">
        <v>3</v>
      </c>
      <c r="BF899" t="s">
        <v>111</v>
      </c>
    </row>
    <row r="900" spans="1:58" x14ac:dyDescent="0.25">
      <c r="A900" t="s">
        <v>1204</v>
      </c>
      <c r="B900" t="s">
        <v>248</v>
      </c>
      <c r="C900">
        <v>3</v>
      </c>
      <c r="D900">
        <v>158</v>
      </c>
      <c r="E900">
        <v>3</v>
      </c>
      <c r="F900" t="s">
        <v>63</v>
      </c>
      <c r="G900" t="s">
        <v>64</v>
      </c>
      <c r="H900" t="s">
        <v>65</v>
      </c>
      <c r="I900" t="s">
        <v>72</v>
      </c>
      <c r="J900" t="s">
        <v>72</v>
      </c>
      <c r="K900" t="s">
        <v>121</v>
      </c>
      <c r="L900">
        <v>50</v>
      </c>
      <c r="M900">
        <v>1945074</v>
      </c>
      <c r="N900">
        <v>0</v>
      </c>
      <c r="O900">
        <v>4</v>
      </c>
      <c r="P900" t="s">
        <v>196</v>
      </c>
      <c r="Q900" t="s">
        <v>401</v>
      </c>
      <c r="R900">
        <v>15</v>
      </c>
      <c r="S900" t="s">
        <v>1141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50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50</v>
      </c>
      <c r="AK900">
        <v>50</v>
      </c>
      <c r="AL900">
        <v>50</v>
      </c>
      <c r="AM900">
        <v>50</v>
      </c>
      <c r="AN900">
        <v>0</v>
      </c>
      <c r="AO900">
        <v>4.5454545454545459</v>
      </c>
      <c r="AP900">
        <v>0</v>
      </c>
      <c r="AQ900" t="s">
        <v>123</v>
      </c>
      <c r="AR900" t="s">
        <v>116</v>
      </c>
      <c r="AS900" t="s">
        <v>1095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 t="s">
        <v>117</v>
      </c>
      <c r="BB900">
        <v>0</v>
      </c>
      <c r="BC900">
        <v>0</v>
      </c>
      <c r="BD900" t="s">
        <v>111</v>
      </c>
      <c r="BE900">
        <v>4</v>
      </c>
      <c r="BF900" t="s">
        <v>111</v>
      </c>
    </row>
    <row r="901" spans="1:58" x14ac:dyDescent="0.25">
      <c r="A901" t="s">
        <v>1205</v>
      </c>
      <c r="B901" t="s">
        <v>248</v>
      </c>
      <c r="C901">
        <v>3</v>
      </c>
      <c r="D901">
        <v>159</v>
      </c>
      <c r="E901">
        <v>3</v>
      </c>
      <c r="F901" t="s">
        <v>63</v>
      </c>
      <c r="G901" t="s">
        <v>64</v>
      </c>
      <c r="H901" t="s">
        <v>65</v>
      </c>
      <c r="I901" t="s">
        <v>72</v>
      </c>
      <c r="J901" t="s">
        <v>72</v>
      </c>
      <c r="K901" t="s">
        <v>121</v>
      </c>
      <c r="L901">
        <v>50</v>
      </c>
      <c r="M901">
        <v>1945076</v>
      </c>
      <c r="N901">
        <v>0</v>
      </c>
      <c r="O901">
        <v>4</v>
      </c>
      <c r="P901" t="s">
        <v>196</v>
      </c>
      <c r="Q901" t="s">
        <v>401</v>
      </c>
      <c r="R901">
        <v>15</v>
      </c>
      <c r="S901" t="s">
        <v>1141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50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50</v>
      </c>
      <c r="AK901">
        <v>50</v>
      </c>
      <c r="AL901">
        <v>50</v>
      </c>
      <c r="AM901">
        <v>50</v>
      </c>
      <c r="AN901">
        <v>0</v>
      </c>
      <c r="AO901">
        <v>4.5454545454545459</v>
      </c>
      <c r="AP901">
        <v>0</v>
      </c>
      <c r="AQ901" t="s">
        <v>123</v>
      </c>
      <c r="AR901" t="s">
        <v>116</v>
      </c>
      <c r="AS901" t="s">
        <v>1095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 t="s">
        <v>117</v>
      </c>
      <c r="BB901">
        <v>0</v>
      </c>
      <c r="BC901">
        <v>0</v>
      </c>
      <c r="BD901" t="s">
        <v>111</v>
      </c>
      <c r="BE901">
        <v>5</v>
      </c>
      <c r="BF901" t="s">
        <v>111</v>
      </c>
    </row>
    <row r="902" spans="1:58" x14ac:dyDescent="0.25">
      <c r="A902" t="s">
        <v>1206</v>
      </c>
      <c r="B902" t="s">
        <v>248</v>
      </c>
      <c r="C902">
        <v>3</v>
      </c>
      <c r="D902">
        <v>160</v>
      </c>
      <c r="E902">
        <v>3</v>
      </c>
      <c r="F902" t="s">
        <v>63</v>
      </c>
      <c r="G902" t="s">
        <v>64</v>
      </c>
      <c r="H902" t="s">
        <v>65</v>
      </c>
      <c r="I902" t="s">
        <v>72</v>
      </c>
      <c r="J902" t="s">
        <v>72</v>
      </c>
      <c r="K902" t="s">
        <v>121</v>
      </c>
      <c r="L902">
        <v>50</v>
      </c>
      <c r="M902">
        <v>1945078</v>
      </c>
      <c r="N902">
        <v>0</v>
      </c>
      <c r="O902">
        <v>4</v>
      </c>
      <c r="P902" t="s">
        <v>196</v>
      </c>
      <c r="Q902" t="s">
        <v>401</v>
      </c>
      <c r="R902">
        <v>15</v>
      </c>
      <c r="S902" t="s">
        <v>1141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50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50</v>
      </c>
      <c r="AK902">
        <v>50</v>
      </c>
      <c r="AL902">
        <v>50</v>
      </c>
      <c r="AM902">
        <v>50</v>
      </c>
      <c r="AN902">
        <v>0</v>
      </c>
      <c r="AO902">
        <v>4.5454545454545459</v>
      </c>
      <c r="AP902">
        <v>0</v>
      </c>
      <c r="AQ902" t="s">
        <v>123</v>
      </c>
      <c r="AR902" t="s">
        <v>116</v>
      </c>
      <c r="AS902" t="s">
        <v>1095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 t="s">
        <v>117</v>
      </c>
      <c r="BB902">
        <v>0</v>
      </c>
      <c r="BC902">
        <v>0</v>
      </c>
      <c r="BD902" t="s">
        <v>111</v>
      </c>
      <c r="BE902">
        <v>6</v>
      </c>
      <c r="BF902" t="s">
        <v>111</v>
      </c>
    </row>
    <row r="903" spans="1:58" x14ac:dyDescent="0.25">
      <c r="A903" t="s">
        <v>1207</v>
      </c>
      <c r="B903" t="s">
        <v>248</v>
      </c>
      <c r="C903">
        <v>3</v>
      </c>
      <c r="D903">
        <v>161</v>
      </c>
      <c r="E903">
        <v>3</v>
      </c>
      <c r="F903" t="s">
        <v>63</v>
      </c>
      <c r="G903" t="s">
        <v>64</v>
      </c>
      <c r="H903" t="s">
        <v>65</v>
      </c>
      <c r="I903" t="s">
        <v>72</v>
      </c>
      <c r="J903" t="s">
        <v>72</v>
      </c>
      <c r="K903" t="s">
        <v>121</v>
      </c>
      <c r="L903">
        <v>50</v>
      </c>
      <c r="M903">
        <v>1945080</v>
      </c>
      <c r="N903">
        <v>0</v>
      </c>
      <c r="O903">
        <v>4</v>
      </c>
      <c r="P903" t="s">
        <v>196</v>
      </c>
      <c r="Q903" t="s">
        <v>401</v>
      </c>
      <c r="R903">
        <v>15</v>
      </c>
      <c r="S903" t="s">
        <v>1141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5</v>
      </c>
      <c r="AA903">
        <v>5</v>
      </c>
      <c r="AB903">
        <v>5</v>
      </c>
      <c r="AC903">
        <v>50</v>
      </c>
      <c r="AD903">
        <v>0</v>
      </c>
      <c r="AE903">
        <v>0</v>
      </c>
      <c r="AF903">
        <v>20</v>
      </c>
      <c r="AG903">
        <v>20</v>
      </c>
      <c r="AH903">
        <v>0</v>
      </c>
      <c r="AI903">
        <v>0</v>
      </c>
      <c r="AJ903">
        <v>30</v>
      </c>
      <c r="AK903">
        <v>30</v>
      </c>
      <c r="AL903">
        <v>50</v>
      </c>
      <c r="AM903">
        <v>50</v>
      </c>
      <c r="AN903">
        <v>0</v>
      </c>
      <c r="AO903">
        <v>2.7272727272727275</v>
      </c>
      <c r="AP903">
        <v>0</v>
      </c>
      <c r="AQ903" t="s">
        <v>123</v>
      </c>
      <c r="AR903" t="s">
        <v>108</v>
      </c>
      <c r="AS903" t="s">
        <v>1095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 t="s">
        <v>117</v>
      </c>
      <c r="BB903">
        <v>0</v>
      </c>
      <c r="BC903">
        <v>0</v>
      </c>
      <c r="BD903" t="s">
        <v>111</v>
      </c>
      <c r="BE903">
        <v>7</v>
      </c>
      <c r="BF903" t="s">
        <v>111</v>
      </c>
    </row>
    <row r="904" spans="1:58" x14ac:dyDescent="0.25">
      <c r="A904" t="s">
        <v>1208</v>
      </c>
      <c r="B904" t="s">
        <v>248</v>
      </c>
      <c r="C904">
        <v>3</v>
      </c>
      <c r="D904">
        <v>162</v>
      </c>
      <c r="E904">
        <v>3</v>
      </c>
      <c r="F904" t="s">
        <v>63</v>
      </c>
      <c r="G904" t="s">
        <v>64</v>
      </c>
      <c r="H904" t="s">
        <v>65</v>
      </c>
      <c r="I904" t="s">
        <v>72</v>
      </c>
      <c r="J904" t="s">
        <v>72</v>
      </c>
      <c r="K904" t="s">
        <v>121</v>
      </c>
      <c r="L904">
        <v>50</v>
      </c>
      <c r="M904">
        <v>1945082</v>
      </c>
      <c r="N904">
        <v>0</v>
      </c>
      <c r="O904">
        <v>4</v>
      </c>
      <c r="P904" t="s">
        <v>196</v>
      </c>
      <c r="Q904" t="s">
        <v>401</v>
      </c>
      <c r="R904">
        <v>15</v>
      </c>
      <c r="S904" t="s">
        <v>1141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4</v>
      </c>
      <c r="AA904">
        <v>4</v>
      </c>
      <c r="AB904">
        <v>4</v>
      </c>
      <c r="AC904">
        <v>50</v>
      </c>
      <c r="AD904">
        <v>0</v>
      </c>
      <c r="AE904">
        <v>0</v>
      </c>
      <c r="AF904">
        <v>16</v>
      </c>
      <c r="AG904">
        <v>16</v>
      </c>
      <c r="AH904">
        <v>0</v>
      </c>
      <c r="AI904">
        <v>0</v>
      </c>
      <c r="AJ904">
        <v>34</v>
      </c>
      <c r="AK904">
        <v>34</v>
      </c>
      <c r="AL904">
        <v>50</v>
      </c>
      <c r="AM904">
        <v>50</v>
      </c>
      <c r="AN904">
        <v>0</v>
      </c>
      <c r="AO904">
        <v>3.0909090909090908</v>
      </c>
      <c r="AP904">
        <v>0</v>
      </c>
      <c r="AQ904" t="s">
        <v>123</v>
      </c>
      <c r="AR904" t="s">
        <v>108</v>
      </c>
      <c r="AS904" t="s">
        <v>1095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 t="s">
        <v>117</v>
      </c>
      <c r="BB904">
        <v>0</v>
      </c>
      <c r="BC904">
        <v>0</v>
      </c>
      <c r="BD904" t="s">
        <v>111</v>
      </c>
      <c r="BE904">
        <v>8</v>
      </c>
      <c r="BF904" t="s">
        <v>111</v>
      </c>
    </row>
    <row r="905" spans="1:58" x14ac:dyDescent="0.25">
      <c r="A905" t="s">
        <v>1209</v>
      </c>
      <c r="B905" t="s">
        <v>248</v>
      </c>
      <c r="C905">
        <v>3</v>
      </c>
      <c r="D905">
        <v>163</v>
      </c>
      <c r="E905">
        <v>3</v>
      </c>
      <c r="F905" t="s">
        <v>63</v>
      </c>
      <c r="G905" t="s">
        <v>64</v>
      </c>
      <c r="H905" t="s">
        <v>65</v>
      </c>
      <c r="I905" t="s">
        <v>72</v>
      </c>
      <c r="J905" t="s">
        <v>72</v>
      </c>
      <c r="K905" t="s">
        <v>121</v>
      </c>
      <c r="L905">
        <v>50</v>
      </c>
      <c r="M905">
        <v>1945084</v>
      </c>
      <c r="N905">
        <v>0</v>
      </c>
      <c r="O905">
        <v>4</v>
      </c>
      <c r="P905" t="s">
        <v>196</v>
      </c>
      <c r="Q905" t="s">
        <v>401</v>
      </c>
      <c r="R905">
        <v>15</v>
      </c>
      <c r="S905" t="s">
        <v>1141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6</v>
      </c>
      <c r="AA905">
        <v>6</v>
      </c>
      <c r="AB905">
        <v>6</v>
      </c>
      <c r="AC905">
        <v>50</v>
      </c>
      <c r="AD905">
        <v>0</v>
      </c>
      <c r="AE905">
        <v>0</v>
      </c>
      <c r="AF905">
        <v>6</v>
      </c>
      <c r="AG905">
        <v>6</v>
      </c>
      <c r="AH905">
        <v>0</v>
      </c>
      <c r="AI905">
        <v>0</v>
      </c>
      <c r="AJ905">
        <v>44</v>
      </c>
      <c r="AK905">
        <v>44</v>
      </c>
      <c r="AL905">
        <v>50</v>
      </c>
      <c r="AM905">
        <v>50</v>
      </c>
      <c r="AN905">
        <v>0</v>
      </c>
      <c r="AO905">
        <v>4</v>
      </c>
      <c r="AP905">
        <v>0</v>
      </c>
      <c r="AQ905" t="s">
        <v>123</v>
      </c>
      <c r="AR905" t="s">
        <v>108</v>
      </c>
      <c r="AS905" t="s">
        <v>1095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 t="s">
        <v>117</v>
      </c>
      <c r="BB905">
        <v>0</v>
      </c>
      <c r="BC905">
        <v>0</v>
      </c>
      <c r="BD905" t="s">
        <v>111</v>
      </c>
      <c r="BE905">
        <v>9</v>
      </c>
      <c r="BF905" t="s">
        <v>111</v>
      </c>
    </row>
    <row r="906" spans="1:58" x14ac:dyDescent="0.25">
      <c r="A906" t="s">
        <v>1210</v>
      </c>
      <c r="B906" t="s">
        <v>248</v>
      </c>
      <c r="C906">
        <v>3</v>
      </c>
      <c r="D906">
        <v>164</v>
      </c>
      <c r="E906">
        <v>3</v>
      </c>
      <c r="F906" t="s">
        <v>63</v>
      </c>
      <c r="G906" t="s">
        <v>64</v>
      </c>
      <c r="H906" t="s">
        <v>65</v>
      </c>
      <c r="I906" t="s">
        <v>72</v>
      </c>
      <c r="J906" t="s">
        <v>72</v>
      </c>
      <c r="K906" t="s">
        <v>121</v>
      </c>
      <c r="L906">
        <v>50</v>
      </c>
      <c r="M906">
        <v>1945086</v>
      </c>
      <c r="N906">
        <v>0</v>
      </c>
      <c r="O906">
        <v>4</v>
      </c>
      <c r="P906" t="s">
        <v>196</v>
      </c>
      <c r="Q906" t="s">
        <v>401</v>
      </c>
      <c r="R906">
        <v>15</v>
      </c>
      <c r="S906" t="s">
        <v>1141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50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50</v>
      </c>
      <c r="AK906">
        <v>50</v>
      </c>
      <c r="AL906">
        <v>50</v>
      </c>
      <c r="AM906">
        <v>50</v>
      </c>
      <c r="AN906">
        <v>0</v>
      </c>
      <c r="AO906">
        <v>4.5454545454545459</v>
      </c>
      <c r="AP906">
        <v>0</v>
      </c>
      <c r="AQ906" t="s">
        <v>123</v>
      </c>
      <c r="AR906" t="s">
        <v>116</v>
      </c>
      <c r="AS906" t="s">
        <v>1095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 t="s">
        <v>117</v>
      </c>
      <c r="BB906">
        <v>0</v>
      </c>
      <c r="BC906">
        <v>0</v>
      </c>
      <c r="BD906" t="s">
        <v>111</v>
      </c>
      <c r="BE906">
        <v>10</v>
      </c>
      <c r="BF906" t="s">
        <v>111</v>
      </c>
    </row>
    <row r="907" spans="1:58" x14ac:dyDescent="0.25">
      <c r="A907" t="s">
        <v>1211</v>
      </c>
      <c r="B907" t="s">
        <v>248</v>
      </c>
      <c r="C907">
        <v>3</v>
      </c>
      <c r="D907">
        <v>165</v>
      </c>
      <c r="E907">
        <v>3</v>
      </c>
      <c r="F907" t="s">
        <v>63</v>
      </c>
      <c r="G907" t="s">
        <v>64</v>
      </c>
      <c r="H907" t="s">
        <v>65</v>
      </c>
      <c r="I907" t="s">
        <v>72</v>
      </c>
      <c r="J907" t="s">
        <v>72</v>
      </c>
      <c r="K907" t="s">
        <v>121</v>
      </c>
      <c r="L907">
        <v>50</v>
      </c>
      <c r="M907">
        <v>1945088</v>
      </c>
      <c r="N907">
        <v>0</v>
      </c>
      <c r="O907">
        <v>4</v>
      </c>
      <c r="P907" t="s">
        <v>196</v>
      </c>
      <c r="Q907" t="s">
        <v>401</v>
      </c>
      <c r="R907">
        <v>15</v>
      </c>
      <c r="S907" t="s">
        <v>1141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50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50</v>
      </c>
      <c r="AK907">
        <v>50</v>
      </c>
      <c r="AL907">
        <v>50</v>
      </c>
      <c r="AM907">
        <v>50</v>
      </c>
      <c r="AN907">
        <v>0</v>
      </c>
      <c r="AO907">
        <v>4.5454545454545459</v>
      </c>
      <c r="AP907">
        <v>0</v>
      </c>
      <c r="AQ907" t="s">
        <v>123</v>
      </c>
      <c r="AR907" t="s">
        <v>116</v>
      </c>
      <c r="AS907" t="s">
        <v>1095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 t="s">
        <v>117</v>
      </c>
      <c r="BB907">
        <v>0</v>
      </c>
      <c r="BC907">
        <v>0</v>
      </c>
      <c r="BD907" t="s">
        <v>114</v>
      </c>
      <c r="BE907">
        <v>11</v>
      </c>
      <c r="BF907" t="s">
        <v>1212</v>
      </c>
    </row>
    <row r="908" spans="1:58" x14ac:dyDescent="0.25">
      <c r="A908" t="s">
        <v>1213</v>
      </c>
      <c r="B908" t="s">
        <v>248</v>
      </c>
      <c r="C908">
        <v>3</v>
      </c>
      <c r="D908">
        <v>166</v>
      </c>
      <c r="E908">
        <v>3</v>
      </c>
      <c r="F908" t="s">
        <v>63</v>
      </c>
      <c r="G908" t="s">
        <v>64</v>
      </c>
      <c r="H908" t="s">
        <v>65</v>
      </c>
      <c r="I908" t="s">
        <v>72</v>
      </c>
      <c r="J908" t="s">
        <v>72</v>
      </c>
      <c r="K908" t="s">
        <v>121</v>
      </c>
      <c r="L908">
        <v>50</v>
      </c>
      <c r="M908">
        <v>1945090</v>
      </c>
      <c r="N908">
        <v>0</v>
      </c>
      <c r="O908">
        <v>4</v>
      </c>
      <c r="P908" t="s">
        <v>196</v>
      </c>
      <c r="Q908" t="s">
        <v>401</v>
      </c>
      <c r="R908">
        <v>16</v>
      </c>
      <c r="S908" t="s">
        <v>1214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50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50</v>
      </c>
      <c r="AK908">
        <v>50</v>
      </c>
      <c r="AL908">
        <v>50</v>
      </c>
      <c r="AM908">
        <v>50</v>
      </c>
      <c r="AN908">
        <v>0</v>
      </c>
      <c r="AO908">
        <v>4.5454545454545459</v>
      </c>
      <c r="AP908">
        <v>0</v>
      </c>
      <c r="AQ908" t="s">
        <v>123</v>
      </c>
      <c r="AR908" t="s">
        <v>116</v>
      </c>
      <c r="AS908" t="s">
        <v>1095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 t="s">
        <v>117</v>
      </c>
      <c r="BB908">
        <v>0</v>
      </c>
      <c r="BC908">
        <v>0</v>
      </c>
      <c r="BD908" t="s">
        <v>110</v>
      </c>
      <c r="BE908">
        <v>1</v>
      </c>
      <c r="BF908" t="s">
        <v>111</v>
      </c>
    </row>
    <row r="909" spans="1:58" x14ac:dyDescent="0.25">
      <c r="A909" t="s">
        <v>1215</v>
      </c>
      <c r="B909" t="s">
        <v>248</v>
      </c>
      <c r="C909">
        <v>3</v>
      </c>
      <c r="D909">
        <v>167</v>
      </c>
      <c r="E909">
        <v>3</v>
      </c>
      <c r="F909" t="s">
        <v>63</v>
      </c>
      <c r="G909" t="s">
        <v>64</v>
      </c>
      <c r="H909" t="s">
        <v>65</v>
      </c>
      <c r="I909" t="s">
        <v>72</v>
      </c>
      <c r="J909" t="s">
        <v>72</v>
      </c>
      <c r="K909" t="s">
        <v>121</v>
      </c>
      <c r="L909">
        <v>50</v>
      </c>
      <c r="M909">
        <v>1945092</v>
      </c>
      <c r="N909">
        <v>0</v>
      </c>
      <c r="O909">
        <v>4</v>
      </c>
      <c r="P909" t="s">
        <v>196</v>
      </c>
      <c r="Q909" t="s">
        <v>401</v>
      </c>
      <c r="R909">
        <v>16</v>
      </c>
      <c r="S909" t="s">
        <v>1214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50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</v>
      </c>
      <c r="AK909">
        <v>50</v>
      </c>
      <c r="AL909">
        <v>50</v>
      </c>
      <c r="AM909">
        <v>50</v>
      </c>
      <c r="AN909">
        <v>0</v>
      </c>
      <c r="AO909">
        <v>4.5454545454545459</v>
      </c>
      <c r="AP909">
        <v>0</v>
      </c>
      <c r="AQ909" t="s">
        <v>123</v>
      </c>
      <c r="AR909" t="s">
        <v>116</v>
      </c>
      <c r="AS909" t="s">
        <v>1095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 t="s">
        <v>117</v>
      </c>
      <c r="BB909">
        <v>0</v>
      </c>
      <c r="BC909">
        <v>0</v>
      </c>
      <c r="BD909" t="s">
        <v>111</v>
      </c>
      <c r="BE909">
        <v>2</v>
      </c>
      <c r="BF909" t="s">
        <v>111</v>
      </c>
    </row>
    <row r="910" spans="1:58" x14ac:dyDescent="0.25">
      <c r="A910" t="s">
        <v>1216</v>
      </c>
      <c r="B910" t="s">
        <v>248</v>
      </c>
      <c r="C910">
        <v>3</v>
      </c>
      <c r="D910">
        <v>168</v>
      </c>
      <c r="E910">
        <v>3</v>
      </c>
      <c r="F910" t="s">
        <v>63</v>
      </c>
      <c r="G910" t="s">
        <v>64</v>
      </c>
      <c r="H910" t="s">
        <v>65</v>
      </c>
      <c r="I910" t="s">
        <v>72</v>
      </c>
      <c r="J910" t="s">
        <v>72</v>
      </c>
      <c r="K910" t="s">
        <v>121</v>
      </c>
      <c r="L910">
        <v>50</v>
      </c>
      <c r="M910">
        <v>1945094</v>
      </c>
      <c r="N910">
        <v>0</v>
      </c>
      <c r="O910">
        <v>4</v>
      </c>
      <c r="P910" t="s">
        <v>196</v>
      </c>
      <c r="Q910" t="s">
        <v>401</v>
      </c>
      <c r="R910">
        <v>16</v>
      </c>
      <c r="S910" t="s">
        <v>1214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50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50</v>
      </c>
      <c r="AK910">
        <v>50</v>
      </c>
      <c r="AL910">
        <v>50</v>
      </c>
      <c r="AM910">
        <v>50</v>
      </c>
      <c r="AN910">
        <v>0</v>
      </c>
      <c r="AO910">
        <v>4.5454545454545459</v>
      </c>
      <c r="AP910">
        <v>0</v>
      </c>
      <c r="AQ910" t="s">
        <v>123</v>
      </c>
      <c r="AR910" t="s">
        <v>116</v>
      </c>
      <c r="AS910" t="s">
        <v>1095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 t="s">
        <v>117</v>
      </c>
      <c r="BB910">
        <v>0</v>
      </c>
      <c r="BC910">
        <v>0</v>
      </c>
      <c r="BD910" t="s">
        <v>111</v>
      </c>
      <c r="BE910">
        <v>3</v>
      </c>
      <c r="BF910" t="s">
        <v>111</v>
      </c>
    </row>
    <row r="911" spans="1:58" x14ac:dyDescent="0.25">
      <c r="A911" t="s">
        <v>1217</v>
      </c>
      <c r="B911" t="s">
        <v>248</v>
      </c>
      <c r="C911">
        <v>3</v>
      </c>
      <c r="D911">
        <v>169</v>
      </c>
      <c r="E911">
        <v>3</v>
      </c>
      <c r="F911" t="s">
        <v>63</v>
      </c>
      <c r="G911" t="s">
        <v>64</v>
      </c>
      <c r="H911" t="s">
        <v>65</v>
      </c>
      <c r="I911" t="s">
        <v>72</v>
      </c>
      <c r="J911" t="s">
        <v>72</v>
      </c>
      <c r="K911" t="s">
        <v>121</v>
      </c>
      <c r="L911">
        <v>50</v>
      </c>
      <c r="M911">
        <v>1945096</v>
      </c>
      <c r="N911">
        <v>0</v>
      </c>
      <c r="O911">
        <v>4</v>
      </c>
      <c r="P911" t="s">
        <v>196</v>
      </c>
      <c r="Q911" t="s">
        <v>401</v>
      </c>
      <c r="R911">
        <v>16</v>
      </c>
      <c r="S911" t="s">
        <v>1214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50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50</v>
      </c>
      <c r="AK911">
        <v>50</v>
      </c>
      <c r="AL911">
        <v>50</v>
      </c>
      <c r="AM911">
        <v>50</v>
      </c>
      <c r="AN911">
        <v>0</v>
      </c>
      <c r="AO911">
        <v>4.5454545454545459</v>
      </c>
      <c r="AP911">
        <v>0</v>
      </c>
      <c r="AQ911" t="s">
        <v>123</v>
      </c>
      <c r="AR911" t="s">
        <v>116</v>
      </c>
      <c r="AS911" t="s">
        <v>1095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 t="s">
        <v>117</v>
      </c>
      <c r="BB911">
        <v>0</v>
      </c>
      <c r="BC911">
        <v>0</v>
      </c>
      <c r="BD911" t="s">
        <v>111</v>
      </c>
      <c r="BE911">
        <v>4</v>
      </c>
      <c r="BF911" t="s">
        <v>111</v>
      </c>
    </row>
    <row r="912" spans="1:58" x14ac:dyDescent="0.25">
      <c r="A912" t="s">
        <v>1218</v>
      </c>
      <c r="B912" t="s">
        <v>248</v>
      </c>
      <c r="C912">
        <v>3</v>
      </c>
      <c r="D912">
        <v>170</v>
      </c>
      <c r="E912">
        <v>3</v>
      </c>
      <c r="F912" t="s">
        <v>63</v>
      </c>
      <c r="G912" t="s">
        <v>64</v>
      </c>
      <c r="H912" t="s">
        <v>65</v>
      </c>
      <c r="I912" t="s">
        <v>72</v>
      </c>
      <c r="J912" t="s">
        <v>72</v>
      </c>
      <c r="K912" t="s">
        <v>121</v>
      </c>
      <c r="L912">
        <v>50</v>
      </c>
      <c r="M912">
        <v>1945098</v>
      </c>
      <c r="N912">
        <v>0</v>
      </c>
      <c r="O912">
        <v>4</v>
      </c>
      <c r="P912" t="s">
        <v>196</v>
      </c>
      <c r="Q912" t="s">
        <v>401</v>
      </c>
      <c r="R912">
        <v>16</v>
      </c>
      <c r="S912" t="s">
        <v>1214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50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50</v>
      </c>
      <c r="AK912">
        <v>50</v>
      </c>
      <c r="AL912">
        <v>50</v>
      </c>
      <c r="AM912">
        <v>50</v>
      </c>
      <c r="AN912">
        <v>0</v>
      </c>
      <c r="AO912">
        <v>4.5454545454545459</v>
      </c>
      <c r="AP912">
        <v>0</v>
      </c>
      <c r="AQ912" t="s">
        <v>123</v>
      </c>
      <c r="AR912" t="s">
        <v>116</v>
      </c>
      <c r="AS912" t="s">
        <v>1095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 t="s">
        <v>117</v>
      </c>
      <c r="BB912">
        <v>0</v>
      </c>
      <c r="BC912">
        <v>0</v>
      </c>
      <c r="BD912" t="s">
        <v>111</v>
      </c>
      <c r="BE912">
        <v>5</v>
      </c>
      <c r="BF912" t="s">
        <v>111</v>
      </c>
    </row>
    <row r="913" spans="1:58" x14ac:dyDescent="0.25">
      <c r="A913" t="s">
        <v>1219</v>
      </c>
      <c r="B913" t="s">
        <v>248</v>
      </c>
      <c r="C913">
        <v>3</v>
      </c>
      <c r="D913">
        <v>171</v>
      </c>
      <c r="E913">
        <v>3</v>
      </c>
      <c r="F913" t="s">
        <v>63</v>
      </c>
      <c r="G913" t="s">
        <v>64</v>
      </c>
      <c r="H913" t="s">
        <v>65</v>
      </c>
      <c r="I913" t="s">
        <v>72</v>
      </c>
      <c r="J913" t="s">
        <v>72</v>
      </c>
      <c r="K913" t="s">
        <v>121</v>
      </c>
      <c r="L913">
        <v>50</v>
      </c>
      <c r="M913">
        <v>1945100</v>
      </c>
      <c r="N913">
        <v>0</v>
      </c>
      <c r="O913">
        <v>4</v>
      </c>
      <c r="P913" t="s">
        <v>196</v>
      </c>
      <c r="Q913" t="s">
        <v>401</v>
      </c>
      <c r="R913">
        <v>16</v>
      </c>
      <c r="S913" t="s">
        <v>1214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50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50</v>
      </c>
      <c r="AK913">
        <v>50</v>
      </c>
      <c r="AL913">
        <v>50</v>
      </c>
      <c r="AM913">
        <v>50</v>
      </c>
      <c r="AN913">
        <v>0</v>
      </c>
      <c r="AO913">
        <v>4.5454545454545459</v>
      </c>
      <c r="AP913">
        <v>0</v>
      </c>
      <c r="AQ913" t="s">
        <v>123</v>
      </c>
      <c r="AR913" t="s">
        <v>116</v>
      </c>
      <c r="AS913" t="s">
        <v>1095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 t="s">
        <v>117</v>
      </c>
      <c r="BB913">
        <v>0</v>
      </c>
      <c r="BC913">
        <v>0</v>
      </c>
      <c r="BD913" t="s">
        <v>111</v>
      </c>
      <c r="BE913">
        <v>6</v>
      </c>
      <c r="BF913" t="s">
        <v>111</v>
      </c>
    </row>
    <row r="914" spans="1:58" x14ac:dyDescent="0.25">
      <c r="A914" t="s">
        <v>1220</v>
      </c>
      <c r="B914" t="s">
        <v>248</v>
      </c>
      <c r="C914">
        <v>3</v>
      </c>
      <c r="D914">
        <v>172</v>
      </c>
      <c r="E914">
        <v>3</v>
      </c>
      <c r="F914" t="s">
        <v>63</v>
      </c>
      <c r="G914" t="s">
        <v>64</v>
      </c>
      <c r="H914" t="s">
        <v>65</v>
      </c>
      <c r="I914" t="s">
        <v>72</v>
      </c>
      <c r="J914" t="s">
        <v>72</v>
      </c>
      <c r="K914" t="s">
        <v>121</v>
      </c>
      <c r="L914">
        <v>50</v>
      </c>
      <c r="M914">
        <v>1945102</v>
      </c>
      <c r="N914">
        <v>0</v>
      </c>
      <c r="O914">
        <v>4</v>
      </c>
      <c r="P914" t="s">
        <v>196</v>
      </c>
      <c r="Q914" t="s">
        <v>401</v>
      </c>
      <c r="R914">
        <v>16</v>
      </c>
      <c r="S914" t="s">
        <v>1214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50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50</v>
      </c>
      <c r="AK914">
        <v>50</v>
      </c>
      <c r="AL914">
        <v>50</v>
      </c>
      <c r="AM914">
        <v>50</v>
      </c>
      <c r="AN914">
        <v>0</v>
      </c>
      <c r="AO914">
        <v>4.5454545454545459</v>
      </c>
      <c r="AP914">
        <v>0</v>
      </c>
      <c r="AQ914" t="s">
        <v>123</v>
      </c>
      <c r="AR914" t="s">
        <v>116</v>
      </c>
      <c r="AS914" t="s">
        <v>1095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 t="s">
        <v>117</v>
      </c>
      <c r="BB914">
        <v>0</v>
      </c>
      <c r="BC914">
        <v>0</v>
      </c>
      <c r="BD914" t="s">
        <v>111</v>
      </c>
      <c r="BE914">
        <v>7</v>
      </c>
      <c r="BF914" t="s">
        <v>111</v>
      </c>
    </row>
    <row r="915" spans="1:58" x14ac:dyDescent="0.25">
      <c r="A915" t="s">
        <v>1221</v>
      </c>
      <c r="B915" t="s">
        <v>248</v>
      </c>
      <c r="C915">
        <v>3</v>
      </c>
      <c r="D915">
        <v>173</v>
      </c>
      <c r="E915">
        <v>3</v>
      </c>
      <c r="F915" t="s">
        <v>63</v>
      </c>
      <c r="G915" t="s">
        <v>64</v>
      </c>
      <c r="H915" t="s">
        <v>65</v>
      </c>
      <c r="I915" t="s">
        <v>72</v>
      </c>
      <c r="J915" t="s">
        <v>72</v>
      </c>
      <c r="K915" t="s">
        <v>121</v>
      </c>
      <c r="L915">
        <v>50</v>
      </c>
      <c r="M915">
        <v>1945104</v>
      </c>
      <c r="N915">
        <v>0</v>
      </c>
      <c r="O915">
        <v>4</v>
      </c>
      <c r="P915" t="s">
        <v>196</v>
      </c>
      <c r="Q915" t="s">
        <v>401</v>
      </c>
      <c r="R915">
        <v>16</v>
      </c>
      <c r="S915" t="s">
        <v>1214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50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50</v>
      </c>
      <c r="AK915">
        <v>50</v>
      </c>
      <c r="AL915">
        <v>50</v>
      </c>
      <c r="AM915">
        <v>50</v>
      </c>
      <c r="AN915">
        <v>0</v>
      </c>
      <c r="AO915">
        <v>4.5454545454545459</v>
      </c>
      <c r="AP915">
        <v>0</v>
      </c>
      <c r="AQ915" t="s">
        <v>123</v>
      </c>
      <c r="AR915" t="s">
        <v>116</v>
      </c>
      <c r="AS915" t="s">
        <v>1095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 t="s">
        <v>117</v>
      </c>
      <c r="BB915">
        <v>0</v>
      </c>
      <c r="BC915">
        <v>0</v>
      </c>
      <c r="BD915" t="s">
        <v>111</v>
      </c>
      <c r="BE915">
        <v>8</v>
      </c>
      <c r="BF915" t="s">
        <v>111</v>
      </c>
    </row>
    <row r="916" spans="1:58" x14ac:dyDescent="0.25">
      <c r="A916" t="s">
        <v>1222</v>
      </c>
      <c r="B916" t="s">
        <v>248</v>
      </c>
      <c r="C916">
        <v>3</v>
      </c>
      <c r="D916">
        <v>174</v>
      </c>
      <c r="E916">
        <v>3</v>
      </c>
      <c r="F916" t="s">
        <v>63</v>
      </c>
      <c r="G916" t="s">
        <v>64</v>
      </c>
      <c r="H916" t="s">
        <v>65</v>
      </c>
      <c r="I916" t="s">
        <v>72</v>
      </c>
      <c r="J916" t="s">
        <v>72</v>
      </c>
      <c r="K916" t="s">
        <v>121</v>
      </c>
      <c r="L916">
        <v>50</v>
      </c>
      <c r="M916">
        <v>1945106</v>
      </c>
      <c r="N916">
        <v>0</v>
      </c>
      <c r="O916">
        <v>4</v>
      </c>
      <c r="P916" t="s">
        <v>196</v>
      </c>
      <c r="Q916" t="s">
        <v>401</v>
      </c>
      <c r="R916">
        <v>16</v>
      </c>
      <c r="S916" t="s">
        <v>1214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50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50</v>
      </c>
      <c r="AK916">
        <v>50</v>
      </c>
      <c r="AL916">
        <v>50</v>
      </c>
      <c r="AM916">
        <v>50</v>
      </c>
      <c r="AN916">
        <v>0</v>
      </c>
      <c r="AO916">
        <v>4.5454545454545459</v>
      </c>
      <c r="AP916">
        <v>0</v>
      </c>
      <c r="AQ916" t="s">
        <v>123</v>
      </c>
      <c r="AR916" t="s">
        <v>116</v>
      </c>
      <c r="AS916" t="s">
        <v>1095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 t="s">
        <v>117</v>
      </c>
      <c r="BB916">
        <v>0</v>
      </c>
      <c r="BC916">
        <v>0</v>
      </c>
      <c r="BD916" t="s">
        <v>111</v>
      </c>
      <c r="BE916">
        <v>9</v>
      </c>
      <c r="BF916" t="s">
        <v>111</v>
      </c>
    </row>
    <row r="917" spans="1:58" x14ac:dyDescent="0.25">
      <c r="A917" t="s">
        <v>1223</v>
      </c>
      <c r="B917" t="s">
        <v>248</v>
      </c>
      <c r="C917">
        <v>3</v>
      </c>
      <c r="D917">
        <v>175</v>
      </c>
      <c r="E917">
        <v>3</v>
      </c>
      <c r="F917" t="s">
        <v>63</v>
      </c>
      <c r="G917" t="s">
        <v>64</v>
      </c>
      <c r="H917" t="s">
        <v>65</v>
      </c>
      <c r="I917" t="s">
        <v>72</v>
      </c>
      <c r="J917" t="s">
        <v>72</v>
      </c>
      <c r="K917" t="s">
        <v>121</v>
      </c>
      <c r="L917">
        <v>50</v>
      </c>
      <c r="M917">
        <v>1945108</v>
      </c>
      <c r="N917">
        <v>0</v>
      </c>
      <c r="O917">
        <v>4</v>
      </c>
      <c r="P917" t="s">
        <v>196</v>
      </c>
      <c r="Q917" t="s">
        <v>401</v>
      </c>
      <c r="R917">
        <v>16</v>
      </c>
      <c r="S917" t="s">
        <v>1214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50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50</v>
      </c>
      <c r="AK917">
        <v>50</v>
      </c>
      <c r="AL917">
        <v>50</v>
      </c>
      <c r="AM917">
        <v>50</v>
      </c>
      <c r="AN917">
        <v>0</v>
      </c>
      <c r="AO917">
        <v>4.5454545454545459</v>
      </c>
      <c r="AP917">
        <v>0</v>
      </c>
      <c r="AQ917" t="s">
        <v>123</v>
      </c>
      <c r="AR917" t="s">
        <v>116</v>
      </c>
      <c r="AS917" t="s">
        <v>1095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 t="s">
        <v>117</v>
      </c>
      <c r="BB917">
        <v>0</v>
      </c>
      <c r="BC917">
        <v>0</v>
      </c>
      <c r="BD917" t="s">
        <v>111</v>
      </c>
      <c r="BE917">
        <v>10</v>
      </c>
      <c r="BF917" t="s">
        <v>111</v>
      </c>
    </row>
    <row r="918" spans="1:58" x14ac:dyDescent="0.25">
      <c r="A918" t="s">
        <v>1224</v>
      </c>
      <c r="B918" t="s">
        <v>248</v>
      </c>
      <c r="C918">
        <v>3</v>
      </c>
      <c r="D918">
        <v>176</v>
      </c>
      <c r="E918">
        <v>3</v>
      </c>
      <c r="F918" t="s">
        <v>63</v>
      </c>
      <c r="G918" t="s">
        <v>64</v>
      </c>
      <c r="H918" t="s">
        <v>65</v>
      </c>
      <c r="I918" t="s">
        <v>72</v>
      </c>
      <c r="J918" t="s">
        <v>72</v>
      </c>
      <c r="K918" t="s">
        <v>121</v>
      </c>
      <c r="L918">
        <v>50</v>
      </c>
      <c r="M918">
        <v>1945110</v>
      </c>
      <c r="N918">
        <v>0</v>
      </c>
      <c r="O918">
        <v>4</v>
      </c>
      <c r="P918" t="s">
        <v>196</v>
      </c>
      <c r="Q918" t="s">
        <v>401</v>
      </c>
      <c r="R918">
        <v>16</v>
      </c>
      <c r="S918" t="s">
        <v>1214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50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50</v>
      </c>
      <c r="AK918">
        <v>50</v>
      </c>
      <c r="AL918">
        <v>50</v>
      </c>
      <c r="AM918">
        <v>50</v>
      </c>
      <c r="AN918">
        <v>0</v>
      </c>
      <c r="AO918">
        <v>4.5454545454545459</v>
      </c>
      <c r="AP918">
        <v>0</v>
      </c>
      <c r="AQ918" t="s">
        <v>123</v>
      </c>
      <c r="AR918" t="s">
        <v>116</v>
      </c>
      <c r="AS918" t="s">
        <v>1095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 t="s">
        <v>117</v>
      </c>
      <c r="BB918">
        <v>0</v>
      </c>
      <c r="BC918">
        <v>0</v>
      </c>
      <c r="BD918" t="s">
        <v>114</v>
      </c>
      <c r="BE918">
        <v>11</v>
      </c>
      <c r="BF918" t="s">
        <v>1225</v>
      </c>
    </row>
    <row r="919" spans="1:58" x14ac:dyDescent="0.25">
      <c r="A919" t="s">
        <v>1226</v>
      </c>
      <c r="B919" t="s">
        <v>248</v>
      </c>
      <c r="C919">
        <v>3</v>
      </c>
      <c r="D919">
        <v>177</v>
      </c>
      <c r="E919">
        <v>3</v>
      </c>
      <c r="F919" t="s">
        <v>63</v>
      </c>
      <c r="G919" t="s">
        <v>64</v>
      </c>
      <c r="H919" t="s">
        <v>65</v>
      </c>
      <c r="I919" t="s">
        <v>99</v>
      </c>
      <c r="J919" t="s">
        <v>99</v>
      </c>
      <c r="K919" t="s">
        <v>2</v>
      </c>
      <c r="L919">
        <v>50</v>
      </c>
      <c r="M919">
        <v>1945112</v>
      </c>
      <c r="N919">
        <v>11.8</v>
      </c>
      <c r="O919">
        <v>4</v>
      </c>
      <c r="P919" t="s">
        <v>196</v>
      </c>
      <c r="Q919" t="s">
        <v>401</v>
      </c>
      <c r="R919">
        <v>17</v>
      </c>
      <c r="S919" t="s">
        <v>1227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5</v>
      </c>
      <c r="AA919">
        <v>5</v>
      </c>
      <c r="AB919">
        <v>5</v>
      </c>
      <c r="AC919">
        <v>50</v>
      </c>
      <c r="AD919">
        <v>0</v>
      </c>
      <c r="AE919">
        <v>0</v>
      </c>
      <c r="AF919">
        <v>22</v>
      </c>
      <c r="AG919">
        <v>22</v>
      </c>
      <c r="AH919">
        <v>0</v>
      </c>
      <c r="AI919">
        <v>50</v>
      </c>
      <c r="AJ919">
        <v>28</v>
      </c>
      <c r="AK919">
        <v>28</v>
      </c>
      <c r="AL919">
        <v>50</v>
      </c>
      <c r="AM919">
        <v>0</v>
      </c>
      <c r="AN919">
        <v>0.23600000000000002</v>
      </c>
      <c r="AO919">
        <v>2.5454545454545454</v>
      </c>
      <c r="AP919">
        <v>0</v>
      </c>
      <c r="AQ919" t="s">
        <v>1228</v>
      </c>
      <c r="AR919" t="s">
        <v>108</v>
      </c>
      <c r="AS919" t="s">
        <v>1095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 t="s">
        <v>109</v>
      </c>
      <c r="BB919">
        <v>11.8</v>
      </c>
      <c r="BC919">
        <v>0</v>
      </c>
      <c r="BD919" t="s">
        <v>110</v>
      </c>
      <c r="BE919">
        <v>0</v>
      </c>
      <c r="BF919" t="s">
        <v>111</v>
      </c>
    </row>
    <row r="920" spans="1:58" x14ac:dyDescent="0.25">
      <c r="A920" t="s">
        <v>1229</v>
      </c>
      <c r="B920" t="s">
        <v>248</v>
      </c>
      <c r="C920">
        <v>3</v>
      </c>
      <c r="D920">
        <v>178</v>
      </c>
      <c r="E920">
        <v>3</v>
      </c>
      <c r="F920" t="s">
        <v>63</v>
      </c>
      <c r="G920" t="s">
        <v>64</v>
      </c>
      <c r="H920" t="s">
        <v>65</v>
      </c>
      <c r="I920" t="s">
        <v>99</v>
      </c>
      <c r="J920" t="s">
        <v>99</v>
      </c>
      <c r="K920" t="s">
        <v>2</v>
      </c>
      <c r="L920">
        <v>50</v>
      </c>
      <c r="M920">
        <v>1945114</v>
      </c>
      <c r="N920">
        <v>11.8</v>
      </c>
      <c r="O920">
        <v>4</v>
      </c>
      <c r="P920" t="s">
        <v>196</v>
      </c>
      <c r="Q920" t="s">
        <v>401</v>
      </c>
      <c r="R920">
        <v>17</v>
      </c>
      <c r="S920" t="s">
        <v>1227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5</v>
      </c>
      <c r="AA920">
        <v>5</v>
      </c>
      <c r="AB920">
        <v>5</v>
      </c>
      <c r="AC920">
        <v>50</v>
      </c>
      <c r="AD920">
        <v>0</v>
      </c>
      <c r="AE920">
        <v>0</v>
      </c>
      <c r="AF920">
        <v>22</v>
      </c>
      <c r="AG920">
        <v>22</v>
      </c>
      <c r="AH920">
        <v>0</v>
      </c>
      <c r="AI920">
        <v>50</v>
      </c>
      <c r="AJ920">
        <v>28</v>
      </c>
      <c r="AK920">
        <v>28</v>
      </c>
      <c r="AL920">
        <v>50</v>
      </c>
      <c r="AM920">
        <v>0</v>
      </c>
      <c r="AN920">
        <v>0.23600000000000002</v>
      </c>
      <c r="AO920">
        <v>2.5454545454545454</v>
      </c>
      <c r="AP920">
        <v>0</v>
      </c>
      <c r="AQ920" t="s">
        <v>1228</v>
      </c>
      <c r="AR920" t="s">
        <v>108</v>
      </c>
      <c r="AS920" t="s">
        <v>1095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 t="s">
        <v>109</v>
      </c>
      <c r="BB920">
        <v>11.8</v>
      </c>
      <c r="BC920">
        <v>0</v>
      </c>
      <c r="BD920" t="s">
        <v>111</v>
      </c>
      <c r="BE920">
        <v>0</v>
      </c>
      <c r="BF920" t="s">
        <v>111</v>
      </c>
    </row>
    <row r="921" spans="1:58" x14ac:dyDescent="0.25">
      <c r="A921" t="s">
        <v>1230</v>
      </c>
      <c r="B921" t="s">
        <v>248</v>
      </c>
      <c r="C921">
        <v>3</v>
      </c>
      <c r="D921">
        <v>179</v>
      </c>
      <c r="E921">
        <v>3</v>
      </c>
      <c r="F921" t="s">
        <v>63</v>
      </c>
      <c r="G921" t="s">
        <v>64</v>
      </c>
      <c r="H921" t="s">
        <v>65</v>
      </c>
      <c r="I921" t="s">
        <v>99</v>
      </c>
      <c r="J921" t="s">
        <v>99</v>
      </c>
      <c r="K921" t="s">
        <v>2</v>
      </c>
      <c r="L921">
        <v>50</v>
      </c>
      <c r="M921">
        <v>1945116</v>
      </c>
      <c r="N921">
        <v>11.8</v>
      </c>
      <c r="O921">
        <v>4</v>
      </c>
      <c r="P921" t="s">
        <v>196</v>
      </c>
      <c r="Q921" t="s">
        <v>401</v>
      </c>
      <c r="R921">
        <v>17</v>
      </c>
      <c r="S921" t="s">
        <v>1227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50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50</v>
      </c>
      <c r="AJ921">
        <v>50</v>
      </c>
      <c r="AK921">
        <v>50</v>
      </c>
      <c r="AL921">
        <v>50</v>
      </c>
      <c r="AM921">
        <v>0</v>
      </c>
      <c r="AN921">
        <v>0.23600000000000002</v>
      </c>
      <c r="AO921">
        <v>4.5454545454545459</v>
      </c>
      <c r="AP921">
        <v>0</v>
      </c>
      <c r="AQ921" t="s">
        <v>1228</v>
      </c>
      <c r="AR921" t="s">
        <v>116</v>
      </c>
      <c r="AS921" t="s">
        <v>1095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 t="s">
        <v>109</v>
      </c>
      <c r="BB921">
        <v>11.8</v>
      </c>
      <c r="BC921">
        <v>0</v>
      </c>
      <c r="BD921" t="s">
        <v>111</v>
      </c>
      <c r="BE921">
        <v>0</v>
      </c>
      <c r="BF921" t="s">
        <v>111</v>
      </c>
    </row>
    <row r="922" spans="1:58" x14ac:dyDescent="0.25">
      <c r="A922" t="s">
        <v>1231</v>
      </c>
      <c r="B922" t="s">
        <v>248</v>
      </c>
      <c r="C922">
        <v>3</v>
      </c>
      <c r="D922">
        <v>180</v>
      </c>
      <c r="E922">
        <v>3</v>
      </c>
      <c r="F922" t="s">
        <v>63</v>
      </c>
      <c r="G922" t="s">
        <v>64</v>
      </c>
      <c r="H922" t="s">
        <v>65</v>
      </c>
      <c r="I922" t="s">
        <v>99</v>
      </c>
      <c r="J922" t="s">
        <v>99</v>
      </c>
      <c r="K922" t="s">
        <v>2</v>
      </c>
      <c r="L922">
        <v>50</v>
      </c>
      <c r="M922">
        <v>1945118</v>
      </c>
      <c r="N922">
        <v>11.8</v>
      </c>
      <c r="O922">
        <v>4</v>
      </c>
      <c r="P922" t="s">
        <v>196</v>
      </c>
      <c r="Q922" t="s">
        <v>401</v>
      </c>
      <c r="R922">
        <v>17</v>
      </c>
      <c r="S922" t="s">
        <v>1227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50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50</v>
      </c>
      <c r="AJ922">
        <v>50</v>
      </c>
      <c r="AK922">
        <v>50</v>
      </c>
      <c r="AL922">
        <v>50</v>
      </c>
      <c r="AM922">
        <v>0</v>
      </c>
      <c r="AN922">
        <v>0.23600000000000002</v>
      </c>
      <c r="AO922">
        <v>4.5454545454545459</v>
      </c>
      <c r="AP922">
        <v>0</v>
      </c>
      <c r="AQ922" t="s">
        <v>1228</v>
      </c>
      <c r="AR922" t="s">
        <v>116</v>
      </c>
      <c r="AS922" t="s">
        <v>1095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 t="s">
        <v>109</v>
      </c>
      <c r="BB922">
        <v>11.8</v>
      </c>
      <c r="BC922">
        <v>0</v>
      </c>
      <c r="BD922" t="s">
        <v>111</v>
      </c>
      <c r="BE922">
        <v>0</v>
      </c>
      <c r="BF922" t="s">
        <v>111</v>
      </c>
    </row>
    <row r="923" spans="1:58" x14ac:dyDescent="0.25">
      <c r="A923" t="s">
        <v>1232</v>
      </c>
      <c r="B923" t="s">
        <v>248</v>
      </c>
      <c r="C923">
        <v>3</v>
      </c>
      <c r="D923">
        <v>181</v>
      </c>
      <c r="E923">
        <v>3</v>
      </c>
      <c r="F923" t="s">
        <v>63</v>
      </c>
      <c r="G923" t="s">
        <v>64</v>
      </c>
      <c r="H923" t="s">
        <v>65</v>
      </c>
      <c r="I923" t="s">
        <v>99</v>
      </c>
      <c r="J923" t="s">
        <v>99</v>
      </c>
      <c r="K923" t="s">
        <v>2</v>
      </c>
      <c r="L923">
        <v>50</v>
      </c>
      <c r="M923">
        <v>1945120</v>
      </c>
      <c r="N923">
        <v>11.8</v>
      </c>
      <c r="O923">
        <v>4</v>
      </c>
      <c r="P923" t="s">
        <v>196</v>
      </c>
      <c r="Q923" t="s">
        <v>401</v>
      </c>
      <c r="R923">
        <v>17</v>
      </c>
      <c r="S923" t="s">
        <v>1227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50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50</v>
      </c>
      <c r="AJ923">
        <v>50</v>
      </c>
      <c r="AK923">
        <v>50</v>
      </c>
      <c r="AL923">
        <v>50</v>
      </c>
      <c r="AM923">
        <v>0</v>
      </c>
      <c r="AN923">
        <v>0.23600000000000002</v>
      </c>
      <c r="AO923">
        <v>4.5454545454545459</v>
      </c>
      <c r="AP923">
        <v>0</v>
      </c>
      <c r="AQ923" t="s">
        <v>1228</v>
      </c>
      <c r="AR923" t="s">
        <v>116</v>
      </c>
      <c r="AS923" t="s">
        <v>1095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 t="s">
        <v>109</v>
      </c>
      <c r="BB923">
        <v>11.8</v>
      </c>
      <c r="BC923">
        <v>0</v>
      </c>
      <c r="BD923" t="s">
        <v>111</v>
      </c>
      <c r="BE923">
        <v>0</v>
      </c>
      <c r="BF923" t="s">
        <v>111</v>
      </c>
    </row>
    <row r="924" spans="1:58" x14ac:dyDescent="0.25">
      <c r="A924" t="s">
        <v>1233</v>
      </c>
      <c r="B924" t="s">
        <v>248</v>
      </c>
      <c r="C924">
        <v>3</v>
      </c>
      <c r="D924">
        <v>182</v>
      </c>
      <c r="E924">
        <v>3</v>
      </c>
      <c r="F924" t="s">
        <v>63</v>
      </c>
      <c r="G924" t="s">
        <v>64</v>
      </c>
      <c r="H924" t="s">
        <v>65</v>
      </c>
      <c r="I924" t="s">
        <v>99</v>
      </c>
      <c r="J924" t="s">
        <v>99</v>
      </c>
      <c r="K924" t="s">
        <v>2</v>
      </c>
      <c r="L924">
        <v>50</v>
      </c>
      <c r="M924">
        <v>1945122</v>
      </c>
      <c r="N924">
        <v>11.8</v>
      </c>
      <c r="O924">
        <v>4</v>
      </c>
      <c r="P924" t="s">
        <v>196</v>
      </c>
      <c r="Q924" t="s">
        <v>401</v>
      </c>
      <c r="R924">
        <v>17</v>
      </c>
      <c r="S924" t="s">
        <v>1227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50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50</v>
      </c>
      <c r="AJ924">
        <v>50</v>
      </c>
      <c r="AK924">
        <v>50</v>
      </c>
      <c r="AL924">
        <v>50</v>
      </c>
      <c r="AM924">
        <v>0</v>
      </c>
      <c r="AN924">
        <v>0.23600000000000002</v>
      </c>
      <c r="AO924">
        <v>4.5454545454545459</v>
      </c>
      <c r="AP924">
        <v>0</v>
      </c>
      <c r="AQ924" t="s">
        <v>1228</v>
      </c>
      <c r="AR924" t="s">
        <v>116</v>
      </c>
      <c r="AS924" t="s">
        <v>1095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 t="s">
        <v>109</v>
      </c>
      <c r="BB924">
        <v>11.8</v>
      </c>
      <c r="BC924">
        <v>0</v>
      </c>
      <c r="BD924" t="s">
        <v>111</v>
      </c>
      <c r="BE924">
        <v>0</v>
      </c>
      <c r="BF924" t="s">
        <v>111</v>
      </c>
    </row>
    <row r="925" spans="1:58" x14ac:dyDescent="0.25">
      <c r="A925" t="s">
        <v>1234</v>
      </c>
      <c r="B925" t="s">
        <v>248</v>
      </c>
      <c r="C925">
        <v>3</v>
      </c>
      <c r="D925">
        <v>183</v>
      </c>
      <c r="E925">
        <v>3</v>
      </c>
      <c r="F925" t="s">
        <v>63</v>
      </c>
      <c r="G925" t="s">
        <v>64</v>
      </c>
      <c r="H925" t="s">
        <v>65</v>
      </c>
      <c r="I925" t="s">
        <v>99</v>
      </c>
      <c r="J925" t="s">
        <v>99</v>
      </c>
      <c r="K925" t="s">
        <v>2</v>
      </c>
      <c r="L925">
        <v>50</v>
      </c>
      <c r="M925">
        <v>1945124</v>
      </c>
      <c r="N925">
        <v>11.8</v>
      </c>
      <c r="O925">
        <v>4</v>
      </c>
      <c r="P925" t="s">
        <v>196</v>
      </c>
      <c r="Q925" t="s">
        <v>401</v>
      </c>
      <c r="R925">
        <v>17</v>
      </c>
      <c r="S925" t="s">
        <v>1227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50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50</v>
      </c>
      <c r="AJ925">
        <v>50</v>
      </c>
      <c r="AK925">
        <v>50</v>
      </c>
      <c r="AL925">
        <v>50</v>
      </c>
      <c r="AM925">
        <v>0</v>
      </c>
      <c r="AN925">
        <v>0.23600000000000002</v>
      </c>
      <c r="AO925">
        <v>4.5454545454545459</v>
      </c>
      <c r="AP925">
        <v>0</v>
      </c>
      <c r="AQ925" t="s">
        <v>1228</v>
      </c>
      <c r="AR925" t="s">
        <v>116</v>
      </c>
      <c r="AS925" t="s">
        <v>1095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 t="s">
        <v>109</v>
      </c>
      <c r="BB925">
        <v>11.8</v>
      </c>
      <c r="BC925">
        <v>0</v>
      </c>
      <c r="BD925" t="s">
        <v>111</v>
      </c>
      <c r="BE925">
        <v>0</v>
      </c>
      <c r="BF925" t="s">
        <v>111</v>
      </c>
    </row>
    <row r="926" spans="1:58" x14ac:dyDescent="0.25">
      <c r="A926" t="s">
        <v>1235</v>
      </c>
      <c r="B926" t="s">
        <v>248</v>
      </c>
      <c r="C926">
        <v>3</v>
      </c>
      <c r="D926">
        <v>184</v>
      </c>
      <c r="E926">
        <v>3</v>
      </c>
      <c r="F926" t="s">
        <v>63</v>
      </c>
      <c r="G926" t="s">
        <v>64</v>
      </c>
      <c r="H926" t="s">
        <v>65</v>
      </c>
      <c r="I926" t="s">
        <v>99</v>
      </c>
      <c r="J926" t="s">
        <v>99</v>
      </c>
      <c r="K926" t="s">
        <v>2</v>
      </c>
      <c r="L926">
        <v>50</v>
      </c>
      <c r="M926">
        <v>1945126</v>
      </c>
      <c r="N926">
        <v>11.8</v>
      </c>
      <c r="O926">
        <v>4</v>
      </c>
      <c r="P926" t="s">
        <v>196</v>
      </c>
      <c r="Q926" t="s">
        <v>401</v>
      </c>
      <c r="R926">
        <v>17</v>
      </c>
      <c r="S926" t="s">
        <v>1227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50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50</v>
      </c>
      <c r="AJ926">
        <v>50</v>
      </c>
      <c r="AK926">
        <v>50</v>
      </c>
      <c r="AL926">
        <v>50</v>
      </c>
      <c r="AM926">
        <v>0</v>
      </c>
      <c r="AN926">
        <v>0.23600000000000002</v>
      </c>
      <c r="AO926">
        <v>4.5454545454545459</v>
      </c>
      <c r="AP926">
        <v>0</v>
      </c>
      <c r="AQ926" t="s">
        <v>1228</v>
      </c>
      <c r="AR926" t="s">
        <v>116</v>
      </c>
      <c r="AS926" t="s">
        <v>1095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 t="s">
        <v>109</v>
      </c>
      <c r="BB926">
        <v>11.8</v>
      </c>
      <c r="BC926">
        <v>0</v>
      </c>
      <c r="BD926" t="s">
        <v>111</v>
      </c>
      <c r="BE926">
        <v>0</v>
      </c>
      <c r="BF926" t="s">
        <v>111</v>
      </c>
    </row>
    <row r="927" spans="1:58" x14ac:dyDescent="0.25">
      <c r="A927" t="s">
        <v>1236</v>
      </c>
      <c r="B927" t="s">
        <v>248</v>
      </c>
      <c r="C927">
        <v>3</v>
      </c>
      <c r="D927">
        <v>185</v>
      </c>
      <c r="E927">
        <v>3</v>
      </c>
      <c r="F927" t="s">
        <v>63</v>
      </c>
      <c r="G927" t="s">
        <v>64</v>
      </c>
      <c r="H927" t="s">
        <v>65</v>
      </c>
      <c r="I927" t="s">
        <v>99</v>
      </c>
      <c r="J927" t="s">
        <v>99</v>
      </c>
      <c r="K927" t="s">
        <v>2</v>
      </c>
      <c r="L927">
        <v>50</v>
      </c>
      <c r="M927">
        <v>1945128</v>
      </c>
      <c r="N927">
        <v>11.8</v>
      </c>
      <c r="O927">
        <v>4</v>
      </c>
      <c r="P927" t="s">
        <v>196</v>
      </c>
      <c r="Q927" t="s">
        <v>401</v>
      </c>
      <c r="R927">
        <v>17</v>
      </c>
      <c r="S927" t="s">
        <v>1227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50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50</v>
      </c>
      <c r="AJ927">
        <v>50</v>
      </c>
      <c r="AK927">
        <v>50</v>
      </c>
      <c r="AL927">
        <v>50</v>
      </c>
      <c r="AM927">
        <v>0</v>
      </c>
      <c r="AN927">
        <v>0.23600000000000002</v>
      </c>
      <c r="AO927">
        <v>4.5454545454545459</v>
      </c>
      <c r="AP927">
        <v>0</v>
      </c>
      <c r="AQ927" t="s">
        <v>1228</v>
      </c>
      <c r="AR927" t="s">
        <v>116</v>
      </c>
      <c r="AS927" t="s">
        <v>1095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 t="s">
        <v>109</v>
      </c>
      <c r="BB927">
        <v>11.8</v>
      </c>
      <c r="BC927">
        <v>0</v>
      </c>
      <c r="BD927" t="s">
        <v>111</v>
      </c>
      <c r="BE927">
        <v>0</v>
      </c>
      <c r="BF927" t="s">
        <v>111</v>
      </c>
    </row>
    <row r="928" spans="1:58" x14ac:dyDescent="0.25">
      <c r="A928" t="s">
        <v>1237</v>
      </c>
      <c r="B928" t="s">
        <v>248</v>
      </c>
      <c r="C928">
        <v>3</v>
      </c>
      <c r="D928">
        <v>186</v>
      </c>
      <c r="E928">
        <v>3</v>
      </c>
      <c r="F928" t="s">
        <v>63</v>
      </c>
      <c r="G928" t="s">
        <v>64</v>
      </c>
      <c r="H928" t="s">
        <v>65</v>
      </c>
      <c r="I928" t="s">
        <v>99</v>
      </c>
      <c r="J928" t="s">
        <v>99</v>
      </c>
      <c r="K928" t="s">
        <v>2</v>
      </c>
      <c r="L928">
        <v>50</v>
      </c>
      <c r="M928">
        <v>1945130</v>
      </c>
      <c r="N928">
        <v>11.8</v>
      </c>
      <c r="O928">
        <v>4</v>
      </c>
      <c r="P928" t="s">
        <v>196</v>
      </c>
      <c r="Q928" t="s">
        <v>401</v>
      </c>
      <c r="R928">
        <v>17</v>
      </c>
      <c r="S928" t="s">
        <v>1227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50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50</v>
      </c>
      <c r="AJ928">
        <v>50</v>
      </c>
      <c r="AK928">
        <v>50</v>
      </c>
      <c r="AL928">
        <v>50</v>
      </c>
      <c r="AM928">
        <v>0</v>
      </c>
      <c r="AN928">
        <v>0.23600000000000002</v>
      </c>
      <c r="AO928">
        <v>4.5454545454545459</v>
      </c>
      <c r="AP928">
        <v>0</v>
      </c>
      <c r="AQ928" t="s">
        <v>1228</v>
      </c>
      <c r="AR928" t="s">
        <v>116</v>
      </c>
      <c r="AS928" t="s">
        <v>1095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 t="s">
        <v>109</v>
      </c>
      <c r="BB928">
        <v>11.8</v>
      </c>
      <c r="BC928">
        <v>0</v>
      </c>
      <c r="BD928" t="s">
        <v>111</v>
      </c>
      <c r="BE928">
        <v>0</v>
      </c>
      <c r="BF928" t="s">
        <v>111</v>
      </c>
    </row>
    <row r="929" spans="1:58" x14ac:dyDescent="0.25">
      <c r="A929" t="s">
        <v>1238</v>
      </c>
      <c r="B929" t="s">
        <v>248</v>
      </c>
      <c r="C929">
        <v>3</v>
      </c>
      <c r="D929">
        <v>187</v>
      </c>
      <c r="E929">
        <v>3</v>
      </c>
      <c r="F929" t="s">
        <v>63</v>
      </c>
      <c r="G929" t="s">
        <v>64</v>
      </c>
      <c r="H929" t="s">
        <v>65</v>
      </c>
      <c r="I929" t="s">
        <v>99</v>
      </c>
      <c r="J929" t="s">
        <v>99</v>
      </c>
      <c r="K929" t="s">
        <v>2</v>
      </c>
      <c r="L929">
        <v>50</v>
      </c>
      <c r="M929">
        <v>1945132</v>
      </c>
      <c r="N929">
        <v>11.8</v>
      </c>
      <c r="O929">
        <v>4</v>
      </c>
      <c r="P929" t="s">
        <v>196</v>
      </c>
      <c r="Q929" t="s">
        <v>401</v>
      </c>
      <c r="R929">
        <v>17</v>
      </c>
      <c r="S929" t="s">
        <v>1227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5</v>
      </c>
      <c r="AA929">
        <v>5</v>
      </c>
      <c r="AB929">
        <v>5</v>
      </c>
      <c r="AC929">
        <v>50</v>
      </c>
      <c r="AD929">
        <v>0</v>
      </c>
      <c r="AE929">
        <v>0</v>
      </c>
      <c r="AF929">
        <v>22</v>
      </c>
      <c r="AG929">
        <v>22</v>
      </c>
      <c r="AH929">
        <v>0</v>
      </c>
      <c r="AI929">
        <v>50</v>
      </c>
      <c r="AJ929">
        <v>28</v>
      </c>
      <c r="AK929">
        <v>28</v>
      </c>
      <c r="AL929">
        <v>50</v>
      </c>
      <c r="AM929">
        <v>0</v>
      </c>
      <c r="AN929">
        <v>0.23600000000000002</v>
      </c>
      <c r="AO929">
        <v>2.5454545454545454</v>
      </c>
      <c r="AP929">
        <v>0</v>
      </c>
      <c r="AQ929" t="s">
        <v>1228</v>
      </c>
      <c r="AR929" t="s">
        <v>108</v>
      </c>
      <c r="AS929" t="s">
        <v>1095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 t="s">
        <v>109</v>
      </c>
      <c r="BB929">
        <v>11.8</v>
      </c>
      <c r="BC929">
        <v>0</v>
      </c>
      <c r="BD929" t="s">
        <v>114</v>
      </c>
      <c r="BE929">
        <v>0</v>
      </c>
      <c r="BF929" t="s">
        <v>111</v>
      </c>
    </row>
    <row r="930" spans="1:58" x14ac:dyDescent="0.25">
      <c r="A930" t="s">
        <v>1239</v>
      </c>
      <c r="B930" t="s">
        <v>248</v>
      </c>
      <c r="C930">
        <v>3</v>
      </c>
      <c r="D930">
        <v>188</v>
      </c>
      <c r="E930">
        <v>3</v>
      </c>
      <c r="F930" t="s">
        <v>63</v>
      </c>
      <c r="G930" t="s">
        <v>64</v>
      </c>
      <c r="H930" t="s">
        <v>67</v>
      </c>
      <c r="I930" t="s">
        <v>68</v>
      </c>
      <c r="J930" t="s">
        <v>83</v>
      </c>
      <c r="K930" t="s">
        <v>1</v>
      </c>
      <c r="L930">
        <v>50</v>
      </c>
      <c r="M930">
        <v>1945134</v>
      </c>
      <c r="N930">
        <v>9.5</v>
      </c>
      <c r="O930">
        <v>4</v>
      </c>
      <c r="P930" t="s">
        <v>196</v>
      </c>
      <c r="Q930" t="s">
        <v>401</v>
      </c>
      <c r="R930">
        <v>18</v>
      </c>
      <c r="S930" t="s">
        <v>1141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50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50</v>
      </c>
      <c r="AJ930">
        <v>50</v>
      </c>
      <c r="AK930">
        <v>50</v>
      </c>
      <c r="AL930">
        <v>50</v>
      </c>
      <c r="AM930">
        <v>0</v>
      </c>
      <c r="AN930">
        <v>0.19</v>
      </c>
      <c r="AO930">
        <v>4.5454545454545459</v>
      </c>
      <c r="AP930">
        <v>0</v>
      </c>
      <c r="AQ930" t="s">
        <v>112</v>
      </c>
      <c r="AR930" t="s">
        <v>116</v>
      </c>
      <c r="AS930" t="s">
        <v>1095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 t="s">
        <v>117</v>
      </c>
      <c r="BB930">
        <v>9.5</v>
      </c>
      <c r="BC930">
        <v>0</v>
      </c>
      <c r="BD930" t="s">
        <v>110</v>
      </c>
      <c r="BE930">
        <v>1</v>
      </c>
      <c r="BF930" t="s">
        <v>111</v>
      </c>
    </row>
    <row r="931" spans="1:58" x14ac:dyDescent="0.25">
      <c r="A931" t="s">
        <v>1240</v>
      </c>
      <c r="B931" t="s">
        <v>248</v>
      </c>
      <c r="C931">
        <v>3</v>
      </c>
      <c r="D931">
        <v>189</v>
      </c>
      <c r="E931">
        <v>3</v>
      </c>
      <c r="F931" t="s">
        <v>63</v>
      </c>
      <c r="G931" t="s">
        <v>64</v>
      </c>
      <c r="H931" t="s">
        <v>67</v>
      </c>
      <c r="I931" t="s">
        <v>68</v>
      </c>
      <c r="J931" t="s">
        <v>83</v>
      </c>
      <c r="K931" t="s">
        <v>1</v>
      </c>
      <c r="L931">
        <v>50</v>
      </c>
      <c r="M931">
        <v>1945136</v>
      </c>
      <c r="N931">
        <v>9.5</v>
      </c>
      <c r="O931">
        <v>4</v>
      </c>
      <c r="P931" t="s">
        <v>196</v>
      </c>
      <c r="Q931" t="s">
        <v>401</v>
      </c>
      <c r="R931">
        <v>18</v>
      </c>
      <c r="S931" t="s">
        <v>1141</v>
      </c>
      <c r="U931">
        <v>0</v>
      </c>
      <c r="V931">
        <v>6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6</v>
      </c>
      <c r="AC931">
        <v>50</v>
      </c>
      <c r="AD931">
        <v>8</v>
      </c>
      <c r="AE931">
        <v>0</v>
      </c>
      <c r="AF931">
        <v>0</v>
      </c>
      <c r="AG931">
        <v>8</v>
      </c>
      <c r="AH931">
        <v>0</v>
      </c>
      <c r="AI931">
        <v>42</v>
      </c>
      <c r="AJ931">
        <v>42</v>
      </c>
      <c r="AK931">
        <v>42</v>
      </c>
      <c r="AL931">
        <v>42</v>
      </c>
      <c r="AM931">
        <v>0</v>
      </c>
      <c r="AN931">
        <v>0.19</v>
      </c>
      <c r="AO931">
        <v>3.8181818181818183</v>
      </c>
      <c r="AP931">
        <v>0</v>
      </c>
      <c r="AQ931" t="s">
        <v>112</v>
      </c>
      <c r="AR931" t="s">
        <v>108</v>
      </c>
      <c r="AS931" t="s">
        <v>1095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 t="s">
        <v>117</v>
      </c>
      <c r="BB931">
        <v>9.5</v>
      </c>
      <c r="BC931">
        <v>0</v>
      </c>
      <c r="BD931" t="s">
        <v>111</v>
      </c>
      <c r="BE931">
        <v>0</v>
      </c>
      <c r="BF931" t="s">
        <v>111</v>
      </c>
    </row>
    <row r="932" spans="1:58" x14ac:dyDescent="0.25">
      <c r="A932" t="s">
        <v>1241</v>
      </c>
      <c r="B932" t="s">
        <v>248</v>
      </c>
      <c r="C932">
        <v>3</v>
      </c>
      <c r="D932">
        <v>190</v>
      </c>
      <c r="E932">
        <v>3</v>
      </c>
      <c r="F932" t="s">
        <v>63</v>
      </c>
      <c r="G932" t="s">
        <v>64</v>
      </c>
      <c r="H932" t="s">
        <v>67</v>
      </c>
      <c r="I932" t="s">
        <v>68</v>
      </c>
      <c r="J932" t="s">
        <v>83</v>
      </c>
      <c r="K932" t="s">
        <v>1</v>
      </c>
      <c r="L932">
        <v>50</v>
      </c>
      <c r="M932">
        <v>1945138</v>
      </c>
      <c r="N932">
        <v>9.5</v>
      </c>
      <c r="O932">
        <v>4</v>
      </c>
      <c r="P932" t="s">
        <v>196</v>
      </c>
      <c r="Q932" t="s">
        <v>401</v>
      </c>
      <c r="R932">
        <v>18</v>
      </c>
      <c r="S932" t="s">
        <v>1141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50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50</v>
      </c>
      <c r="AJ932">
        <v>50</v>
      </c>
      <c r="AK932">
        <v>50</v>
      </c>
      <c r="AL932">
        <v>50</v>
      </c>
      <c r="AM932">
        <v>0</v>
      </c>
      <c r="AN932">
        <v>0.19</v>
      </c>
      <c r="AO932">
        <v>4.5454545454545459</v>
      </c>
      <c r="AP932">
        <v>0</v>
      </c>
      <c r="AQ932" t="s">
        <v>112</v>
      </c>
      <c r="AR932" t="s">
        <v>116</v>
      </c>
      <c r="AS932" t="s">
        <v>1095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 t="s">
        <v>117</v>
      </c>
      <c r="BB932">
        <v>9.5</v>
      </c>
      <c r="BC932">
        <v>0</v>
      </c>
      <c r="BD932" t="s">
        <v>111</v>
      </c>
      <c r="BE932">
        <v>1</v>
      </c>
      <c r="BF932" t="s">
        <v>111</v>
      </c>
    </row>
    <row r="933" spans="1:58" x14ac:dyDescent="0.25">
      <c r="A933" t="s">
        <v>1242</v>
      </c>
      <c r="B933" t="s">
        <v>248</v>
      </c>
      <c r="C933">
        <v>3</v>
      </c>
      <c r="D933">
        <v>191</v>
      </c>
      <c r="E933">
        <v>3</v>
      </c>
      <c r="F933" t="s">
        <v>63</v>
      </c>
      <c r="G933" t="s">
        <v>64</v>
      </c>
      <c r="H933" t="s">
        <v>67</v>
      </c>
      <c r="I933" t="s">
        <v>68</v>
      </c>
      <c r="J933" t="s">
        <v>83</v>
      </c>
      <c r="K933" t="s">
        <v>1</v>
      </c>
      <c r="L933">
        <v>50</v>
      </c>
      <c r="M933">
        <v>1945140</v>
      </c>
      <c r="N933">
        <v>9.5</v>
      </c>
      <c r="O933">
        <v>4</v>
      </c>
      <c r="P933" t="s">
        <v>196</v>
      </c>
      <c r="Q933" t="s">
        <v>401</v>
      </c>
      <c r="R933">
        <v>18</v>
      </c>
      <c r="S933" t="s">
        <v>1141</v>
      </c>
      <c r="U933">
        <v>1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1</v>
      </c>
      <c r="AC933">
        <v>50</v>
      </c>
      <c r="AD933">
        <v>2</v>
      </c>
      <c r="AE933">
        <v>0</v>
      </c>
      <c r="AF933">
        <v>0</v>
      </c>
      <c r="AG933">
        <v>2</v>
      </c>
      <c r="AH933">
        <v>0</v>
      </c>
      <c r="AI933">
        <v>48</v>
      </c>
      <c r="AJ933">
        <v>48</v>
      </c>
      <c r="AK933">
        <v>48</v>
      </c>
      <c r="AL933">
        <v>48</v>
      </c>
      <c r="AM933">
        <v>0</v>
      </c>
      <c r="AN933">
        <v>0.19</v>
      </c>
      <c r="AO933">
        <v>4.3636363636363633</v>
      </c>
      <c r="AP933">
        <v>0</v>
      </c>
      <c r="AQ933" t="s">
        <v>112</v>
      </c>
      <c r="AR933" t="s">
        <v>108</v>
      </c>
      <c r="AS933" t="s">
        <v>1095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 t="s">
        <v>117</v>
      </c>
      <c r="BB933">
        <v>9.5</v>
      </c>
      <c r="BC933">
        <v>0</v>
      </c>
      <c r="BD933" t="s">
        <v>111</v>
      </c>
      <c r="BE933">
        <v>0</v>
      </c>
      <c r="BF933" t="s">
        <v>111</v>
      </c>
    </row>
    <row r="934" spans="1:58" x14ac:dyDescent="0.25">
      <c r="A934" t="s">
        <v>1243</v>
      </c>
      <c r="B934" t="s">
        <v>248</v>
      </c>
      <c r="C934">
        <v>3</v>
      </c>
      <c r="D934">
        <v>192</v>
      </c>
      <c r="E934">
        <v>3</v>
      </c>
      <c r="F934" t="s">
        <v>63</v>
      </c>
      <c r="G934" t="s">
        <v>64</v>
      </c>
      <c r="H934" t="s">
        <v>67</v>
      </c>
      <c r="I934" t="s">
        <v>68</v>
      </c>
      <c r="J934" t="s">
        <v>83</v>
      </c>
      <c r="K934" t="s">
        <v>1</v>
      </c>
      <c r="L934">
        <v>50</v>
      </c>
      <c r="M934">
        <v>1945142</v>
      </c>
      <c r="N934">
        <v>9.5</v>
      </c>
      <c r="O934">
        <v>4</v>
      </c>
      <c r="P934" t="s">
        <v>196</v>
      </c>
      <c r="Q934" t="s">
        <v>401</v>
      </c>
      <c r="R934">
        <v>18</v>
      </c>
      <c r="S934" t="s">
        <v>1141</v>
      </c>
      <c r="U934">
        <v>4</v>
      </c>
      <c r="V934">
        <v>9</v>
      </c>
      <c r="W934">
        <v>0</v>
      </c>
      <c r="X934">
        <v>0</v>
      </c>
      <c r="Y934">
        <v>0</v>
      </c>
      <c r="Z934">
        <v>0</v>
      </c>
      <c r="AA934">
        <v>4</v>
      </c>
      <c r="AB934">
        <v>9</v>
      </c>
      <c r="AC934">
        <v>50</v>
      </c>
      <c r="AD934">
        <v>17</v>
      </c>
      <c r="AE934">
        <v>0</v>
      </c>
      <c r="AF934">
        <v>0</v>
      </c>
      <c r="AG934">
        <v>17</v>
      </c>
      <c r="AH934">
        <v>0</v>
      </c>
      <c r="AI934">
        <v>33</v>
      </c>
      <c r="AJ934">
        <v>33</v>
      </c>
      <c r="AK934">
        <v>33</v>
      </c>
      <c r="AL934">
        <v>33</v>
      </c>
      <c r="AM934">
        <v>0</v>
      </c>
      <c r="AN934">
        <v>0.19</v>
      </c>
      <c r="AO934">
        <v>3</v>
      </c>
      <c r="AP934">
        <v>0</v>
      </c>
      <c r="AQ934" t="s">
        <v>112</v>
      </c>
      <c r="AR934" t="s">
        <v>108</v>
      </c>
      <c r="AS934" t="s">
        <v>1095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 t="s">
        <v>117</v>
      </c>
      <c r="BB934">
        <v>9.5</v>
      </c>
      <c r="BC934">
        <v>0</v>
      </c>
      <c r="BD934" t="s">
        <v>111</v>
      </c>
      <c r="BE934">
        <v>0</v>
      </c>
      <c r="BF934" t="s">
        <v>111</v>
      </c>
    </row>
    <row r="935" spans="1:58" x14ac:dyDescent="0.25">
      <c r="A935" t="s">
        <v>1244</v>
      </c>
      <c r="B935" t="s">
        <v>248</v>
      </c>
      <c r="C935">
        <v>3</v>
      </c>
      <c r="D935">
        <v>193</v>
      </c>
      <c r="E935">
        <v>3</v>
      </c>
      <c r="F935" t="s">
        <v>63</v>
      </c>
      <c r="G935" t="s">
        <v>64</v>
      </c>
      <c r="H935" t="s">
        <v>67</v>
      </c>
      <c r="I935" t="s">
        <v>68</v>
      </c>
      <c r="J935" t="s">
        <v>83</v>
      </c>
      <c r="K935" t="s">
        <v>1</v>
      </c>
      <c r="L935">
        <v>50</v>
      </c>
      <c r="M935">
        <v>1945144</v>
      </c>
      <c r="N935">
        <v>9.5</v>
      </c>
      <c r="O935">
        <v>4</v>
      </c>
      <c r="P935" t="s">
        <v>196</v>
      </c>
      <c r="Q935" t="s">
        <v>401</v>
      </c>
      <c r="R935">
        <v>18</v>
      </c>
      <c r="S935" t="s">
        <v>1141</v>
      </c>
      <c r="U935">
        <v>0</v>
      </c>
      <c r="V935">
        <v>2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</v>
      </c>
      <c r="AC935">
        <v>50</v>
      </c>
      <c r="AD935">
        <v>23</v>
      </c>
      <c r="AE935">
        <v>0</v>
      </c>
      <c r="AF935">
        <v>0</v>
      </c>
      <c r="AG935">
        <v>23</v>
      </c>
      <c r="AH935">
        <v>0</v>
      </c>
      <c r="AI935">
        <v>27</v>
      </c>
      <c r="AJ935">
        <v>27</v>
      </c>
      <c r="AK935">
        <v>27</v>
      </c>
      <c r="AL935">
        <v>27</v>
      </c>
      <c r="AM935">
        <v>0</v>
      </c>
      <c r="AN935">
        <v>0.19</v>
      </c>
      <c r="AO935">
        <v>2.4545454545454546</v>
      </c>
      <c r="AP935">
        <v>0</v>
      </c>
      <c r="AQ935" t="s">
        <v>112</v>
      </c>
      <c r="AR935" t="s">
        <v>108</v>
      </c>
      <c r="AS935" t="s">
        <v>1095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 t="s">
        <v>117</v>
      </c>
      <c r="BB935">
        <v>9.5</v>
      </c>
      <c r="BC935">
        <v>0</v>
      </c>
      <c r="BD935" t="s">
        <v>111</v>
      </c>
      <c r="BE935">
        <v>0</v>
      </c>
      <c r="BF935" t="s">
        <v>111</v>
      </c>
    </row>
    <row r="936" spans="1:58" x14ac:dyDescent="0.25">
      <c r="A936" t="s">
        <v>1245</v>
      </c>
      <c r="B936" t="s">
        <v>248</v>
      </c>
      <c r="C936">
        <v>3</v>
      </c>
      <c r="D936">
        <v>194</v>
      </c>
      <c r="E936">
        <v>3</v>
      </c>
      <c r="F936" t="s">
        <v>63</v>
      </c>
      <c r="G936" t="s">
        <v>64</v>
      </c>
      <c r="H936" t="s">
        <v>67</v>
      </c>
      <c r="I936" t="s">
        <v>68</v>
      </c>
      <c r="J936" t="s">
        <v>83</v>
      </c>
      <c r="K936" t="s">
        <v>1</v>
      </c>
      <c r="L936">
        <v>50</v>
      </c>
      <c r="M936">
        <v>1945146</v>
      </c>
      <c r="N936">
        <v>9.5</v>
      </c>
      <c r="O936">
        <v>4</v>
      </c>
      <c r="P936" t="s">
        <v>196</v>
      </c>
      <c r="Q936" t="s">
        <v>401</v>
      </c>
      <c r="R936">
        <v>18</v>
      </c>
      <c r="S936" t="s">
        <v>1141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50</v>
      </c>
      <c r="AD936">
        <v>22</v>
      </c>
      <c r="AE936">
        <v>0</v>
      </c>
      <c r="AF936">
        <v>0</v>
      </c>
      <c r="AG936">
        <v>22</v>
      </c>
      <c r="AH936">
        <v>0</v>
      </c>
      <c r="AI936">
        <v>28</v>
      </c>
      <c r="AJ936">
        <v>28</v>
      </c>
      <c r="AK936">
        <v>28</v>
      </c>
      <c r="AL936">
        <v>28</v>
      </c>
      <c r="AM936">
        <v>0</v>
      </c>
      <c r="AN936">
        <v>0.19</v>
      </c>
      <c r="AO936">
        <v>2.5454545454545454</v>
      </c>
      <c r="AP936">
        <v>0</v>
      </c>
      <c r="AQ936" t="s">
        <v>112</v>
      </c>
      <c r="AR936" t="s">
        <v>108</v>
      </c>
      <c r="AS936" t="s">
        <v>1095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 t="s">
        <v>117</v>
      </c>
      <c r="BB936">
        <v>9.5</v>
      </c>
      <c r="BC936">
        <v>0</v>
      </c>
      <c r="BD936" t="s">
        <v>111</v>
      </c>
      <c r="BE936">
        <v>0</v>
      </c>
      <c r="BF936" t="s">
        <v>111</v>
      </c>
    </row>
    <row r="937" spans="1:58" x14ac:dyDescent="0.25">
      <c r="A937" t="s">
        <v>1246</v>
      </c>
      <c r="B937" t="s">
        <v>248</v>
      </c>
      <c r="C937">
        <v>3</v>
      </c>
      <c r="D937">
        <v>195</v>
      </c>
      <c r="E937">
        <v>3</v>
      </c>
      <c r="F937" t="s">
        <v>63</v>
      </c>
      <c r="G937" t="s">
        <v>64</v>
      </c>
      <c r="H937" t="s">
        <v>67</v>
      </c>
      <c r="I937" t="s">
        <v>68</v>
      </c>
      <c r="J937" t="s">
        <v>83</v>
      </c>
      <c r="K937" t="s">
        <v>1</v>
      </c>
      <c r="L937">
        <v>50</v>
      </c>
      <c r="M937">
        <v>1945148</v>
      </c>
      <c r="N937">
        <v>9.5</v>
      </c>
      <c r="O937">
        <v>4</v>
      </c>
      <c r="P937" t="s">
        <v>196</v>
      </c>
      <c r="Q937" t="s">
        <v>401</v>
      </c>
      <c r="R937">
        <v>18</v>
      </c>
      <c r="S937" t="s">
        <v>1141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50</v>
      </c>
      <c r="AD937">
        <v>22</v>
      </c>
      <c r="AE937">
        <v>0</v>
      </c>
      <c r="AF937">
        <v>0</v>
      </c>
      <c r="AG937">
        <v>22</v>
      </c>
      <c r="AH937">
        <v>0</v>
      </c>
      <c r="AI937">
        <v>28</v>
      </c>
      <c r="AJ937">
        <v>28</v>
      </c>
      <c r="AK937">
        <v>28</v>
      </c>
      <c r="AL937">
        <v>28</v>
      </c>
      <c r="AM937">
        <v>0</v>
      </c>
      <c r="AN937">
        <v>0.19</v>
      </c>
      <c r="AO937">
        <v>2.5454545454545454</v>
      </c>
      <c r="AP937">
        <v>0</v>
      </c>
      <c r="AQ937" t="s">
        <v>112</v>
      </c>
      <c r="AR937" t="s">
        <v>108</v>
      </c>
      <c r="AS937" t="s">
        <v>1095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 t="s">
        <v>117</v>
      </c>
      <c r="BB937">
        <v>9.5</v>
      </c>
      <c r="BC937">
        <v>0</v>
      </c>
      <c r="BD937" t="s">
        <v>111</v>
      </c>
      <c r="BE937">
        <v>0</v>
      </c>
      <c r="BF937" t="s">
        <v>111</v>
      </c>
    </row>
    <row r="938" spans="1:58" x14ac:dyDescent="0.25">
      <c r="A938" t="s">
        <v>1247</v>
      </c>
      <c r="B938" t="s">
        <v>248</v>
      </c>
      <c r="C938">
        <v>3</v>
      </c>
      <c r="D938">
        <v>196</v>
      </c>
      <c r="E938">
        <v>3</v>
      </c>
      <c r="F938" t="s">
        <v>63</v>
      </c>
      <c r="G938" t="s">
        <v>64</v>
      </c>
      <c r="H938" t="s">
        <v>67</v>
      </c>
      <c r="I938" t="s">
        <v>68</v>
      </c>
      <c r="J938" t="s">
        <v>83</v>
      </c>
      <c r="K938" t="s">
        <v>1</v>
      </c>
      <c r="L938">
        <v>50</v>
      </c>
      <c r="M938">
        <v>1945150</v>
      </c>
      <c r="N938">
        <v>9.5</v>
      </c>
      <c r="O938">
        <v>4</v>
      </c>
      <c r="P938" t="s">
        <v>196</v>
      </c>
      <c r="Q938" t="s">
        <v>401</v>
      </c>
      <c r="R938">
        <v>18</v>
      </c>
      <c r="S938" t="s">
        <v>1141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50</v>
      </c>
      <c r="AD938">
        <v>22</v>
      </c>
      <c r="AE938">
        <v>0</v>
      </c>
      <c r="AF938">
        <v>0</v>
      </c>
      <c r="AG938">
        <v>22</v>
      </c>
      <c r="AH938">
        <v>0</v>
      </c>
      <c r="AI938">
        <v>28</v>
      </c>
      <c r="AJ938">
        <v>28</v>
      </c>
      <c r="AK938">
        <v>28</v>
      </c>
      <c r="AL938">
        <v>28</v>
      </c>
      <c r="AM938">
        <v>0</v>
      </c>
      <c r="AN938">
        <v>0.19</v>
      </c>
      <c r="AO938">
        <v>2.5454545454545454</v>
      </c>
      <c r="AP938">
        <v>0</v>
      </c>
      <c r="AQ938" t="s">
        <v>112</v>
      </c>
      <c r="AR938" t="s">
        <v>108</v>
      </c>
      <c r="AS938" t="s">
        <v>1095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 t="s">
        <v>117</v>
      </c>
      <c r="BB938">
        <v>9.5</v>
      </c>
      <c r="BC938">
        <v>0</v>
      </c>
      <c r="BD938" t="s">
        <v>111</v>
      </c>
      <c r="BE938">
        <v>0</v>
      </c>
      <c r="BF938" t="s">
        <v>111</v>
      </c>
    </row>
    <row r="939" spans="1:58" x14ac:dyDescent="0.25">
      <c r="A939" t="s">
        <v>1248</v>
      </c>
      <c r="B939" t="s">
        <v>248</v>
      </c>
      <c r="C939">
        <v>3</v>
      </c>
      <c r="D939">
        <v>197</v>
      </c>
      <c r="E939">
        <v>3</v>
      </c>
      <c r="F939" t="s">
        <v>63</v>
      </c>
      <c r="G939" t="s">
        <v>64</v>
      </c>
      <c r="H939" t="s">
        <v>67</v>
      </c>
      <c r="I939" t="s">
        <v>68</v>
      </c>
      <c r="J939" t="s">
        <v>83</v>
      </c>
      <c r="K939" t="s">
        <v>1</v>
      </c>
      <c r="L939">
        <v>50</v>
      </c>
      <c r="M939">
        <v>1945152</v>
      </c>
      <c r="N939">
        <v>9.5</v>
      </c>
      <c r="O939">
        <v>4</v>
      </c>
      <c r="P939" t="s">
        <v>196</v>
      </c>
      <c r="Q939" t="s">
        <v>401</v>
      </c>
      <c r="R939">
        <v>18</v>
      </c>
      <c r="S939" t="s">
        <v>1141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50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50</v>
      </c>
      <c r="AJ939">
        <v>50</v>
      </c>
      <c r="AK939">
        <v>50</v>
      </c>
      <c r="AL939">
        <v>50</v>
      </c>
      <c r="AM939">
        <v>0</v>
      </c>
      <c r="AN939">
        <v>0.19</v>
      </c>
      <c r="AO939">
        <v>4.5454545454545459</v>
      </c>
      <c r="AP939">
        <v>0</v>
      </c>
      <c r="AQ939" t="s">
        <v>112</v>
      </c>
      <c r="AR939" t="s">
        <v>116</v>
      </c>
      <c r="AS939" t="s">
        <v>1095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 t="s">
        <v>117</v>
      </c>
      <c r="BB939">
        <v>9.5</v>
      </c>
      <c r="BC939">
        <v>0</v>
      </c>
      <c r="BD939" t="s">
        <v>111</v>
      </c>
      <c r="BE939">
        <v>1</v>
      </c>
      <c r="BF939" t="s">
        <v>111</v>
      </c>
    </row>
    <row r="940" spans="1:58" x14ac:dyDescent="0.25">
      <c r="A940" t="s">
        <v>1249</v>
      </c>
      <c r="B940" t="s">
        <v>248</v>
      </c>
      <c r="C940">
        <v>3</v>
      </c>
      <c r="D940">
        <v>198</v>
      </c>
      <c r="E940">
        <v>3</v>
      </c>
      <c r="F940" t="s">
        <v>63</v>
      </c>
      <c r="G940" t="s">
        <v>64</v>
      </c>
      <c r="H940" t="s">
        <v>67</v>
      </c>
      <c r="I940" t="s">
        <v>68</v>
      </c>
      <c r="J940" t="s">
        <v>83</v>
      </c>
      <c r="K940" t="s">
        <v>1</v>
      </c>
      <c r="L940">
        <v>50</v>
      </c>
      <c r="M940">
        <v>1945154</v>
      </c>
      <c r="N940">
        <v>9.5</v>
      </c>
      <c r="O940">
        <v>4</v>
      </c>
      <c r="P940" t="s">
        <v>196</v>
      </c>
      <c r="Q940" t="s">
        <v>401</v>
      </c>
      <c r="R940">
        <v>18</v>
      </c>
      <c r="S940" t="s">
        <v>1141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50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50</v>
      </c>
      <c r="AJ940">
        <v>50</v>
      </c>
      <c r="AK940">
        <v>50</v>
      </c>
      <c r="AL940">
        <v>50</v>
      </c>
      <c r="AM940">
        <v>0</v>
      </c>
      <c r="AN940">
        <v>0.19</v>
      </c>
      <c r="AO940">
        <v>4.5454545454545459</v>
      </c>
      <c r="AP940">
        <v>0</v>
      </c>
      <c r="AQ940" t="s">
        <v>112</v>
      </c>
      <c r="AR940" t="s">
        <v>116</v>
      </c>
      <c r="AS940" t="s">
        <v>1095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 t="s">
        <v>117</v>
      </c>
      <c r="BB940">
        <v>9.5</v>
      </c>
      <c r="BC940">
        <v>0</v>
      </c>
      <c r="BD940" t="s">
        <v>111</v>
      </c>
      <c r="BE940">
        <v>2</v>
      </c>
      <c r="BF940" t="s">
        <v>111</v>
      </c>
    </row>
    <row r="941" spans="1:58" x14ac:dyDescent="0.25">
      <c r="A941" t="s">
        <v>1250</v>
      </c>
      <c r="B941" t="s">
        <v>248</v>
      </c>
      <c r="C941">
        <v>3</v>
      </c>
      <c r="D941">
        <v>199</v>
      </c>
      <c r="E941">
        <v>3</v>
      </c>
      <c r="F941" t="s">
        <v>63</v>
      </c>
      <c r="G941" t="s">
        <v>64</v>
      </c>
      <c r="H941" t="s">
        <v>67</v>
      </c>
      <c r="I941" t="s">
        <v>68</v>
      </c>
      <c r="J941" t="s">
        <v>90</v>
      </c>
      <c r="K941" t="s">
        <v>1</v>
      </c>
      <c r="L941">
        <v>50</v>
      </c>
      <c r="M941">
        <v>1945156</v>
      </c>
      <c r="N941">
        <v>9.5</v>
      </c>
      <c r="O941">
        <v>4</v>
      </c>
      <c r="P941" t="s">
        <v>196</v>
      </c>
      <c r="Q941" t="s">
        <v>401</v>
      </c>
      <c r="R941">
        <v>18</v>
      </c>
      <c r="S941" t="s">
        <v>1251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50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50</v>
      </c>
      <c r="AJ941">
        <v>50</v>
      </c>
      <c r="AK941">
        <v>50</v>
      </c>
      <c r="AL941">
        <v>50</v>
      </c>
      <c r="AM941">
        <v>0</v>
      </c>
      <c r="AN941">
        <v>0.19</v>
      </c>
      <c r="AO941">
        <v>4.5454545454545459</v>
      </c>
      <c r="AP941">
        <v>0</v>
      </c>
      <c r="AQ941" t="s">
        <v>112</v>
      </c>
      <c r="AR941" t="s">
        <v>116</v>
      </c>
      <c r="AS941" t="s">
        <v>1095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 t="s">
        <v>117</v>
      </c>
      <c r="BB941">
        <v>9.5</v>
      </c>
      <c r="BC941">
        <v>0</v>
      </c>
      <c r="BD941" t="s">
        <v>114</v>
      </c>
      <c r="BE941">
        <v>3</v>
      </c>
      <c r="BF941" t="s">
        <v>111</v>
      </c>
    </row>
    <row r="942" spans="1:58" x14ac:dyDescent="0.25">
      <c r="A942" t="s">
        <v>1252</v>
      </c>
      <c r="B942" t="s">
        <v>248</v>
      </c>
      <c r="C942">
        <v>3</v>
      </c>
      <c r="D942">
        <v>200</v>
      </c>
      <c r="E942">
        <v>3</v>
      </c>
      <c r="F942" t="s">
        <v>63</v>
      </c>
      <c r="G942" t="s">
        <v>64</v>
      </c>
      <c r="H942" t="s">
        <v>65</v>
      </c>
      <c r="I942" t="s">
        <v>73</v>
      </c>
      <c r="J942" t="s">
        <v>74</v>
      </c>
      <c r="K942" t="s">
        <v>1</v>
      </c>
      <c r="L942">
        <v>50</v>
      </c>
      <c r="M942">
        <v>1945158</v>
      </c>
      <c r="N942">
        <v>3.2</v>
      </c>
      <c r="O942">
        <v>4</v>
      </c>
      <c r="P942" t="s">
        <v>196</v>
      </c>
      <c r="Q942" t="s">
        <v>321</v>
      </c>
      <c r="R942">
        <v>19</v>
      </c>
      <c r="S942" t="s">
        <v>1141</v>
      </c>
      <c r="U942">
        <v>0</v>
      </c>
      <c r="V942">
        <v>8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8</v>
      </c>
      <c r="AC942">
        <v>50</v>
      </c>
      <c r="AD942">
        <v>18</v>
      </c>
      <c r="AE942">
        <v>0</v>
      </c>
      <c r="AF942">
        <v>0</v>
      </c>
      <c r="AG942">
        <v>18</v>
      </c>
      <c r="AH942">
        <v>0</v>
      </c>
      <c r="AI942">
        <v>32</v>
      </c>
      <c r="AJ942">
        <v>32</v>
      </c>
      <c r="AK942">
        <v>32</v>
      </c>
      <c r="AL942">
        <v>32</v>
      </c>
      <c r="AM942">
        <v>0</v>
      </c>
      <c r="AN942">
        <v>6.4000000000000001E-2</v>
      </c>
      <c r="AO942">
        <v>2.9090909090909092</v>
      </c>
      <c r="AP942">
        <v>0</v>
      </c>
      <c r="AQ942" t="s">
        <v>130</v>
      </c>
      <c r="AR942" t="s">
        <v>108</v>
      </c>
      <c r="AS942" t="s">
        <v>1095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 t="s">
        <v>117</v>
      </c>
      <c r="BB942">
        <v>3.2</v>
      </c>
      <c r="BC942">
        <v>0</v>
      </c>
      <c r="BD942" t="s">
        <v>110</v>
      </c>
      <c r="BE942">
        <v>0</v>
      </c>
      <c r="BF942" t="s">
        <v>111</v>
      </c>
    </row>
    <row r="943" spans="1:58" x14ac:dyDescent="0.25">
      <c r="A943" t="s">
        <v>1253</v>
      </c>
      <c r="B943" t="s">
        <v>248</v>
      </c>
      <c r="C943">
        <v>3</v>
      </c>
      <c r="D943">
        <v>201</v>
      </c>
      <c r="E943">
        <v>3</v>
      </c>
      <c r="F943" t="s">
        <v>63</v>
      </c>
      <c r="G943" t="s">
        <v>64</v>
      </c>
      <c r="H943" t="s">
        <v>65</v>
      </c>
      <c r="I943" t="s">
        <v>73</v>
      </c>
      <c r="J943" t="s">
        <v>74</v>
      </c>
      <c r="K943" t="s">
        <v>1</v>
      </c>
      <c r="L943">
        <v>50</v>
      </c>
      <c r="M943">
        <v>1945160</v>
      </c>
      <c r="N943">
        <v>3.2</v>
      </c>
      <c r="O943">
        <v>4</v>
      </c>
      <c r="P943" t="s">
        <v>196</v>
      </c>
      <c r="Q943" t="s">
        <v>321</v>
      </c>
      <c r="R943">
        <v>19</v>
      </c>
      <c r="S943" t="s">
        <v>1141</v>
      </c>
      <c r="U943">
        <v>0</v>
      </c>
      <c r="V943">
        <v>6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6</v>
      </c>
      <c r="AC943">
        <v>50</v>
      </c>
      <c r="AD943">
        <v>10</v>
      </c>
      <c r="AE943">
        <v>0</v>
      </c>
      <c r="AF943">
        <v>0</v>
      </c>
      <c r="AG943">
        <v>10</v>
      </c>
      <c r="AH943">
        <v>0</v>
      </c>
      <c r="AI943">
        <v>40</v>
      </c>
      <c r="AJ943">
        <v>40</v>
      </c>
      <c r="AK943">
        <v>40</v>
      </c>
      <c r="AL943">
        <v>40</v>
      </c>
      <c r="AM943">
        <v>0</v>
      </c>
      <c r="AN943">
        <v>6.4000000000000001E-2</v>
      </c>
      <c r="AO943">
        <v>3.6363636363636367</v>
      </c>
      <c r="AP943">
        <v>0</v>
      </c>
      <c r="AQ943" t="s">
        <v>130</v>
      </c>
      <c r="AR943" t="s">
        <v>108</v>
      </c>
      <c r="AS943" t="s">
        <v>1095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 t="s">
        <v>117</v>
      </c>
      <c r="BB943">
        <v>3.2</v>
      </c>
      <c r="BC943">
        <v>0</v>
      </c>
      <c r="BD943" t="s">
        <v>111</v>
      </c>
      <c r="BE943">
        <v>0</v>
      </c>
      <c r="BF943" t="s">
        <v>111</v>
      </c>
    </row>
    <row r="944" spans="1:58" x14ac:dyDescent="0.25">
      <c r="A944" t="s">
        <v>1254</v>
      </c>
      <c r="B944" t="s">
        <v>248</v>
      </c>
      <c r="C944">
        <v>3</v>
      </c>
      <c r="D944">
        <v>202</v>
      </c>
      <c r="E944">
        <v>3</v>
      </c>
      <c r="F944" t="s">
        <v>63</v>
      </c>
      <c r="G944" t="s">
        <v>64</v>
      </c>
      <c r="H944" t="s">
        <v>65</v>
      </c>
      <c r="I944" t="s">
        <v>73</v>
      </c>
      <c r="J944" t="s">
        <v>74</v>
      </c>
      <c r="K944" t="s">
        <v>2</v>
      </c>
      <c r="L944">
        <v>50</v>
      </c>
      <c r="M944">
        <v>1945162</v>
      </c>
      <c r="N944">
        <v>3.2</v>
      </c>
      <c r="O944">
        <v>4</v>
      </c>
      <c r="P944" t="s">
        <v>196</v>
      </c>
      <c r="Q944" t="s">
        <v>321</v>
      </c>
      <c r="R944">
        <v>19</v>
      </c>
      <c r="S944" t="s">
        <v>1141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50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50</v>
      </c>
      <c r="AJ944">
        <v>50</v>
      </c>
      <c r="AK944">
        <v>50</v>
      </c>
      <c r="AL944">
        <v>50</v>
      </c>
      <c r="AM944">
        <v>0</v>
      </c>
      <c r="AN944">
        <v>6.4000000000000001E-2</v>
      </c>
      <c r="AO944">
        <v>4.5454545454545459</v>
      </c>
      <c r="AP944">
        <v>0</v>
      </c>
      <c r="AQ944" t="s">
        <v>131</v>
      </c>
      <c r="AR944" t="s">
        <v>116</v>
      </c>
      <c r="AS944" t="s">
        <v>1095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 t="s">
        <v>109</v>
      </c>
      <c r="BB944">
        <v>3.2</v>
      </c>
      <c r="BC944">
        <v>0</v>
      </c>
      <c r="BD944" t="s">
        <v>111</v>
      </c>
      <c r="BE944">
        <v>1</v>
      </c>
      <c r="BF944" t="s">
        <v>111</v>
      </c>
    </row>
    <row r="945" spans="1:58" x14ac:dyDescent="0.25">
      <c r="A945" t="s">
        <v>1255</v>
      </c>
      <c r="B945" t="s">
        <v>248</v>
      </c>
      <c r="C945">
        <v>3</v>
      </c>
      <c r="D945">
        <v>203</v>
      </c>
      <c r="E945">
        <v>3</v>
      </c>
      <c r="F945" t="s">
        <v>63</v>
      </c>
      <c r="G945" t="s">
        <v>64</v>
      </c>
      <c r="H945" t="s">
        <v>65</v>
      </c>
      <c r="I945" t="s">
        <v>73</v>
      </c>
      <c r="J945" t="s">
        <v>74</v>
      </c>
      <c r="K945" t="s">
        <v>2</v>
      </c>
      <c r="L945">
        <v>50</v>
      </c>
      <c r="M945">
        <v>1945164</v>
      </c>
      <c r="N945">
        <v>3.2</v>
      </c>
      <c r="O945">
        <v>4</v>
      </c>
      <c r="P945" t="s">
        <v>196</v>
      </c>
      <c r="Q945" t="s">
        <v>321</v>
      </c>
      <c r="R945">
        <v>19</v>
      </c>
      <c r="S945" t="s">
        <v>1141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50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50</v>
      </c>
      <c r="AJ945">
        <v>50</v>
      </c>
      <c r="AK945">
        <v>50</v>
      </c>
      <c r="AL945">
        <v>50</v>
      </c>
      <c r="AM945">
        <v>0</v>
      </c>
      <c r="AN945">
        <v>6.4000000000000001E-2</v>
      </c>
      <c r="AO945">
        <v>4.5454545454545459</v>
      </c>
      <c r="AP945">
        <v>0</v>
      </c>
      <c r="AQ945" t="s">
        <v>131</v>
      </c>
      <c r="AR945" t="s">
        <v>116</v>
      </c>
      <c r="AS945" t="s">
        <v>1095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 t="s">
        <v>109</v>
      </c>
      <c r="BB945">
        <v>3.2</v>
      </c>
      <c r="BC945">
        <v>0</v>
      </c>
      <c r="BD945" t="s">
        <v>111</v>
      </c>
      <c r="BE945">
        <v>2</v>
      </c>
      <c r="BF945" t="s">
        <v>111</v>
      </c>
    </row>
    <row r="946" spans="1:58" x14ac:dyDescent="0.25">
      <c r="A946" t="s">
        <v>1256</v>
      </c>
      <c r="B946" t="s">
        <v>248</v>
      </c>
      <c r="C946">
        <v>3</v>
      </c>
      <c r="D946">
        <v>204</v>
      </c>
      <c r="E946">
        <v>3</v>
      </c>
      <c r="F946" t="s">
        <v>63</v>
      </c>
      <c r="G946" t="s">
        <v>64</v>
      </c>
      <c r="H946" t="s">
        <v>65</v>
      </c>
      <c r="I946" t="s">
        <v>73</v>
      </c>
      <c r="J946" t="s">
        <v>74</v>
      </c>
      <c r="K946" t="s">
        <v>1</v>
      </c>
      <c r="L946">
        <v>50</v>
      </c>
      <c r="M946">
        <v>1945166</v>
      </c>
      <c r="N946">
        <v>3.2</v>
      </c>
      <c r="O946">
        <v>4</v>
      </c>
      <c r="P946" t="s">
        <v>196</v>
      </c>
      <c r="Q946" t="s">
        <v>321</v>
      </c>
      <c r="R946">
        <v>19</v>
      </c>
      <c r="S946" t="s">
        <v>1141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50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49</v>
      </c>
      <c r="AJ946">
        <v>49</v>
      </c>
      <c r="AK946">
        <v>49</v>
      </c>
      <c r="AL946">
        <v>49</v>
      </c>
      <c r="AM946">
        <v>0</v>
      </c>
      <c r="AN946">
        <v>6.4000000000000001E-2</v>
      </c>
      <c r="AO946">
        <v>4.454545454545455</v>
      </c>
      <c r="AP946">
        <v>0</v>
      </c>
      <c r="AQ946" t="s">
        <v>130</v>
      </c>
      <c r="AR946" t="s">
        <v>108</v>
      </c>
      <c r="AS946" t="s">
        <v>1095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 t="s">
        <v>117</v>
      </c>
      <c r="BB946">
        <v>3.2</v>
      </c>
      <c r="BC946">
        <v>0</v>
      </c>
      <c r="BD946" t="s">
        <v>111</v>
      </c>
      <c r="BE946">
        <v>0</v>
      </c>
      <c r="BF946" t="s">
        <v>111</v>
      </c>
    </row>
    <row r="947" spans="1:58" x14ac:dyDescent="0.25">
      <c r="A947" t="s">
        <v>1257</v>
      </c>
      <c r="B947" t="s">
        <v>248</v>
      </c>
      <c r="C947">
        <v>3</v>
      </c>
      <c r="D947">
        <v>205</v>
      </c>
      <c r="E947">
        <v>3</v>
      </c>
      <c r="F947" t="s">
        <v>63</v>
      </c>
      <c r="G947" t="s">
        <v>64</v>
      </c>
      <c r="H947" t="s">
        <v>65</v>
      </c>
      <c r="I947" t="s">
        <v>73</v>
      </c>
      <c r="J947" t="s">
        <v>74</v>
      </c>
      <c r="K947" t="s">
        <v>1</v>
      </c>
      <c r="L947">
        <v>50</v>
      </c>
      <c r="M947">
        <v>1945168</v>
      </c>
      <c r="N947">
        <v>3.2</v>
      </c>
      <c r="O947">
        <v>4</v>
      </c>
      <c r="P947" t="s">
        <v>196</v>
      </c>
      <c r="Q947" t="s">
        <v>321</v>
      </c>
      <c r="R947">
        <v>19</v>
      </c>
      <c r="S947" t="s">
        <v>1141</v>
      </c>
      <c r="U947">
        <v>0</v>
      </c>
      <c r="V947">
        <v>1</v>
      </c>
      <c r="W947">
        <v>1</v>
      </c>
      <c r="X947">
        <v>0</v>
      </c>
      <c r="Y947">
        <v>1</v>
      </c>
      <c r="Z947">
        <v>0</v>
      </c>
      <c r="AA947">
        <v>1</v>
      </c>
      <c r="AB947">
        <v>2</v>
      </c>
      <c r="AC947">
        <v>50</v>
      </c>
      <c r="AD947">
        <v>1</v>
      </c>
      <c r="AE947">
        <v>1</v>
      </c>
      <c r="AF947">
        <v>0</v>
      </c>
      <c r="AG947">
        <v>2</v>
      </c>
      <c r="AH947">
        <v>0</v>
      </c>
      <c r="AI947">
        <v>49</v>
      </c>
      <c r="AJ947">
        <v>48</v>
      </c>
      <c r="AK947">
        <v>49</v>
      </c>
      <c r="AL947">
        <v>49</v>
      </c>
      <c r="AM947">
        <v>0</v>
      </c>
      <c r="AN947">
        <v>6.4000000000000001E-2</v>
      </c>
      <c r="AO947">
        <v>4.454545454545455</v>
      </c>
      <c r="AP947">
        <v>0</v>
      </c>
      <c r="AQ947" t="s">
        <v>130</v>
      </c>
      <c r="AR947" t="s">
        <v>108</v>
      </c>
      <c r="AS947" t="s">
        <v>1095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 t="s">
        <v>117</v>
      </c>
      <c r="BB947">
        <v>3.2</v>
      </c>
      <c r="BC947">
        <v>0</v>
      </c>
      <c r="BD947" t="s">
        <v>111</v>
      </c>
      <c r="BE947">
        <v>0</v>
      </c>
      <c r="BF947" t="s">
        <v>111</v>
      </c>
    </row>
    <row r="948" spans="1:58" x14ac:dyDescent="0.25">
      <c r="A948" t="s">
        <v>1258</v>
      </c>
      <c r="B948" t="s">
        <v>248</v>
      </c>
      <c r="C948">
        <v>3</v>
      </c>
      <c r="D948">
        <v>206</v>
      </c>
      <c r="E948">
        <v>3</v>
      </c>
      <c r="F948" t="s">
        <v>63</v>
      </c>
      <c r="G948" t="s">
        <v>64</v>
      </c>
      <c r="H948" t="s">
        <v>65</v>
      </c>
      <c r="I948" t="s">
        <v>73</v>
      </c>
      <c r="J948" t="s">
        <v>74</v>
      </c>
      <c r="K948" t="s">
        <v>1</v>
      </c>
      <c r="L948">
        <v>50</v>
      </c>
      <c r="M948">
        <v>1945170</v>
      </c>
      <c r="N948">
        <v>3.2</v>
      </c>
      <c r="O948">
        <v>4</v>
      </c>
      <c r="P948" t="s">
        <v>196</v>
      </c>
      <c r="Q948" t="s">
        <v>321</v>
      </c>
      <c r="R948">
        <v>19</v>
      </c>
      <c r="S948" t="s">
        <v>1141</v>
      </c>
      <c r="U948">
        <v>0</v>
      </c>
      <c r="V948">
        <v>6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6</v>
      </c>
      <c r="AC948">
        <v>50</v>
      </c>
      <c r="AD948">
        <v>16</v>
      </c>
      <c r="AE948">
        <v>0</v>
      </c>
      <c r="AF948">
        <v>0</v>
      </c>
      <c r="AG948">
        <v>16</v>
      </c>
      <c r="AH948">
        <v>0</v>
      </c>
      <c r="AI948">
        <v>34</v>
      </c>
      <c r="AJ948">
        <v>34</v>
      </c>
      <c r="AK948">
        <v>34</v>
      </c>
      <c r="AL948">
        <v>34</v>
      </c>
      <c r="AM948">
        <v>0</v>
      </c>
      <c r="AN948">
        <v>6.4000000000000001E-2</v>
      </c>
      <c r="AO948">
        <v>3.0909090909090908</v>
      </c>
      <c r="AP948">
        <v>0</v>
      </c>
      <c r="AQ948" t="s">
        <v>130</v>
      </c>
      <c r="AR948" t="s">
        <v>108</v>
      </c>
      <c r="AS948" t="s">
        <v>1095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 t="s">
        <v>117</v>
      </c>
      <c r="BB948">
        <v>3.2</v>
      </c>
      <c r="BC948">
        <v>0</v>
      </c>
      <c r="BD948" t="s">
        <v>111</v>
      </c>
      <c r="BE948">
        <v>0</v>
      </c>
      <c r="BF948" t="s">
        <v>111</v>
      </c>
    </row>
    <row r="949" spans="1:58" x14ac:dyDescent="0.25">
      <c r="A949" t="s">
        <v>1259</v>
      </c>
      <c r="B949" t="s">
        <v>248</v>
      </c>
      <c r="C949">
        <v>3</v>
      </c>
      <c r="D949">
        <v>207</v>
      </c>
      <c r="E949">
        <v>3</v>
      </c>
      <c r="F949" t="s">
        <v>63</v>
      </c>
      <c r="G949" t="s">
        <v>64</v>
      </c>
      <c r="H949" t="s">
        <v>65</v>
      </c>
      <c r="I949" t="s">
        <v>73</v>
      </c>
      <c r="J949" t="s">
        <v>74</v>
      </c>
      <c r="K949" t="s">
        <v>1</v>
      </c>
      <c r="L949">
        <v>50</v>
      </c>
      <c r="M949">
        <v>1945172</v>
      </c>
      <c r="N949">
        <v>3.2</v>
      </c>
      <c r="O949">
        <v>4</v>
      </c>
      <c r="P949" t="s">
        <v>196</v>
      </c>
      <c r="Q949" t="s">
        <v>321</v>
      </c>
      <c r="R949">
        <v>19</v>
      </c>
      <c r="S949" t="s">
        <v>1141</v>
      </c>
      <c r="U949">
        <v>0</v>
      </c>
      <c r="V949">
        <v>12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12</v>
      </c>
      <c r="AC949">
        <v>50</v>
      </c>
      <c r="AD949">
        <v>30</v>
      </c>
      <c r="AE949">
        <v>0</v>
      </c>
      <c r="AF949">
        <v>0</v>
      </c>
      <c r="AG949">
        <v>30</v>
      </c>
      <c r="AH949">
        <v>0</v>
      </c>
      <c r="AI949">
        <v>20</v>
      </c>
      <c r="AJ949">
        <v>20</v>
      </c>
      <c r="AK949">
        <v>20</v>
      </c>
      <c r="AL949">
        <v>20</v>
      </c>
      <c r="AM949">
        <v>0</v>
      </c>
      <c r="AN949">
        <v>6.4000000000000001E-2</v>
      </c>
      <c r="AO949">
        <v>1.8181818181818183</v>
      </c>
      <c r="AP949">
        <v>0</v>
      </c>
      <c r="AQ949" t="s">
        <v>130</v>
      </c>
      <c r="AR949" t="s">
        <v>108</v>
      </c>
      <c r="AS949" t="s">
        <v>1095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 t="s">
        <v>117</v>
      </c>
      <c r="BB949">
        <v>3.2</v>
      </c>
      <c r="BC949">
        <v>0</v>
      </c>
      <c r="BD949" t="s">
        <v>111</v>
      </c>
      <c r="BE949">
        <v>0</v>
      </c>
      <c r="BF949" t="s">
        <v>111</v>
      </c>
    </row>
    <row r="950" spans="1:58" x14ac:dyDescent="0.25">
      <c r="A950" t="s">
        <v>1260</v>
      </c>
      <c r="B950" t="s">
        <v>248</v>
      </c>
      <c r="C950">
        <v>3</v>
      </c>
      <c r="D950">
        <v>208</v>
      </c>
      <c r="E950">
        <v>3</v>
      </c>
      <c r="F950" t="s">
        <v>63</v>
      </c>
      <c r="G950" t="s">
        <v>64</v>
      </c>
      <c r="H950" t="s">
        <v>65</v>
      </c>
      <c r="I950" t="s">
        <v>73</v>
      </c>
      <c r="J950" t="s">
        <v>74</v>
      </c>
      <c r="K950" t="s">
        <v>1</v>
      </c>
      <c r="L950">
        <v>50</v>
      </c>
      <c r="M950">
        <v>1945174</v>
      </c>
      <c r="N950">
        <v>3.2</v>
      </c>
      <c r="O950">
        <v>4</v>
      </c>
      <c r="P950" t="s">
        <v>196</v>
      </c>
      <c r="Q950" t="s">
        <v>321</v>
      </c>
      <c r="R950">
        <v>19</v>
      </c>
      <c r="S950" t="s">
        <v>1141</v>
      </c>
      <c r="U950">
        <v>0</v>
      </c>
      <c r="V950">
        <v>10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10</v>
      </c>
      <c r="AC950">
        <v>50</v>
      </c>
      <c r="AD950">
        <v>22</v>
      </c>
      <c r="AE950">
        <v>0</v>
      </c>
      <c r="AF950">
        <v>0</v>
      </c>
      <c r="AG950">
        <v>22</v>
      </c>
      <c r="AH950">
        <v>0</v>
      </c>
      <c r="AI950">
        <v>28</v>
      </c>
      <c r="AJ950">
        <v>28</v>
      </c>
      <c r="AK950">
        <v>28</v>
      </c>
      <c r="AL950">
        <v>28</v>
      </c>
      <c r="AM950">
        <v>0</v>
      </c>
      <c r="AN950">
        <v>6.4000000000000001E-2</v>
      </c>
      <c r="AO950">
        <v>2.5454545454545454</v>
      </c>
      <c r="AP950">
        <v>0</v>
      </c>
      <c r="AQ950" t="s">
        <v>130</v>
      </c>
      <c r="AR950" t="s">
        <v>108</v>
      </c>
      <c r="AS950" t="s">
        <v>1095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 t="s">
        <v>117</v>
      </c>
      <c r="BB950">
        <v>3.2</v>
      </c>
      <c r="BC950">
        <v>0</v>
      </c>
      <c r="BD950" t="s">
        <v>111</v>
      </c>
      <c r="BE950">
        <v>0</v>
      </c>
      <c r="BF950" t="s">
        <v>111</v>
      </c>
    </row>
    <row r="951" spans="1:58" x14ac:dyDescent="0.25">
      <c r="A951" t="s">
        <v>1261</v>
      </c>
      <c r="B951" t="s">
        <v>248</v>
      </c>
      <c r="C951">
        <v>3</v>
      </c>
      <c r="D951">
        <v>209</v>
      </c>
      <c r="E951">
        <v>3</v>
      </c>
      <c r="F951" t="s">
        <v>63</v>
      </c>
      <c r="G951" t="s">
        <v>64</v>
      </c>
      <c r="H951" t="s">
        <v>65</v>
      </c>
      <c r="I951" t="s">
        <v>73</v>
      </c>
      <c r="J951" t="s">
        <v>74</v>
      </c>
      <c r="K951" t="s">
        <v>2</v>
      </c>
      <c r="L951">
        <v>50</v>
      </c>
      <c r="M951">
        <v>1945176</v>
      </c>
      <c r="N951">
        <v>3.2</v>
      </c>
      <c r="O951">
        <v>4</v>
      </c>
      <c r="P951" t="s">
        <v>196</v>
      </c>
      <c r="Q951" t="s">
        <v>321</v>
      </c>
      <c r="R951">
        <v>19</v>
      </c>
      <c r="S951" t="s">
        <v>1141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50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50</v>
      </c>
      <c r="AJ951">
        <v>50</v>
      </c>
      <c r="AK951">
        <v>50</v>
      </c>
      <c r="AL951">
        <v>50</v>
      </c>
      <c r="AM951">
        <v>0</v>
      </c>
      <c r="AN951">
        <v>6.4000000000000001E-2</v>
      </c>
      <c r="AO951">
        <v>4.5454545454545459</v>
      </c>
      <c r="AP951">
        <v>0</v>
      </c>
      <c r="AQ951" t="s">
        <v>131</v>
      </c>
      <c r="AR951" t="s">
        <v>116</v>
      </c>
      <c r="AS951" t="s">
        <v>1095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 t="s">
        <v>109</v>
      </c>
      <c r="BB951">
        <v>3.2</v>
      </c>
      <c r="BC951">
        <v>0</v>
      </c>
      <c r="BD951" t="s">
        <v>111</v>
      </c>
      <c r="BE951">
        <v>1</v>
      </c>
      <c r="BF951" t="s">
        <v>111</v>
      </c>
    </row>
    <row r="952" spans="1:58" x14ac:dyDescent="0.25">
      <c r="A952" t="s">
        <v>1262</v>
      </c>
      <c r="B952" t="s">
        <v>248</v>
      </c>
      <c r="C952">
        <v>3</v>
      </c>
      <c r="D952">
        <v>210</v>
      </c>
      <c r="E952">
        <v>3</v>
      </c>
      <c r="F952" t="s">
        <v>63</v>
      </c>
      <c r="G952" t="s">
        <v>64</v>
      </c>
      <c r="H952" t="s">
        <v>65</v>
      </c>
      <c r="I952" t="s">
        <v>73</v>
      </c>
      <c r="J952" t="s">
        <v>74</v>
      </c>
      <c r="K952" t="s">
        <v>2</v>
      </c>
      <c r="L952">
        <v>50</v>
      </c>
      <c r="M952">
        <v>1945178</v>
      </c>
      <c r="N952">
        <v>3.2</v>
      </c>
      <c r="O952">
        <v>4</v>
      </c>
      <c r="P952" t="s">
        <v>196</v>
      </c>
      <c r="Q952" t="s">
        <v>321</v>
      </c>
      <c r="R952">
        <v>19</v>
      </c>
      <c r="S952" t="s">
        <v>1141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50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50</v>
      </c>
      <c r="AJ952">
        <v>50</v>
      </c>
      <c r="AK952">
        <v>50</v>
      </c>
      <c r="AL952">
        <v>50</v>
      </c>
      <c r="AM952">
        <v>0</v>
      </c>
      <c r="AN952">
        <v>6.4000000000000001E-2</v>
      </c>
      <c r="AO952">
        <v>4.5454545454545459</v>
      </c>
      <c r="AP952">
        <v>0</v>
      </c>
      <c r="AQ952" t="s">
        <v>131</v>
      </c>
      <c r="AR952" t="s">
        <v>116</v>
      </c>
      <c r="AS952" t="s">
        <v>1095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 t="s">
        <v>109</v>
      </c>
      <c r="BB952">
        <v>3.2</v>
      </c>
      <c r="BC952">
        <v>0</v>
      </c>
      <c r="BD952" t="s">
        <v>114</v>
      </c>
      <c r="BE952">
        <v>2</v>
      </c>
      <c r="BF952" t="s">
        <v>111</v>
      </c>
    </row>
    <row r="953" spans="1:58" x14ac:dyDescent="0.25">
      <c r="A953" t="s">
        <v>1263</v>
      </c>
      <c r="B953" t="s">
        <v>248</v>
      </c>
      <c r="C953">
        <v>3</v>
      </c>
      <c r="D953">
        <v>211</v>
      </c>
      <c r="E953">
        <v>3</v>
      </c>
      <c r="F953" t="s">
        <v>63</v>
      </c>
      <c r="G953" t="s">
        <v>64</v>
      </c>
      <c r="H953" t="s">
        <v>65</v>
      </c>
      <c r="I953" t="s">
        <v>73</v>
      </c>
      <c r="J953" t="s">
        <v>74</v>
      </c>
      <c r="K953" t="s">
        <v>1</v>
      </c>
      <c r="L953">
        <v>50</v>
      </c>
      <c r="M953">
        <v>1945180</v>
      </c>
      <c r="N953">
        <v>2.9</v>
      </c>
      <c r="O953">
        <v>4</v>
      </c>
      <c r="P953" t="s">
        <v>196</v>
      </c>
      <c r="Q953" t="s">
        <v>321</v>
      </c>
      <c r="R953">
        <v>20</v>
      </c>
      <c r="S953" t="s">
        <v>1141</v>
      </c>
      <c r="U953">
        <v>0</v>
      </c>
      <c r="V953">
        <v>7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7</v>
      </c>
      <c r="AC953">
        <v>50</v>
      </c>
      <c r="AD953">
        <v>15</v>
      </c>
      <c r="AE953">
        <v>0</v>
      </c>
      <c r="AF953">
        <v>0</v>
      </c>
      <c r="AG953">
        <v>15</v>
      </c>
      <c r="AH953">
        <v>0</v>
      </c>
      <c r="AI953">
        <v>35</v>
      </c>
      <c r="AJ953">
        <v>35</v>
      </c>
      <c r="AK953">
        <v>35</v>
      </c>
      <c r="AL953">
        <v>35</v>
      </c>
      <c r="AM953">
        <v>0</v>
      </c>
      <c r="AN953">
        <v>5.7999999999999996E-2</v>
      </c>
      <c r="AO953">
        <v>3.1818181818181821</v>
      </c>
      <c r="AP953">
        <v>0</v>
      </c>
      <c r="AQ953" t="s">
        <v>130</v>
      </c>
      <c r="AR953" t="s">
        <v>108</v>
      </c>
      <c r="AS953" t="s">
        <v>1095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 t="s">
        <v>117</v>
      </c>
      <c r="BB953">
        <v>2.9</v>
      </c>
      <c r="BC953">
        <v>0</v>
      </c>
      <c r="BD953" t="s">
        <v>110</v>
      </c>
      <c r="BE953">
        <v>0</v>
      </c>
      <c r="BF953" t="s">
        <v>111</v>
      </c>
    </row>
    <row r="954" spans="1:58" x14ac:dyDescent="0.25">
      <c r="A954" t="s">
        <v>1264</v>
      </c>
      <c r="B954" t="s">
        <v>248</v>
      </c>
      <c r="C954">
        <v>3</v>
      </c>
      <c r="D954">
        <v>212</v>
      </c>
      <c r="E954">
        <v>3</v>
      </c>
      <c r="F954" t="s">
        <v>63</v>
      </c>
      <c r="G954" t="s">
        <v>64</v>
      </c>
      <c r="H954" t="s">
        <v>65</v>
      </c>
      <c r="I954" t="s">
        <v>73</v>
      </c>
      <c r="J954" t="s">
        <v>74</v>
      </c>
      <c r="K954" t="s">
        <v>1</v>
      </c>
      <c r="L954">
        <v>50</v>
      </c>
      <c r="M954">
        <v>1945182</v>
      </c>
      <c r="N954">
        <v>2.9</v>
      </c>
      <c r="O954">
        <v>4</v>
      </c>
      <c r="P954" t="s">
        <v>196</v>
      </c>
      <c r="Q954" t="s">
        <v>321</v>
      </c>
      <c r="R954">
        <v>20</v>
      </c>
      <c r="S954" t="s">
        <v>1141</v>
      </c>
      <c r="U954">
        <v>0</v>
      </c>
      <c r="V954">
        <v>5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5</v>
      </c>
      <c r="AC954">
        <v>50</v>
      </c>
      <c r="AD954">
        <v>7</v>
      </c>
      <c r="AE954">
        <v>0</v>
      </c>
      <c r="AF954">
        <v>0</v>
      </c>
      <c r="AG954">
        <v>7</v>
      </c>
      <c r="AH954">
        <v>0</v>
      </c>
      <c r="AI954">
        <v>43</v>
      </c>
      <c r="AJ954">
        <v>43</v>
      </c>
      <c r="AK954">
        <v>43</v>
      </c>
      <c r="AL954">
        <v>43</v>
      </c>
      <c r="AM954">
        <v>0</v>
      </c>
      <c r="AN954">
        <v>5.7999999999999996E-2</v>
      </c>
      <c r="AO954">
        <v>3.9090909090909092</v>
      </c>
      <c r="AP954">
        <v>0</v>
      </c>
      <c r="AQ954" t="s">
        <v>130</v>
      </c>
      <c r="AR954" t="s">
        <v>108</v>
      </c>
      <c r="AS954" t="s">
        <v>1095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 t="s">
        <v>117</v>
      </c>
      <c r="BB954">
        <v>2.9</v>
      </c>
      <c r="BC954">
        <v>0</v>
      </c>
      <c r="BD954" t="s">
        <v>111</v>
      </c>
      <c r="BE954">
        <v>0</v>
      </c>
      <c r="BF954" t="s">
        <v>111</v>
      </c>
    </row>
    <row r="955" spans="1:58" x14ac:dyDescent="0.25">
      <c r="A955" t="s">
        <v>1265</v>
      </c>
      <c r="B955" t="s">
        <v>248</v>
      </c>
      <c r="C955">
        <v>3</v>
      </c>
      <c r="D955">
        <v>213</v>
      </c>
      <c r="E955">
        <v>3</v>
      </c>
      <c r="F955" t="s">
        <v>63</v>
      </c>
      <c r="G955" t="s">
        <v>64</v>
      </c>
      <c r="H955" t="s">
        <v>65</v>
      </c>
      <c r="I955" t="s">
        <v>73</v>
      </c>
      <c r="J955" t="s">
        <v>74</v>
      </c>
      <c r="K955" t="s">
        <v>2</v>
      </c>
      <c r="L955">
        <v>50</v>
      </c>
      <c r="M955">
        <v>1945184</v>
      </c>
      <c r="N955">
        <v>2.9</v>
      </c>
      <c r="O955">
        <v>4</v>
      </c>
      <c r="P955" t="s">
        <v>196</v>
      </c>
      <c r="Q955" t="s">
        <v>321</v>
      </c>
      <c r="R955">
        <v>20</v>
      </c>
      <c r="S955" t="s">
        <v>1141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50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50</v>
      </c>
      <c r="AJ955">
        <v>50</v>
      </c>
      <c r="AK955">
        <v>50</v>
      </c>
      <c r="AL955">
        <v>50</v>
      </c>
      <c r="AM955">
        <v>0</v>
      </c>
      <c r="AN955">
        <v>5.7999999999999996E-2</v>
      </c>
      <c r="AO955">
        <v>4.5454545454545459</v>
      </c>
      <c r="AP955">
        <v>0</v>
      </c>
      <c r="AQ955" t="s">
        <v>131</v>
      </c>
      <c r="AR955" t="s">
        <v>116</v>
      </c>
      <c r="AS955" t="s">
        <v>1095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 t="s">
        <v>109</v>
      </c>
      <c r="BB955">
        <v>2.9</v>
      </c>
      <c r="BC955">
        <v>0</v>
      </c>
      <c r="BD955" t="s">
        <v>111</v>
      </c>
      <c r="BE955">
        <v>1</v>
      </c>
      <c r="BF955" t="s">
        <v>111</v>
      </c>
    </row>
    <row r="956" spans="1:58" x14ac:dyDescent="0.25">
      <c r="A956" t="s">
        <v>1266</v>
      </c>
      <c r="B956" t="s">
        <v>248</v>
      </c>
      <c r="C956">
        <v>3</v>
      </c>
      <c r="D956">
        <v>214</v>
      </c>
      <c r="E956">
        <v>3</v>
      </c>
      <c r="F956" t="s">
        <v>63</v>
      </c>
      <c r="G956" t="s">
        <v>64</v>
      </c>
      <c r="H956" t="s">
        <v>65</v>
      </c>
      <c r="I956" t="s">
        <v>73</v>
      </c>
      <c r="J956" t="s">
        <v>74</v>
      </c>
      <c r="K956" t="s">
        <v>2</v>
      </c>
      <c r="L956">
        <v>50</v>
      </c>
      <c r="M956">
        <v>1945186</v>
      </c>
      <c r="N956">
        <v>2.9</v>
      </c>
      <c r="O956">
        <v>4</v>
      </c>
      <c r="P956" t="s">
        <v>196</v>
      </c>
      <c r="Q956" t="s">
        <v>321</v>
      </c>
      <c r="R956">
        <v>20</v>
      </c>
      <c r="S956" t="s">
        <v>1141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50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50</v>
      </c>
      <c r="AJ956">
        <v>50</v>
      </c>
      <c r="AK956">
        <v>50</v>
      </c>
      <c r="AL956">
        <v>50</v>
      </c>
      <c r="AM956">
        <v>0</v>
      </c>
      <c r="AN956">
        <v>5.7999999999999996E-2</v>
      </c>
      <c r="AO956">
        <v>4.5454545454545459</v>
      </c>
      <c r="AP956">
        <v>0</v>
      </c>
      <c r="AQ956" t="s">
        <v>131</v>
      </c>
      <c r="AR956" t="s">
        <v>116</v>
      </c>
      <c r="AS956" t="s">
        <v>1095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 t="s">
        <v>109</v>
      </c>
      <c r="BB956">
        <v>2.9</v>
      </c>
      <c r="BC956">
        <v>0</v>
      </c>
      <c r="BD956" t="s">
        <v>111</v>
      </c>
      <c r="BE956">
        <v>2</v>
      </c>
      <c r="BF956" t="s">
        <v>111</v>
      </c>
    </row>
    <row r="957" spans="1:58" x14ac:dyDescent="0.25">
      <c r="A957" t="s">
        <v>1267</v>
      </c>
      <c r="B957" t="s">
        <v>248</v>
      </c>
      <c r="C957">
        <v>3</v>
      </c>
      <c r="D957">
        <v>215</v>
      </c>
      <c r="E957">
        <v>3</v>
      </c>
      <c r="F957" t="s">
        <v>63</v>
      </c>
      <c r="G957" t="s">
        <v>64</v>
      </c>
      <c r="H957" t="s">
        <v>65</v>
      </c>
      <c r="I957" t="s">
        <v>73</v>
      </c>
      <c r="J957" t="s">
        <v>74</v>
      </c>
      <c r="K957" t="s">
        <v>1</v>
      </c>
      <c r="L957">
        <v>50</v>
      </c>
      <c r="M957">
        <v>1945188</v>
      </c>
      <c r="N957">
        <v>2.9</v>
      </c>
      <c r="O957">
        <v>4</v>
      </c>
      <c r="P957" t="s">
        <v>196</v>
      </c>
      <c r="Q957" t="s">
        <v>321</v>
      </c>
      <c r="R957">
        <v>20</v>
      </c>
      <c r="S957" t="s">
        <v>1141</v>
      </c>
      <c r="U957">
        <v>0</v>
      </c>
      <c r="V957">
        <v>5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5</v>
      </c>
      <c r="AC957">
        <v>50</v>
      </c>
      <c r="AD957">
        <v>13</v>
      </c>
      <c r="AE957">
        <v>0</v>
      </c>
      <c r="AF957">
        <v>0</v>
      </c>
      <c r="AG957">
        <v>13</v>
      </c>
      <c r="AH957">
        <v>0</v>
      </c>
      <c r="AI957">
        <v>37</v>
      </c>
      <c r="AJ957">
        <v>37</v>
      </c>
      <c r="AK957">
        <v>37</v>
      </c>
      <c r="AL957">
        <v>37</v>
      </c>
      <c r="AM957">
        <v>0</v>
      </c>
      <c r="AN957">
        <v>5.7999999999999996E-2</v>
      </c>
      <c r="AO957">
        <v>3.3636363636363638</v>
      </c>
      <c r="AP957">
        <v>0</v>
      </c>
      <c r="AQ957" t="s">
        <v>130</v>
      </c>
      <c r="AR957" t="s">
        <v>108</v>
      </c>
      <c r="AS957" t="s">
        <v>1095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 t="s">
        <v>117</v>
      </c>
      <c r="BB957">
        <v>2.9</v>
      </c>
      <c r="BC957">
        <v>0</v>
      </c>
      <c r="BD957" t="s">
        <v>111</v>
      </c>
      <c r="BE957">
        <v>0</v>
      </c>
      <c r="BF957" t="s">
        <v>111</v>
      </c>
    </row>
    <row r="958" spans="1:58" x14ac:dyDescent="0.25">
      <c r="A958" t="s">
        <v>1268</v>
      </c>
      <c r="B958" t="s">
        <v>248</v>
      </c>
      <c r="C958">
        <v>3</v>
      </c>
      <c r="D958">
        <v>216</v>
      </c>
      <c r="E958">
        <v>3</v>
      </c>
      <c r="F958" t="s">
        <v>63</v>
      </c>
      <c r="G958" t="s">
        <v>64</v>
      </c>
      <c r="H958" t="s">
        <v>65</v>
      </c>
      <c r="I958" t="s">
        <v>73</v>
      </c>
      <c r="J958" t="s">
        <v>74</v>
      </c>
      <c r="K958" t="s">
        <v>1</v>
      </c>
      <c r="L958">
        <v>50</v>
      </c>
      <c r="M958">
        <v>1945190</v>
      </c>
      <c r="N958">
        <v>2.9</v>
      </c>
      <c r="O958">
        <v>4</v>
      </c>
      <c r="P958" t="s">
        <v>196</v>
      </c>
      <c r="Q958" t="s">
        <v>321</v>
      </c>
      <c r="R958">
        <v>20</v>
      </c>
      <c r="S958" t="s">
        <v>1141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50</v>
      </c>
      <c r="AD958">
        <v>1</v>
      </c>
      <c r="AE958">
        <v>0</v>
      </c>
      <c r="AF958">
        <v>0</v>
      </c>
      <c r="AG958">
        <v>1</v>
      </c>
      <c r="AH958">
        <v>0</v>
      </c>
      <c r="AI958">
        <v>49</v>
      </c>
      <c r="AJ958">
        <v>49</v>
      </c>
      <c r="AK958">
        <v>49</v>
      </c>
      <c r="AL958">
        <v>49</v>
      </c>
      <c r="AM958">
        <v>0</v>
      </c>
      <c r="AN958">
        <v>5.7999999999999996E-2</v>
      </c>
      <c r="AO958">
        <v>4.454545454545455</v>
      </c>
      <c r="AP958">
        <v>0</v>
      </c>
      <c r="AQ958" t="s">
        <v>130</v>
      </c>
      <c r="AR958" t="s">
        <v>108</v>
      </c>
      <c r="AS958" t="s">
        <v>1095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 t="s">
        <v>117</v>
      </c>
      <c r="BB958">
        <v>2.9</v>
      </c>
      <c r="BC958">
        <v>0</v>
      </c>
      <c r="BD958" t="s">
        <v>111</v>
      </c>
      <c r="BE958">
        <v>0</v>
      </c>
      <c r="BF958" t="s">
        <v>111</v>
      </c>
    </row>
    <row r="959" spans="1:58" x14ac:dyDescent="0.25">
      <c r="A959" t="s">
        <v>1269</v>
      </c>
      <c r="B959" t="s">
        <v>248</v>
      </c>
      <c r="C959">
        <v>3</v>
      </c>
      <c r="D959">
        <v>217</v>
      </c>
      <c r="E959">
        <v>3</v>
      </c>
      <c r="F959" t="s">
        <v>63</v>
      </c>
      <c r="G959" t="s">
        <v>64</v>
      </c>
      <c r="H959" t="s">
        <v>65</v>
      </c>
      <c r="I959" t="s">
        <v>73</v>
      </c>
      <c r="J959" t="s">
        <v>74</v>
      </c>
      <c r="K959" t="s">
        <v>2</v>
      </c>
      <c r="L959">
        <v>50</v>
      </c>
      <c r="M959">
        <v>1945192</v>
      </c>
      <c r="N959">
        <v>2.9</v>
      </c>
      <c r="O959">
        <v>4</v>
      </c>
      <c r="P959" t="s">
        <v>196</v>
      </c>
      <c r="Q959" t="s">
        <v>321</v>
      </c>
      <c r="R959">
        <v>20</v>
      </c>
      <c r="S959" t="s">
        <v>1141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50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50</v>
      </c>
      <c r="AJ959">
        <v>50</v>
      </c>
      <c r="AK959">
        <v>50</v>
      </c>
      <c r="AL959">
        <v>50</v>
      </c>
      <c r="AM959">
        <v>0</v>
      </c>
      <c r="AN959">
        <v>5.7999999999999996E-2</v>
      </c>
      <c r="AO959">
        <v>4.5454545454545459</v>
      </c>
      <c r="AP959">
        <v>0</v>
      </c>
      <c r="AQ959" t="s">
        <v>131</v>
      </c>
      <c r="AR959" t="s">
        <v>116</v>
      </c>
      <c r="AS959" t="s">
        <v>1095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 t="s">
        <v>109</v>
      </c>
      <c r="BB959">
        <v>2.9</v>
      </c>
      <c r="BC959">
        <v>0</v>
      </c>
      <c r="BD959" t="s">
        <v>111</v>
      </c>
      <c r="BE959">
        <v>1</v>
      </c>
      <c r="BF959" t="s">
        <v>111</v>
      </c>
    </row>
    <row r="960" spans="1:58" x14ac:dyDescent="0.25">
      <c r="A960" t="s">
        <v>1270</v>
      </c>
      <c r="B960" t="s">
        <v>248</v>
      </c>
      <c r="C960">
        <v>3</v>
      </c>
      <c r="D960">
        <v>218</v>
      </c>
      <c r="E960">
        <v>3</v>
      </c>
      <c r="F960" t="s">
        <v>63</v>
      </c>
      <c r="G960" t="s">
        <v>64</v>
      </c>
      <c r="H960" t="s">
        <v>65</v>
      </c>
      <c r="I960" t="s">
        <v>73</v>
      </c>
      <c r="J960" t="s">
        <v>74</v>
      </c>
      <c r="K960" t="s">
        <v>1</v>
      </c>
      <c r="L960">
        <v>50</v>
      </c>
      <c r="M960">
        <v>1945194</v>
      </c>
      <c r="N960">
        <v>2.9</v>
      </c>
      <c r="O960">
        <v>4</v>
      </c>
      <c r="P960" t="s">
        <v>196</v>
      </c>
      <c r="Q960" t="s">
        <v>321</v>
      </c>
      <c r="R960">
        <v>20</v>
      </c>
      <c r="S960" t="s">
        <v>1141</v>
      </c>
      <c r="U960">
        <v>0</v>
      </c>
      <c r="V960">
        <v>12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12</v>
      </c>
      <c r="AC960">
        <v>50</v>
      </c>
      <c r="AD960">
        <v>30</v>
      </c>
      <c r="AE960">
        <v>0</v>
      </c>
      <c r="AF960">
        <v>0</v>
      </c>
      <c r="AG960">
        <v>30</v>
      </c>
      <c r="AH960">
        <v>0</v>
      </c>
      <c r="AI960">
        <v>20</v>
      </c>
      <c r="AJ960">
        <v>20</v>
      </c>
      <c r="AK960">
        <v>20</v>
      </c>
      <c r="AL960">
        <v>20</v>
      </c>
      <c r="AM960">
        <v>0</v>
      </c>
      <c r="AN960">
        <v>5.7999999999999996E-2</v>
      </c>
      <c r="AO960">
        <v>1.8181818181818183</v>
      </c>
      <c r="AP960">
        <v>0</v>
      </c>
      <c r="AQ960" t="s">
        <v>130</v>
      </c>
      <c r="AR960" t="s">
        <v>108</v>
      </c>
      <c r="AS960" t="s">
        <v>1095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 t="s">
        <v>117</v>
      </c>
      <c r="BB960">
        <v>2.9</v>
      </c>
      <c r="BC960">
        <v>0</v>
      </c>
      <c r="BD960" t="s">
        <v>111</v>
      </c>
      <c r="BE960">
        <v>0</v>
      </c>
      <c r="BF960" t="s">
        <v>111</v>
      </c>
    </row>
    <row r="961" spans="1:58" x14ac:dyDescent="0.25">
      <c r="A961" t="s">
        <v>1271</v>
      </c>
      <c r="B961" t="s">
        <v>248</v>
      </c>
      <c r="C961">
        <v>3</v>
      </c>
      <c r="D961">
        <v>219</v>
      </c>
      <c r="E961">
        <v>3</v>
      </c>
      <c r="F961" t="s">
        <v>63</v>
      </c>
      <c r="G961" t="s">
        <v>64</v>
      </c>
      <c r="H961" t="s">
        <v>65</v>
      </c>
      <c r="I961" t="s">
        <v>73</v>
      </c>
      <c r="J961" t="s">
        <v>74</v>
      </c>
      <c r="K961" t="s">
        <v>1</v>
      </c>
      <c r="L961">
        <v>50</v>
      </c>
      <c r="M961">
        <v>1945196</v>
      </c>
      <c r="N961">
        <v>2.9</v>
      </c>
      <c r="O961">
        <v>4</v>
      </c>
      <c r="P961" t="s">
        <v>196</v>
      </c>
      <c r="Q961" t="s">
        <v>321</v>
      </c>
      <c r="R961">
        <v>20</v>
      </c>
      <c r="S961" t="s">
        <v>1141</v>
      </c>
      <c r="U961">
        <v>0</v>
      </c>
      <c r="V961">
        <v>10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10</v>
      </c>
      <c r="AC961">
        <v>50</v>
      </c>
      <c r="AD961">
        <v>22</v>
      </c>
      <c r="AE961">
        <v>0</v>
      </c>
      <c r="AF961">
        <v>0</v>
      </c>
      <c r="AG961">
        <v>22</v>
      </c>
      <c r="AH961">
        <v>0</v>
      </c>
      <c r="AI961">
        <v>28</v>
      </c>
      <c r="AJ961">
        <v>28</v>
      </c>
      <c r="AK961">
        <v>28</v>
      </c>
      <c r="AL961">
        <v>28</v>
      </c>
      <c r="AM961">
        <v>0</v>
      </c>
      <c r="AN961">
        <v>5.7999999999999996E-2</v>
      </c>
      <c r="AO961">
        <v>2.5454545454545454</v>
      </c>
      <c r="AP961">
        <v>0</v>
      </c>
      <c r="AQ961" t="s">
        <v>130</v>
      </c>
      <c r="AR961" t="s">
        <v>108</v>
      </c>
      <c r="AS961" t="s">
        <v>1095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 t="s">
        <v>117</v>
      </c>
      <c r="BB961">
        <v>2.9</v>
      </c>
      <c r="BC961">
        <v>0</v>
      </c>
      <c r="BD961" t="s">
        <v>111</v>
      </c>
      <c r="BE961">
        <v>0</v>
      </c>
      <c r="BF961" t="s">
        <v>111</v>
      </c>
    </row>
    <row r="962" spans="1:58" x14ac:dyDescent="0.25">
      <c r="A962" t="s">
        <v>1272</v>
      </c>
      <c r="B962" t="s">
        <v>248</v>
      </c>
      <c r="C962">
        <v>3</v>
      </c>
      <c r="D962">
        <v>220</v>
      </c>
      <c r="E962">
        <v>3</v>
      </c>
      <c r="F962" t="s">
        <v>63</v>
      </c>
      <c r="G962" t="s">
        <v>64</v>
      </c>
      <c r="H962" t="s">
        <v>65</v>
      </c>
      <c r="I962" t="s">
        <v>73</v>
      </c>
      <c r="J962" t="s">
        <v>74</v>
      </c>
      <c r="K962" t="s">
        <v>1</v>
      </c>
      <c r="L962">
        <v>50</v>
      </c>
      <c r="M962">
        <v>1945198</v>
      </c>
      <c r="N962">
        <v>2.9</v>
      </c>
      <c r="O962">
        <v>4</v>
      </c>
      <c r="P962" t="s">
        <v>196</v>
      </c>
      <c r="Q962" t="s">
        <v>321</v>
      </c>
      <c r="R962">
        <v>20</v>
      </c>
      <c r="S962" t="s">
        <v>1141</v>
      </c>
      <c r="U962">
        <v>0</v>
      </c>
      <c r="V962">
        <v>6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6</v>
      </c>
      <c r="AC962">
        <v>50</v>
      </c>
      <c r="AD962">
        <v>16</v>
      </c>
      <c r="AE962">
        <v>0</v>
      </c>
      <c r="AF962">
        <v>0</v>
      </c>
      <c r="AG962">
        <v>16</v>
      </c>
      <c r="AH962">
        <v>0</v>
      </c>
      <c r="AI962">
        <v>34</v>
      </c>
      <c r="AJ962">
        <v>34</v>
      </c>
      <c r="AK962">
        <v>34</v>
      </c>
      <c r="AL962">
        <v>34</v>
      </c>
      <c r="AM962">
        <v>0</v>
      </c>
      <c r="AN962">
        <v>5.7999999999999996E-2</v>
      </c>
      <c r="AO962">
        <v>3.0909090909090908</v>
      </c>
      <c r="AP962">
        <v>0</v>
      </c>
      <c r="AQ962" t="s">
        <v>130</v>
      </c>
      <c r="AR962" t="s">
        <v>108</v>
      </c>
      <c r="AS962" t="s">
        <v>1095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 t="s">
        <v>117</v>
      </c>
      <c r="BB962">
        <v>2.9</v>
      </c>
      <c r="BC962">
        <v>0</v>
      </c>
      <c r="BD962" t="s">
        <v>111</v>
      </c>
      <c r="BE962">
        <v>0</v>
      </c>
      <c r="BF962" t="s">
        <v>111</v>
      </c>
    </row>
    <row r="963" spans="1:58" x14ac:dyDescent="0.25">
      <c r="A963" t="s">
        <v>1273</v>
      </c>
      <c r="B963" t="s">
        <v>248</v>
      </c>
      <c r="C963">
        <v>3</v>
      </c>
      <c r="D963">
        <v>221</v>
      </c>
      <c r="E963">
        <v>3</v>
      </c>
      <c r="F963" t="s">
        <v>63</v>
      </c>
      <c r="G963" t="s">
        <v>64</v>
      </c>
      <c r="H963" t="s">
        <v>65</v>
      </c>
      <c r="I963" t="s">
        <v>73</v>
      </c>
      <c r="J963" t="s">
        <v>74</v>
      </c>
      <c r="K963" t="s">
        <v>2</v>
      </c>
      <c r="L963">
        <v>50</v>
      </c>
      <c r="M963">
        <v>1945200</v>
      </c>
      <c r="N963">
        <v>2.9</v>
      </c>
      <c r="O963">
        <v>4</v>
      </c>
      <c r="P963" t="s">
        <v>196</v>
      </c>
      <c r="Q963" t="s">
        <v>321</v>
      </c>
      <c r="R963">
        <v>20</v>
      </c>
      <c r="S963" t="s">
        <v>1141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50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50</v>
      </c>
      <c r="AJ963">
        <v>50</v>
      </c>
      <c r="AK963">
        <v>50</v>
      </c>
      <c r="AL963">
        <v>50</v>
      </c>
      <c r="AM963">
        <v>0</v>
      </c>
      <c r="AN963">
        <v>5.7999999999999996E-2</v>
      </c>
      <c r="AO963">
        <v>4.5454545454545459</v>
      </c>
      <c r="AP963">
        <v>0</v>
      </c>
      <c r="AQ963" t="s">
        <v>131</v>
      </c>
      <c r="AR963" t="s">
        <v>116</v>
      </c>
      <c r="AS963" t="s">
        <v>1095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 t="s">
        <v>109</v>
      </c>
      <c r="BB963">
        <v>2.9</v>
      </c>
      <c r="BC963">
        <v>0</v>
      </c>
      <c r="BD963" t="s">
        <v>111</v>
      </c>
      <c r="BE963">
        <v>1</v>
      </c>
      <c r="BF963" t="s">
        <v>111</v>
      </c>
    </row>
    <row r="964" spans="1:58" x14ac:dyDescent="0.25">
      <c r="A964" t="s">
        <v>1274</v>
      </c>
      <c r="B964" t="s">
        <v>248</v>
      </c>
      <c r="C964">
        <v>3</v>
      </c>
      <c r="D964">
        <v>222</v>
      </c>
      <c r="E964">
        <v>3</v>
      </c>
      <c r="F964" t="s">
        <v>63</v>
      </c>
      <c r="G964" t="s">
        <v>64</v>
      </c>
      <c r="H964" t="s">
        <v>65</v>
      </c>
      <c r="I964" t="s">
        <v>73</v>
      </c>
      <c r="J964" t="s">
        <v>74</v>
      </c>
      <c r="K964" t="s">
        <v>2</v>
      </c>
      <c r="L964">
        <v>50</v>
      </c>
      <c r="M964">
        <v>1945202</v>
      </c>
      <c r="N964">
        <v>2.9</v>
      </c>
      <c r="O964">
        <v>4</v>
      </c>
      <c r="P964" t="s">
        <v>196</v>
      </c>
      <c r="Q964" t="s">
        <v>321</v>
      </c>
      <c r="R964">
        <v>20</v>
      </c>
      <c r="S964" t="s">
        <v>1141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50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50</v>
      </c>
      <c r="AJ964">
        <v>50</v>
      </c>
      <c r="AK964">
        <v>50</v>
      </c>
      <c r="AL964">
        <v>50</v>
      </c>
      <c r="AM964">
        <v>0</v>
      </c>
      <c r="AN964">
        <v>5.7999999999999996E-2</v>
      </c>
      <c r="AO964">
        <v>4.5454545454545459</v>
      </c>
      <c r="AP964">
        <v>0</v>
      </c>
      <c r="AQ964" t="s">
        <v>131</v>
      </c>
      <c r="AR964" t="s">
        <v>116</v>
      </c>
      <c r="AS964" t="s">
        <v>1095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 t="s">
        <v>109</v>
      </c>
      <c r="BB964">
        <v>2.9</v>
      </c>
      <c r="BC964">
        <v>0</v>
      </c>
      <c r="BD964" t="s">
        <v>114</v>
      </c>
      <c r="BE964">
        <v>2</v>
      </c>
      <c r="BF964" t="s">
        <v>111</v>
      </c>
    </row>
    <row r="965" spans="1:58" x14ac:dyDescent="0.25">
      <c r="A965" t="s">
        <v>1275</v>
      </c>
      <c r="B965" t="s">
        <v>248</v>
      </c>
      <c r="C965">
        <v>3</v>
      </c>
      <c r="D965">
        <v>223</v>
      </c>
      <c r="E965">
        <v>3</v>
      </c>
      <c r="F965" t="s">
        <v>63</v>
      </c>
      <c r="G965" t="s">
        <v>64</v>
      </c>
      <c r="H965" t="s">
        <v>65</v>
      </c>
      <c r="I965" t="s">
        <v>73</v>
      </c>
      <c r="J965" t="s">
        <v>74</v>
      </c>
      <c r="K965" t="s">
        <v>2</v>
      </c>
      <c r="L965">
        <v>50</v>
      </c>
      <c r="M965">
        <v>1945204</v>
      </c>
      <c r="N965">
        <v>3.2</v>
      </c>
      <c r="O965">
        <v>4</v>
      </c>
      <c r="P965" t="s">
        <v>196</v>
      </c>
      <c r="Q965" t="s">
        <v>321</v>
      </c>
      <c r="R965">
        <v>21</v>
      </c>
      <c r="S965" t="s">
        <v>1276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50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50</v>
      </c>
      <c r="AJ965">
        <v>50</v>
      </c>
      <c r="AK965">
        <v>50</v>
      </c>
      <c r="AL965">
        <v>50</v>
      </c>
      <c r="AM965">
        <v>0</v>
      </c>
      <c r="AN965">
        <v>6.4000000000000001E-2</v>
      </c>
      <c r="AO965">
        <v>4.5454545454545459</v>
      </c>
      <c r="AP965">
        <v>0</v>
      </c>
      <c r="AQ965" t="s">
        <v>131</v>
      </c>
      <c r="AR965" t="s">
        <v>116</v>
      </c>
      <c r="AS965" t="s">
        <v>1095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 t="s">
        <v>109</v>
      </c>
      <c r="BB965">
        <v>3.2</v>
      </c>
      <c r="BC965">
        <v>0</v>
      </c>
      <c r="BD965" t="s">
        <v>110</v>
      </c>
      <c r="BE965">
        <v>1</v>
      </c>
      <c r="BF965" t="s">
        <v>111</v>
      </c>
    </row>
    <row r="966" spans="1:58" x14ac:dyDescent="0.25">
      <c r="A966" t="s">
        <v>1277</v>
      </c>
      <c r="B966" t="s">
        <v>248</v>
      </c>
      <c r="C966">
        <v>3</v>
      </c>
      <c r="D966">
        <v>224</v>
      </c>
      <c r="E966">
        <v>3</v>
      </c>
      <c r="F966" t="s">
        <v>63</v>
      </c>
      <c r="G966" t="s">
        <v>64</v>
      </c>
      <c r="H966" t="s">
        <v>65</v>
      </c>
      <c r="I966" t="s">
        <v>73</v>
      </c>
      <c r="J966" t="s">
        <v>74</v>
      </c>
      <c r="K966" t="s">
        <v>2</v>
      </c>
      <c r="L966">
        <v>50</v>
      </c>
      <c r="M966">
        <v>1945206</v>
      </c>
      <c r="N966">
        <v>3.2</v>
      </c>
      <c r="O966">
        <v>4</v>
      </c>
      <c r="P966" t="s">
        <v>196</v>
      </c>
      <c r="Q966" t="s">
        <v>321</v>
      </c>
      <c r="R966">
        <v>21</v>
      </c>
      <c r="S966" t="s">
        <v>1276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50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50</v>
      </c>
      <c r="AJ966">
        <v>50</v>
      </c>
      <c r="AK966">
        <v>50</v>
      </c>
      <c r="AL966">
        <v>50</v>
      </c>
      <c r="AM966">
        <v>0</v>
      </c>
      <c r="AN966">
        <v>6.4000000000000001E-2</v>
      </c>
      <c r="AO966">
        <v>4.5454545454545459</v>
      </c>
      <c r="AP966">
        <v>0</v>
      </c>
      <c r="AQ966" t="s">
        <v>131</v>
      </c>
      <c r="AR966" t="s">
        <v>116</v>
      </c>
      <c r="AS966" t="s">
        <v>1095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 t="s">
        <v>109</v>
      </c>
      <c r="BB966">
        <v>3.2</v>
      </c>
      <c r="BC966">
        <v>0</v>
      </c>
      <c r="BD966" t="s">
        <v>111</v>
      </c>
      <c r="BE966">
        <v>2</v>
      </c>
      <c r="BF966" t="s">
        <v>111</v>
      </c>
    </row>
    <row r="967" spans="1:58" x14ac:dyDescent="0.25">
      <c r="A967" t="s">
        <v>1278</v>
      </c>
      <c r="B967" t="s">
        <v>248</v>
      </c>
      <c r="C967">
        <v>3</v>
      </c>
      <c r="D967">
        <v>225</v>
      </c>
      <c r="E967">
        <v>3</v>
      </c>
      <c r="F967" t="s">
        <v>63</v>
      </c>
      <c r="G967" t="s">
        <v>64</v>
      </c>
      <c r="H967" t="s">
        <v>65</v>
      </c>
      <c r="I967" t="s">
        <v>73</v>
      </c>
      <c r="J967" t="s">
        <v>74</v>
      </c>
      <c r="K967" t="s">
        <v>1</v>
      </c>
      <c r="L967">
        <v>50</v>
      </c>
      <c r="M967">
        <v>1945208</v>
      </c>
      <c r="N967">
        <v>3.2</v>
      </c>
      <c r="O967">
        <v>4</v>
      </c>
      <c r="P967" t="s">
        <v>196</v>
      </c>
      <c r="Q967" t="s">
        <v>321</v>
      </c>
      <c r="R967">
        <v>21</v>
      </c>
      <c r="S967" t="s">
        <v>1276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50</v>
      </c>
      <c r="AD967">
        <v>1</v>
      </c>
      <c r="AE967">
        <v>0</v>
      </c>
      <c r="AF967">
        <v>0</v>
      </c>
      <c r="AG967">
        <v>1</v>
      </c>
      <c r="AH967">
        <v>0</v>
      </c>
      <c r="AI967">
        <v>49</v>
      </c>
      <c r="AJ967">
        <v>49</v>
      </c>
      <c r="AK967">
        <v>49</v>
      </c>
      <c r="AL967">
        <v>49</v>
      </c>
      <c r="AM967">
        <v>0</v>
      </c>
      <c r="AN967">
        <v>6.4000000000000001E-2</v>
      </c>
      <c r="AO967">
        <v>4.454545454545455</v>
      </c>
      <c r="AP967">
        <v>0</v>
      </c>
      <c r="AQ967" t="s">
        <v>130</v>
      </c>
      <c r="AR967" t="s">
        <v>108</v>
      </c>
      <c r="AS967" t="s">
        <v>1095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 t="s">
        <v>117</v>
      </c>
      <c r="BB967">
        <v>3.2</v>
      </c>
      <c r="BC967">
        <v>0</v>
      </c>
      <c r="BD967" t="s">
        <v>111</v>
      </c>
      <c r="BE967">
        <v>0</v>
      </c>
      <c r="BF967" t="s">
        <v>111</v>
      </c>
    </row>
    <row r="968" spans="1:58" x14ac:dyDescent="0.25">
      <c r="A968" t="s">
        <v>1279</v>
      </c>
      <c r="B968" t="s">
        <v>248</v>
      </c>
      <c r="C968">
        <v>3</v>
      </c>
      <c r="D968">
        <v>226</v>
      </c>
      <c r="E968">
        <v>3</v>
      </c>
      <c r="F968" t="s">
        <v>63</v>
      </c>
      <c r="G968" t="s">
        <v>64</v>
      </c>
      <c r="H968" t="s">
        <v>65</v>
      </c>
      <c r="I968" t="s">
        <v>73</v>
      </c>
      <c r="J968" t="s">
        <v>74</v>
      </c>
      <c r="K968" t="s">
        <v>1</v>
      </c>
      <c r="L968">
        <v>50</v>
      </c>
      <c r="M968">
        <v>1945210</v>
      </c>
      <c r="N968">
        <v>3.2</v>
      </c>
      <c r="O968">
        <v>4</v>
      </c>
      <c r="P968" t="s">
        <v>196</v>
      </c>
      <c r="Q968" t="s">
        <v>321</v>
      </c>
      <c r="R968">
        <v>21</v>
      </c>
      <c r="S968" t="s">
        <v>1276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50</v>
      </c>
      <c r="AD968">
        <v>1</v>
      </c>
      <c r="AE968">
        <v>0</v>
      </c>
      <c r="AF968">
        <v>0</v>
      </c>
      <c r="AG968">
        <v>1</v>
      </c>
      <c r="AH968">
        <v>0</v>
      </c>
      <c r="AI968">
        <v>49</v>
      </c>
      <c r="AJ968">
        <v>49</v>
      </c>
      <c r="AK968">
        <v>49</v>
      </c>
      <c r="AL968">
        <v>49</v>
      </c>
      <c r="AM968">
        <v>0</v>
      </c>
      <c r="AN968">
        <v>6.4000000000000001E-2</v>
      </c>
      <c r="AO968">
        <v>4.454545454545455</v>
      </c>
      <c r="AP968">
        <v>0</v>
      </c>
      <c r="AQ968" t="s">
        <v>130</v>
      </c>
      <c r="AR968" t="s">
        <v>108</v>
      </c>
      <c r="AS968" t="s">
        <v>1095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 t="s">
        <v>117</v>
      </c>
      <c r="BB968">
        <v>3.2</v>
      </c>
      <c r="BC968">
        <v>0</v>
      </c>
      <c r="BD968" t="s">
        <v>111</v>
      </c>
      <c r="BE968">
        <v>0</v>
      </c>
      <c r="BF968" t="s">
        <v>111</v>
      </c>
    </row>
    <row r="969" spans="1:58" x14ac:dyDescent="0.25">
      <c r="A969" t="s">
        <v>1280</v>
      </c>
      <c r="B969" t="s">
        <v>248</v>
      </c>
      <c r="C969">
        <v>3</v>
      </c>
      <c r="D969">
        <v>227</v>
      </c>
      <c r="E969">
        <v>3</v>
      </c>
      <c r="F969" t="s">
        <v>63</v>
      </c>
      <c r="G969" t="s">
        <v>64</v>
      </c>
      <c r="H969" t="s">
        <v>65</v>
      </c>
      <c r="I969" t="s">
        <v>73</v>
      </c>
      <c r="J969" t="s">
        <v>74</v>
      </c>
      <c r="K969" t="s">
        <v>1</v>
      </c>
      <c r="L969">
        <v>50</v>
      </c>
      <c r="M969">
        <v>1945212</v>
      </c>
      <c r="N969">
        <v>3.2</v>
      </c>
      <c r="O969">
        <v>4</v>
      </c>
      <c r="P969" t="s">
        <v>196</v>
      </c>
      <c r="Q969" t="s">
        <v>321</v>
      </c>
      <c r="R969">
        <v>21</v>
      </c>
      <c r="S969" t="s">
        <v>1276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50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49</v>
      </c>
      <c r="AJ969">
        <v>49</v>
      </c>
      <c r="AK969">
        <v>49</v>
      </c>
      <c r="AL969">
        <v>49</v>
      </c>
      <c r="AM969">
        <v>0</v>
      </c>
      <c r="AN969">
        <v>6.4000000000000001E-2</v>
      </c>
      <c r="AO969">
        <v>4.454545454545455</v>
      </c>
      <c r="AP969">
        <v>0</v>
      </c>
      <c r="AQ969" t="s">
        <v>130</v>
      </c>
      <c r="AR969" t="s">
        <v>108</v>
      </c>
      <c r="AS969" t="s">
        <v>1095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 t="s">
        <v>117</v>
      </c>
      <c r="BB969">
        <v>3.2</v>
      </c>
      <c r="BC969">
        <v>0</v>
      </c>
      <c r="BD969" t="s">
        <v>111</v>
      </c>
      <c r="BE969">
        <v>0</v>
      </c>
      <c r="BF969" t="s">
        <v>111</v>
      </c>
    </row>
    <row r="970" spans="1:58" x14ac:dyDescent="0.25">
      <c r="A970" t="s">
        <v>1281</v>
      </c>
      <c r="B970" t="s">
        <v>248</v>
      </c>
      <c r="C970">
        <v>3</v>
      </c>
      <c r="D970">
        <v>228</v>
      </c>
      <c r="E970">
        <v>3</v>
      </c>
      <c r="F970" t="s">
        <v>63</v>
      </c>
      <c r="G970" t="s">
        <v>64</v>
      </c>
      <c r="H970" t="s">
        <v>65</v>
      </c>
      <c r="I970" t="s">
        <v>73</v>
      </c>
      <c r="J970" t="s">
        <v>74</v>
      </c>
      <c r="K970" t="s">
        <v>2</v>
      </c>
      <c r="L970">
        <v>50</v>
      </c>
      <c r="M970">
        <v>1945214</v>
      </c>
      <c r="N970">
        <v>3.2</v>
      </c>
      <c r="O970">
        <v>4</v>
      </c>
      <c r="P970" t="s">
        <v>196</v>
      </c>
      <c r="Q970" t="s">
        <v>321</v>
      </c>
      <c r="R970">
        <v>21</v>
      </c>
      <c r="S970" t="s">
        <v>1276</v>
      </c>
      <c r="U970">
        <v>0</v>
      </c>
      <c r="V970">
        <v>0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1</v>
      </c>
      <c r="AC970">
        <v>50</v>
      </c>
      <c r="AD970">
        <v>0</v>
      </c>
      <c r="AE970">
        <v>1</v>
      </c>
      <c r="AF970">
        <v>0</v>
      </c>
      <c r="AG970">
        <v>1</v>
      </c>
      <c r="AH970">
        <v>0</v>
      </c>
      <c r="AI970">
        <v>50</v>
      </c>
      <c r="AJ970">
        <v>49</v>
      </c>
      <c r="AK970">
        <v>50</v>
      </c>
      <c r="AL970">
        <v>50</v>
      </c>
      <c r="AM970">
        <v>0</v>
      </c>
      <c r="AN970">
        <v>6.4000000000000001E-2</v>
      </c>
      <c r="AO970">
        <v>4.5454545454545459</v>
      </c>
      <c r="AP970">
        <v>0</v>
      </c>
      <c r="AQ970" t="s">
        <v>131</v>
      </c>
      <c r="AR970" t="s">
        <v>108</v>
      </c>
      <c r="AS970" t="s">
        <v>1095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 t="s">
        <v>109</v>
      </c>
      <c r="BB970">
        <v>3.2</v>
      </c>
      <c r="BC970">
        <v>0</v>
      </c>
      <c r="BD970" t="s">
        <v>111</v>
      </c>
      <c r="BE970">
        <v>1</v>
      </c>
      <c r="BF970" t="s">
        <v>111</v>
      </c>
    </row>
    <row r="971" spans="1:58" x14ac:dyDescent="0.25">
      <c r="A971" t="s">
        <v>1282</v>
      </c>
      <c r="B971" t="s">
        <v>248</v>
      </c>
      <c r="C971">
        <v>3</v>
      </c>
      <c r="D971">
        <v>229</v>
      </c>
      <c r="E971">
        <v>3</v>
      </c>
      <c r="F971" t="s">
        <v>63</v>
      </c>
      <c r="G971" t="s">
        <v>64</v>
      </c>
      <c r="H971" t="s">
        <v>65</v>
      </c>
      <c r="I971" t="s">
        <v>73</v>
      </c>
      <c r="J971" t="s">
        <v>74</v>
      </c>
      <c r="K971" t="s">
        <v>2</v>
      </c>
      <c r="L971">
        <v>50</v>
      </c>
      <c r="M971">
        <v>1945216</v>
      </c>
      <c r="N971">
        <v>3.2</v>
      </c>
      <c r="O971">
        <v>4</v>
      </c>
      <c r="P971" t="s">
        <v>196</v>
      </c>
      <c r="Q971" t="s">
        <v>321</v>
      </c>
      <c r="R971">
        <v>21</v>
      </c>
      <c r="S971" t="s">
        <v>1276</v>
      </c>
      <c r="U971">
        <v>0</v>
      </c>
      <c r="V971">
        <v>0</v>
      </c>
      <c r="W971">
        <v>1</v>
      </c>
      <c r="X971">
        <v>0</v>
      </c>
      <c r="Y971">
        <v>1</v>
      </c>
      <c r="Z971">
        <v>0</v>
      </c>
      <c r="AA971">
        <v>0</v>
      </c>
      <c r="AB971">
        <v>1</v>
      </c>
      <c r="AC971">
        <v>50</v>
      </c>
      <c r="AD971">
        <v>0</v>
      </c>
      <c r="AE971">
        <v>1</v>
      </c>
      <c r="AF971">
        <v>0</v>
      </c>
      <c r="AG971">
        <v>1</v>
      </c>
      <c r="AH971">
        <v>0</v>
      </c>
      <c r="AI971">
        <v>50</v>
      </c>
      <c r="AJ971">
        <v>49</v>
      </c>
      <c r="AK971">
        <v>50</v>
      </c>
      <c r="AL971">
        <v>50</v>
      </c>
      <c r="AM971">
        <v>0</v>
      </c>
      <c r="AN971">
        <v>6.4000000000000001E-2</v>
      </c>
      <c r="AO971">
        <v>4.5454545454545459</v>
      </c>
      <c r="AP971">
        <v>0</v>
      </c>
      <c r="AQ971" t="s">
        <v>131</v>
      </c>
      <c r="AR971" t="s">
        <v>108</v>
      </c>
      <c r="AS971" t="s">
        <v>1095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 t="s">
        <v>109</v>
      </c>
      <c r="BB971">
        <v>3.2</v>
      </c>
      <c r="BC971">
        <v>0</v>
      </c>
      <c r="BD971" t="s">
        <v>111</v>
      </c>
      <c r="BE971">
        <v>2</v>
      </c>
      <c r="BF971" t="s">
        <v>111</v>
      </c>
    </row>
    <row r="972" spans="1:58" x14ac:dyDescent="0.25">
      <c r="A972" t="s">
        <v>1283</v>
      </c>
      <c r="B972" t="s">
        <v>248</v>
      </c>
      <c r="C972">
        <v>3</v>
      </c>
      <c r="D972">
        <v>230</v>
      </c>
      <c r="E972">
        <v>3</v>
      </c>
      <c r="F972" t="s">
        <v>63</v>
      </c>
      <c r="G972" t="s">
        <v>64</v>
      </c>
      <c r="H972" t="s">
        <v>65</v>
      </c>
      <c r="I972" t="s">
        <v>73</v>
      </c>
      <c r="J972" t="s">
        <v>74</v>
      </c>
      <c r="K972" t="s">
        <v>1</v>
      </c>
      <c r="L972">
        <v>50</v>
      </c>
      <c r="M972">
        <v>1945218</v>
      </c>
      <c r="N972">
        <v>3.2</v>
      </c>
      <c r="O972">
        <v>4</v>
      </c>
      <c r="P972" t="s">
        <v>196</v>
      </c>
      <c r="Q972" t="s">
        <v>321</v>
      </c>
      <c r="R972">
        <v>21</v>
      </c>
      <c r="S972" t="s">
        <v>1276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50</v>
      </c>
      <c r="AD972">
        <v>1</v>
      </c>
      <c r="AE972">
        <v>0</v>
      </c>
      <c r="AF972">
        <v>0</v>
      </c>
      <c r="AG972">
        <v>1</v>
      </c>
      <c r="AH972">
        <v>0</v>
      </c>
      <c r="AI972">
        <v>49</v>
      </c>
      <c r="AJ972">
        <v>49</v>
      </c>
      <c r="AK972">
        <v>49</v>
      </c>
      <c r="AL972">
        <v>49</v>
      </c>
      <c r="AM972">
        <v>0</v>
      </c>
      <c r="AN972">
        <v>6.4000000000000001E-2</v>
      </c>
      <c r="AO972">
        <v>4.454545454545455</v>
      </c>
      <c r="AP972">
        <v>0</v>
      </c>
      <c r="AQ972" t="s">
        <v>130</v>
      </c>
      <c r="AR972" t="s">
        <v>108</v>
      </c>
      <c r="AS972" t="s">
        <v>1095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 t="s">
        <v>117</v>
      </c>
      <c r="BB972">
        <v>3.2</v>
      </c>
      <c r="BC972">
        <v>0</v>
      </c>
      <c r="BD972" t="s">
        <v>111</v>
      </c>
      <c r="BE972">
        <v>0</v>
      </c>
      <c r="BF972" t="s">
        <v>111</v>
      </c>
    </row>
    <row r="973" spans="1:58" x14ac:dyDescent="0.25">
      <c r="A973" t="s">
        <v>1284</v>
      </c>
      <c r="B973" t="s">
        <v>248</v>
      </c>
      <c r="C973">
        <v>3</v>
      </c>
      <c r="D973">
        <v>231</v>
      </c>
      <c r="E973">
        <v>3</v>
      </c>
      <c r="F973" t="s">
        <v>63</v>
      </c>
      <c r="G973" t="s">
        <v>64</v>
      </c>
      <c r="H973" t="s">
        <v>65</v>
      </c>
      <c r="I973" t="s">
        <v>73</v>
      </c>
      <c r="J973" t="s">
        <v>74</v>
      </c>
      <c r="K973" t="s">
        <v>2</v>
      </c>
      <c r="L973">
        <v>50</v>
      </c>
      <c r="M973">
        <v>1945220</v>
      </c>
      <c r="N973">
        <v>3.2</v>
      </c>
      <c r="O973">
        <v>4</v>
      </c>
      <c r="P973" t="s">
        <v>196</v>
      </c>
      <c r="Q973" t="s">
        <v>321</v>
      </c>
      <c r="R973">
        <v>21</v>
      </c>
      <c r="S973" t="s">
        <v>1276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50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50</v>
      </c>
      <c r="AJ973">
        <v>50</v>
      </c>
      <c r="AK973">
        <v>50</v>
      </c>
      <c r="AL973">
        <v>50</v>
      </c>
      <c r="AM973">
        <v>0</v>
      </c>
      <c r="AN973">
        <v>6.4000000000000001E-2</v>
      </c>
      <c r="AO973">
        <v>4.5454545454545459</v>
      </c>
      <c r="AP973">
        <v>0</v>
      </c>
      <c r="AQ973" t="s">
        <v>131</v>
      </c>
      <c r="AR973" t="s">
        <v>116</v>
      </c>
      <c r="AS973" t="s">
        <v>1095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 t="s">
        <v>109</v>
      </c>
      <c r="BB973">
        <v>3.2</v>
      </c>
      <c r="BC973">
        <v>0</v>
      </c>
      <c r="BD973" t="s">
        <v>111</v>
      </c>
      <c r="BE973">
        <v>1</v>
      </c>
      <c r="BF973" t="s">
        <v>111</v>
      </c>
    </row>
    <row r="974" spans="1:58" x14ac:dyDescent="0.25">
      <c r="A974" t="s">
        <v>1285</v>
      </c>
      <c r="B974" t="s">
        <v>248</v>
      </c>
      <c r="C974">
        <v>3</v>
      </c>
      <c r="D974">
        <v>232</v>
      </c>
      <c r="E974">
        <v>3</v>
      </c>
      <c r="F974" t="s">
        <v>63</v>
      </c>
      <c r="G974" t="s">
        <v>64</v>
      </c>
      <c r="H974" t="s">
        <v>65</v>
      </c>
      <c r="I974" t="s">
        <v>73</v>
      </c>
      <c r="J974" t="s">
        <v>74</v>
      </c>
      <c r="K974" t="s">
        <v>2</v>
      </c>
      <c r="L974">
        <v>50</v>
      </c>
      <c r="M974">
        <v>1945222</v>
      </c>
      <c r="N974">
        <v>3.2</v>
      </c>
      <c r="O974">
        <v>4</v>
      </c>
      <c r="P974" t="s">
        <v>196</v>
      </c>
      <c r="Q974" t="s">
        <v>321</v>
      </c>
      <c r="R974">
        <v>21</v>
      </c>
      <c r="S974" t="s">
        <v>1276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50</v>
      </c>
      <c r="AJ974">
        <v>50</v>
      </c>
      <c r="AK974">
        <v>50</v>
      </c>
      <c r="AL974">
        <v>50</v>
      </c>
      <c r="AM974">
        <v>0</v>
      </c>
      <c r="AN974">
        <v>6.4000000000000001E-2</v>
      </c>
      <c r="AO974">
        <v>4.5454545454545459</v>
      </c>
      <c r="AP974">
        <v>0</v>
      </c>
      <c r="AQ974" t="s">
        <v>131</v>
      </c>
      <c r="AR974" t="s">
        <v>116</v>
      </c>
      <c r="AS974" t="s">
        <v>1095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 t="s">
        <v>109</v>
      </c>
      <c r="BB974">
        <v>3.2</v>
      </c>
      <c r="BC974">
        <v>0</v>
      </c>
      <c r="BD974" t="s">
        <v>111</v>
      </c>
      <c r="BE974">
        <v>2</v>
      </c>
      <c r="BF974" t="s">
        <v>111</v>
      </c>
    </row>
    <row r="975" spans="1:58" x14ac:dyDescent="0.25">
      <c r="A975" t="s">
        <v>1286</v>
      </c>
      <c r="B975" t="s">
        <v>248</v>
      </c>
      <c r="C975">
        <v>3</v>
      </c>
      <c r="D975">
        <v>233</v>
      </c>
      <c r="E975">
        <v>3</v>
      </c>
      <c r="F975" t="s">
        <v>63</v>
      </c>
      <c r="G975" t="s">
        <v>64</v>
      </c>
      <c r="H975" t="s">
        <v>65</v>
      </c>
      <c r="I975" t="s">
        <v>73</v>
      </c>
      <c r="J975" t="s">
        <v>74</v>
      </c>
      <c r="K975" t="s">
        <v>2</v>
      </c>
      <c r="L975">
        <v>50</v>
      </c>
      <c r="M975">
        <v>1945224</v>
      </c>
      <c r="N975">
        <v>3.2</v>
      </c>
      <c r="O975">
        <v>4</v>
      </c>
      <c r="P975" t="s">
        <v>196</v>
      </c>
      <c r="Q975" t="s">
        <v>321</v>
      </c>
      <c r="R975">
        <v>21</v>
      </c>
      <c r="S975" t="s">
        <v>1276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50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50</v>
      </c>
      <c r="AJ975">
        <v>50</v>
      </c>
      <c r="AK975">
        <v>50</v>
      </c>
      <c r="AL975">
        <v>50</v>
      </c>
      <c r="AM975">
        <v>0</v>
      </c>
      <c r="AN975">
        <v>6.4000000000000001E-2</v>
      </c>
      <c r="AO975">
        <v>4.5454545454545459</v>
      </c>
      <c r="AP975">
        <v>0</v>
      </c>
      <c r="AQ975" t="s">
        <v>131</v>
      </c>
      <c r="AR975" t="s">
        <v>116</v>
      </c>
      <c r="AS975" t="s">
        <v>1095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 t="s">
        <v>109</v>
      </c>
      <c r="BB975">
        <v>3.2</v>
      </c>
      <c r="BC975">
        <v>0</v>
      </c>
      <c r="BD975" t="s">
        <v>114</v>
      </c>
      <c r="BE975">
        <v>3</v>
      </c>
      <c r="BF975" t="s">
        <v>111</v>
      </c>
    </row>
    <row r="976" spans="1:58" x14ac:dyDescent="0.25">
      <c r="A976" t="s">
        <v>1287</v>
      </c>
      <c r="B976" t="s">
        <v>248</v>
      </c>
      <c r="C976">
        <v>3</v>
      </c>
      <c r="D976">
        <v>234</v>
      </c>
      <c r="E976">
        <v>3</v>
      </c>
      <c r="F976" t="s">
        <v>63</v>
      </c>
      <c r="G976" t="s">
        <v>64</v>
      </c>
      <c r="H976" t="s">
        <v>65</v>
      </c>
      <c r="I976" t="s">
        <v>73</v>
      </c>
      <c r="J976" t="s">
        <v>79</v>
      </c>
      <c r="K976" t="s">
        <v>2</v>
      </c>
      <c r="L976">
        <v>50</v>
      </c>
      <c r="M976">
        <v>1945226</v>
      </c>
      <c r="N976">
        <v>14</v>
      </c>
      <c r="O976">
        <v>4</v>
      </c>
      <c r="P976" t="s">
        <v>196</v>
      </c>
      <c r="Q976" t="s">
        <v>321</v>
      </c>
      <c r="R976">
        <v>22</v>
      </c>
      <c r="S976" t="s">
        <v>1288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50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50</v>
      </c>
      <c r="AJ976">
        <v>50</v>
      </c>
      <c r="AK976">
        <v>50</v>
      </c>
      <c r="AL976">
        <v>50</v>
      </c>
      <c r="AM976">
        <v>0</v>
      </c>
      <c r="AN976">
        <v>0.28000000000000003</v>
      </c>
      <c r="AO976">
        <v>4.5454545454545459</v>
      </c>
      <c r="AP976">
        <v>0</v>
      </c>
      <c r="AQ976" t="s">
        <v>131</v>
      </c>
      <c r="AR976" t="s">
        <v>116</v>
      </c>
      <c r="AS976" t="s">
        <v>1095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 t="s">
        <v>109</v>
      </c>
      <c r="BB976">
        <v>14</v>
      </c>
      <c r="BC976">
        <v>0</v>
      </c>
      <c r="BD976" t="s">
        <v>110</v>
      </c>
      <c r="BE976">
        <v>1</v>
      </c>
      <c r="BF976" t="s">
        <v>111</v>
      </c>
    </row>
    <row r="977" spans="1:58" x14ac:dyDescent="0.25">
      <c r="A977" t="s">
        <v>1289</v>
      </c>
      <c r="B977" t="s">
        <v>248</v>
      </c>
      <c r="C977">
        <v>3</v>
      </c>
      <c r="D977">
        <v>235</v>
      </c>
      <c r="E977">
        <v>3</v>
      </c>
      <c r="F977" t="s">
        <v>63</v>
      </c>
      <c r="G977" t="s">
        <v>64</v>
      </c>
      <c r="H977" t="s">
        <v>65</v>
      </c>
      <c r="I977" t="s">
        <v>73</v>
      </c>
      <c r="J977" t="s">
        <v>79</v>
      </c>
      <c r="K977" t="s">
        <v>2</v>
      </c>
      <c r="L977">
        <v>50</v>
      </c>
      <c r="M977">
        <v>1945228</v>
      </c>
      <c r="N977">
        <v>14</v>
      </c>
      <c r="O977">
        <v>4</v>
      </c>
      <c r="P977" t="s">
        <v>196</v>
      </c>
      <c r="Q977" t="s">
        <v>321</v>
      </c>
      <c r="R977">
        <v>22</v>
      </c>
      <c r="S977" t="s">
        <v>1288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50</v>
      </c>
      <c r="AJ977">
        <v>50</v>
      </c>
      <c r="AK977">
        <v>50</v>
      </c>
      <c r="AL977">
        <v>50</v>
      </c>
      <c r="AM977">
        <v>0</v>
      </c>
      <c r="AN977">
        <v>0.28000000000000003</v>
      </c>
      <c r="AO977">
        <v>4.5454545454545459</v>
      </c>
      <c r="AP977">
        <v>0</v>
      </c>
      <c r="AQ977" t="s">
        <v>131</v>
      </c>
      <c r="AR977" t="s">
        <v>116</v>
      </c>
      <c r="AS977" t="s">
        <v>1095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 t="s">
        <v>109</v>
      </c>
      <c r="BB977">
        <v>14</v>
      </c>
      <c r="BC977">
        <v>0</v>
      </c>
      <c r="BD977" t="s">
        <v>111</v>
      </c>
      <c r="BE977">
        <v>2</v>
      </c>
      <c r="BF977" t="s">
        <v>111</v>
      </c>
    </row>
    <row r="978" spans="1:58" x14ac:dyDescent="0.25">
      <c r="A978" t="s">
        <v>1290</v>
      </c>
      <c r="B978" t="s">
        <v>248</v>
      </c>
      <c r="C978">
        <v>3</v>
      </c>
      <c r="D978">
        <v>236</v>
      </c>
      <c r="E978">
        <v>3</v>
      </c>
      <c r="F978" t="s">
        <v>63</v>
      </c>
      <c r="G978" t="s">
        <v>64</v>
      </c>
      <c r="H978" t="s">
        <v>65</v>
      </c>
      <c r="I978" t="s">
        <v>73</v>
      </c>
      <c r="J978" t="s">
        <v>79</v>
      </c>
      <c r="K978" t="s">
        <v>2</v>
      </c>
      <c r="L978">
        <v>50</v>
      </c>
      <c r="M978">
        <v>1945230</v>
      </c>
      <c r="N978">
        <v>14</v>
      </c>
      <c r="O978">
        <v>4</v>
      </c>
      <c r="P978" t="s">
        <v>196</v>
      </c>
      <c r="Q978" t="s">
        <v>321</v>
      </c>
      <c r="R978">
        <v>22</v>
      </c>
      <c r="S978" t="s">
        <v>1288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50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50</v>
      </c>
      <c r="AJ978">
        <v>50</v>
      </c>
      <c r="AK978">
        <v>50</v>
      </c>
      <c r="AL978">
        <v>50</v>
      </c>
      <c r="AM978">
        <v>0</v>
      </c>
      <c r="AN978">
        <v>0.28000000000000003</v>
      </c>
      <c r="AO978">
        <v>4.5454545454545459</v>
      </c>
      <c r="AP978">
        <v>0</v>
      </c>
      <c r="AQ978" t="s">
        <v>131</v>
      </c>
      <c r="AR978" t="s">
        <v>116</v>
      </c>
      <c r="AS978" t="s">
        <v>1095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 t="s">
        <v>109</v>
      </c>
      <c r="BB978">
        <v>14</v>
      </c>
      <c r="BC978">
        <v>0</v>
      </c>
      <c r="BD978" t="s">
        <v>111</v>
      </c>
      <c r="BE978">
        <v>3</v>
      </c>
      <c r="BF978" t="s">
        <v>111</v>
      </c>
    </row>
    <row r="979" spans="1:58" x14ac:dyDescent="0.25">
      <c r="A979" t="s">
        <v>1291</v>
      </c>
      <c r="B979" t="s">
        <v>248</v>
      </c>
      <c r="C979">
        <v>3</v>
      </c>
      <c r="D979">
        <v>237</v>
      </c>
      <c r="E979">
        <v>3</v>
      </c>
      <c r="F979" t="s">
        <v>63</v>
      </c>
      <c r="G979" t="s">
        <v>64</v>
      </c>
      <c r="H979" t="s">
        <v>65</v>
      </c>
      <c r="I979" t="s">
        <v>73</v>
      </c>
      <c r="J979" t="s">
        <v>79</v>
      </c>
      <c r="K979" t="s">
        <v>2</v>
      </c>
      <c r="L979">
        <v>50</v>
      </c>
      <c r="M979">
        <v>1945232</v>
      </c>
      <c r="N979">
        <v>14</v>
      </c>
      <c r="O979">
        <v>4</v>
      </c>
      <c r="P979" t="s">
        <v>196</v>
      </c>
      <c r="Q979" t="s">
        <v>321</v>
      </c>
      <c r="R979">
        <v>22</v>
      </c>
      <c r="S979" t="s">
        <v>1288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50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50</v>
      </c>
      <c r="AJ979">
        <v>50</v>
      </c>
      <c r="AK979">
        <v>50</v>
      </c>
      <c r="AL979">
        <v>50</v>
      </c>
      <c r="AM979">
        <v>0</v>
      </c>
      <c r="AN979">
        <v>0.28000000000000003</v>
      </c>
      <c r="AO979">
        <v>4.5454545454545459</v>
      </c>
      <c r="AP979">
        <v>0</v>
      </c>
      <c r="AQ979" t="s">
        <v>131</v>
      </c>
      <c r="AR979" t="s">
        <v>116</v>
      </c>
      <c r="AS979" t="s">
        <v>1095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 t="s">
        <v>109</v>
      </c>
      <c r="BB979">
        <v>14</v>
      </c>
      <c r="BC979">
        <v>0</v>
      </c>
      <c r="BD979" t="s">
        <v>111</v>
      </c>
      <c r="BE979">
        <v>4</v>
      </c>
      <c r="BF979" t="s">
        <v>111</v>
      </c>
    </row>
    <row r="980" spans="1:58" x14ac:dyDescent="0.25">
      <c r="A980" t="s">
        <v>1292</v>
      </c>
      <c r="B980" t="s">
        <v>248</v>
      </c>
      <c r="C980">
        <v>3</v>
      </c>
      <c r="D980">
        <v>238</v>
      </c>
      <c r="E980">
        <v>3</v>
      </c>
      <c r="F980" t="s">
        <v>63</v>
      </c>
      <c r="G980" t="s">
        <v>64</v>
      </c>
      <c r="H980" t="s">
        <v>65</v>
      </c>
      <c r="I980" t="s">
        <v>72</v>
      </c>
      <c r="J980" t="s">
        <v>72</v>
      </c>
      <c r="K980" t="s">
        <v>121</v>
      </c>
      <c r="L980">
        <v>50</v>
      </c>
      <c r="M980">
        <v>1945234</v>
      </c>
      <c r="N980">
        <v>0</v>
      </c>
      <c r="O980">
        <v>4</v>
      </c>
      <c r="P980" t="s">
        <v>196</v>
      </c>
      <c r="Q980" t="s">
        <v>321</v>
      </c>
      <c r="R980">
        <v>22</v>
      </c>
      <c r="S980" t="s">
        <v>1293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50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50</v>
      </c>
      <c r="AK980">
        <v>50</v>
      </c>
      <c r="AL980">
        <v>50</v>
      </c>
      <c r="AM980">
        <v>50</v>
      </c>
      <c r="AN980">
        <v>0</v>
      </c>
      <c r="AO980">
        <v>4.5454545454545459</v>
      </c>
      <c r="AP980">
        <v>0</v>
      </c>
      <c r="AQ980" t="s">
        <v>123</v>
      </c>
      <c r="AR980" t="s">
        <v>116</v>
      </c>
      <c r="AS980" t="s">
        <v>1095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 t="s">
        <v>117</v>
      </c>
      <c r="BB980">
        <v>0</v>
      </c>
      <c r="BC980">
        <v>0</v>
      </c>
      <c r="BD980" t="s">
        <v>111</v>
      </c>
      <c r="BE980">
        <v>5</v>
      </c>
      <c r="BF980" t="s">
        <v>111</v>
      </c>
    </row>
    <row r="981" spans="1:58" x14ac:dyDescent="0.25">
      <c r="A981" t="s">
        <v>1294</v>
      </c>
      <c r="B981" t="s">
        <v>248</v>
      </c>
      <c r="C981">
        <v>3</v>
      </c>
      <c r="D981">
        <v>239</v>
      </c>
      <c r="E981">
        <v>3</v>
      </c>
      <c r="F981" t="s">
        <v>63</v>
      </c>
      <c r="G981" t="s">
        <v>64</v>
      </c>
      <c r="H981" t="s">
        <v>65</v>
      </c>
      <c r="I981" t="s">
        <v>72</v>
      </c>
      <c r="J981" t="s">
        <v>72</v>
      </c>
      <c r="K981" t="s">
        <v>121</v>
      </c>
      <c r="L981">
        <v>50</v>
      </c>
      <c r="M981">
        <v>1945236</v>
      </c>
      <c r="N981">
        <v>0</v>
      </c>
      <c r="O981">
        <v>4</v>
      </c>
      <c r="P981" t="s">
        <v>196</v>
      </c>
      <c r="Q981" t="s">
        <v>321</v>
      </c>
      <c r="R981">
        <v>22</v>
      </c>
      <c r="S981" t="s">
        <v>1293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50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50</v>
      </c>
      <c r="AK981">
        <v>50</v>
      </c>
      <c r="AL981">
        <v>50</v>
      </c>
      <c r="AM981">
        <v>50</v>
      </c>
      <c r="AN981">
        <v>0</v>
      </c>
      <c r="AO981">
        <v>4.5454545454545459</v>
      </c>
      <c r="AP981">
        <v>0</v>
      </c>
      <c r="AQ981" t="s">
        <v>123</v>
      </c>
      <c r="AR981" t="s">
        <v>116</v>
      </c>
      <c r="AS981" t="s">
        <v>1095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 t="s">
        <v>117</v>
      </c>
      <c r="BB981">
        <v>0</v>
      </c>
      <c r="BC981">
        <v>0</v>
      </c>
      <c r="BD981" t="s">
        <v>111</v>
      </c>
      <c r="BE981">
        <v>6</v>
      </c>
      <c r="BF981" t="s">
        <v>111</v>
      </c>
    </row>
    <row r="982" spans="1:58" x14ac:dyDescent="0.25">
      <c r="A982" t="s">
        <v>1295</v>
      </c>
      <c r="B982" t="s">
        <v>248</v>
      </c>
      <c r="C982">
        <v>3</v>
      </c>
      <c r="D982">
        <v>240</v>
      </c>
      <c r="E982">
        <v>3</v>
      </c>
      <c r="F982" t="s">
        <v>63</v>
      </c>
      <c r="G982" t="s">
        <v>64</v>
      </c>
      <c r="H982" t="s">
        <v>65</v>
      </c>
      <c r="I982" t="s">
        <v>72</v>
      </c>
      <c r="J982" t="s">
        <v>72</v>
      </c>
      <c r="K982" t="s">
        <v>121</v>
      </c>
      <c r="L982">
        <v>50</v>
      </c>
      <c r="M982">
        <v>1945238</v>
      </c>
      <c r="N982">
        <v>0</v>
      </c>
      <c r="O982">
        <v>4</v>
      </c>
      <c r="P982" t="s">
        <v>196</v>
      </c>
      <c r="Q982" t="s">
        <v>321</v>
      </c>
      <c r="R982">
        <v>22</v>
      </c>
      <c r="S982" t="s">
        <v>1293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50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50</v>
      </c>
      <c r="AK982">
        <v>50</v>
      </c>
      <c r="AL982">
        <v>50</v>
      </c>
      <c r="AM982">
        <v>50</v>
      </c>
      <c r="AN982">
        <v>0</v>
      </c>
      <c r="AO982">
        <v>4.5454545454545459</v>
      </c>
      <c r="AP982">
        <v>0</v>
      </c>
      <c r="AQ982" t="s">
        <v>123</v>
      </c>
      <c r="AR982" t="s">
        <v>116</v>
      </c>
      <c r="AS982" t="s">
        <v>1095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 t="s">
        <v>117</v>
      </c>
      <c r="BB982">
        <v>0</v>
      </c>
      <c r="BC982">
        <v>0</v>
      </c>
      <c r="BD982" t="s">
        <v>111</v>
      </c>
      <c r="BE982">
        <v>7</v>
      </c>
      <c r="BF982" t="s">
        <v>111</v>
      </c>
    </row>
    <row r="983" spans="1:58" x14ac:dyDescent="0.25">
      <c r="A983" t="s">
        <v>1296</v>
      </c>
      <c r="B983" t="s">
        <v>248</v>
      </c>
      <c r="C983">
        <v>3</v>
      </c>
      <c r="D983">
        <v>241</v>
      </c>
      <c r="E983">
        <v>3</v>
      </c>
      <c r="F983" t="s">
        <v>63</v>
      </c>
      <c r="G983" t="s">
        <v>64</v>
      </c>
      <c r="H983" t="s">
        <v>65</v>
      </c>
      <c r="I983" t="s">
        <v>72</v>
      </c>
      <c r="J983" t="s">
        <v>72</v>
      </c>
      <c r="K983" t="s">
        <v>121</v>
      </c>
      <c r="L983">
        <v>50</v>
      </c>
      <c r="M983">
        <v>1945240</v>
      </c>
      <c r="N983">
        <v>0</v>
      </c>
      <c r="O983">
        <v>4</v>
      </c>
      <c r="P983" t="s">
        <v>196</v>
      </c>
      <c r="Q983" t="s">
        <v>321</v>
      </c>
      <c r="R983">
        <v>22</v>
      </c>
      <c r="S983" t="s">
        <v>1293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50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50</v>
      </c>
      <c r="AK983">
        <v>50</v>
      </c>
      <c r="AL983">
        <v>50</v>
      </c>
      <c r="AM983">
        <v>50</v>
      </c>
      <c r="AN983">
        <v>0</v>
      </c>
      <c r="AO983">
        <v>4.5454545454545459</v>
      </c>
      <c r="AP983">
        <v>0</v>
      </c>
      <c r="AQ983" t="s">
        <v>123</v>
      </c>
      <c r="AR983" t="s">
        <v>116</v>
      </c>
      <c r="AS983" t="s">
        <v>1095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 t="s">
        <v>117</v>
      </c>
      <c r="BB983">
        <v>0</v>
      </c>
      <c r="BC983">
        <v>0</v>
      </c>
      <c r="BD983" t="s">
        <v>111</v>
      </c>
      <c r="BE983">
        <v>8</v>
      </c>
      <c r="BF983" t="s">
        <v>111</v>
      </c>
    </row>
    <row r="984" spans="1:58" x14ac:dyDescent="0.25">
      <c r="A984" t="s">
        <v>1297</v>
      </c>
      <c r="B984" t="s">
        <v>248</v>
      </c>
      <c r="C984">
        <v>3</v>
      </c>
      <c r="D984">
        <v>242</v>
      </c>
      <c r="E984">
        <v>3</v>
      </c>
      <c r="F984" t="s">
        <v>63</v>
      </c>
      <c r="G984" t="s">
        <v>64</v>
      </c>
      <c r="H984" t="s">
        <v>65</v>
      </c>
      <c r="I984" t="s">
        <v>72</v>
      </c>
      <c r="J984" t="s">
        <v>72</v>
      </c>
      <c r="K984" t="s">
        <v>121</v>
      </c>
      <c r="L984">
        <v>50</v>
      </c>
      <c r="M984">
        <v>1945242</v>
      </c>
      <c r="N984">
        <v>0</v>
      </c>
      <c r="O984">
        <v>4</v>
      </c>
      <c r="P984" t="s">
        <v>196</v>
      </c>
      <c r="Q984" t="s">
        <v>321</v>
      </c>
      <c r="R984">
        <v>22</v>
      </c>
      <c r="S984" t="s">
        <v>1293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50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50</v>
      </c>
      <c r="AK984">
        <v>50</v>
      </c>
      <c r="AL984">
        <v>50</v>
      </c>
      <c r="AM984">
        <v>50</v>
      </c>
      <c r="AN984">
        <v>0</v>
      </c>
      <c r="AO984">
        <v>4.5454545454545459</v>
      </c>
      <c r="AP984">
        <v>0</v>
      </c>
      <c r="AQ984" t="s">
        <v>123</v>
      </c>
      <c r="AR984" t="s">
        <v>116</v>
      </c>
      <c r="AS984" t="s">
        <v>1095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 t="s">
        <v>117</v>
      </c>
      <c r="BB984">
        <v>0</v>
      </c>
      <c r="BC984">
        <v>0</v>
      </c>
      <c r="BD984" t="s">
        <v>111</v>
      </c>
      <c r="BE984">
        <v>9</v>
      </c>
      <c r="BF984" t="s">
        <v>111</v>
      </c>
    </row>
    <row r="985" spans="1:58" x14ac:dyDescent="0.25">
      <c r="A985" t="s">
        <v>1298</v>
      </c>
      <c r="B985" t="s">
        <v>248</v>
      </c>
      <c r="C985">
        <v>3</v>
      </c>
      <c r="D985">
        <v>243</v>
      </c>
      <c r="E985">
        <v>3</v>
      </c>
      <c r="F985" t="s">
        <v>63</v>
      </c>
      <c r="G985" t="s">
        <v>64</v>
      </c>
      <c r="H985" t="s">
        <v>65</v>
      </c>
      <c r="I985" t="s">
        <v>72</v>
      </c>
      <c r="J985" t="s">
        <v>72</v>
      </c>
      <c r="K985" t="s">
        <v>121</v>
      </c>
      <c r="L985">
        <v>50</v>
      </c>
      <c r="M985">
        <v>1945244</v>
      </c>
      <c r="N985">
        <v>0</v>
      </c>
      <c r="O985">
        <v>4</v>
      </c>
      <c r="P985" t="s">
        <v>196</v>
      </c>
      <c r="Q985" t="s">
        <v>321</v>
      </c>
      <c r="R985">
        <v>22</v>
      </c>
      <c r="S985" t="s">
        <v>1293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50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50</v>
      </c>
      <c r="AK985">
        <v>50</v>
      </c>
      <c r="AL985">
        <v>50</v>
      </c>
      <c r="AM985">
        <v>50</v>
      </c>
      <c r="AN985">
        <v>0</v>
      </c>
      <c r="AO985">
        <v>4.5454545454545459</v>
      </c>
      <c r="AP985">
        <v>0</v>
      </c>
      <c r="AQ985" t="s">
        <v>123</v>
      </c>
      <c r="AR985" t="s">
        <v>116</v>
      </c>
      <c r="AS985" t="s">
        <v>1095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 t="s">
        <v>117</v>
      </c>
      <c r="BB985">
        <v>0</v>
      </c>
      <c r="BC985">
        <v>0</v>
      </c>
      <c r="BD985" t="s">
        <v>111</v>
      </c>
      <c r="BE985">
        <v>10</v>
      </c>
      <c r="BF985" t="s">
        <v>111</v>
      </c>
    </row>
    <row r="986" spans="1:58" x14ac:dyDescent="0.25">
      <c r="A986" t="s">
        <v>1299</v>
      </c>
      <c r="B986" t="s">
        <v>248</v>
      </c>
      <c r="C986">
        <v>3</v>
      </c>
      <c r="D986">
        <v>244</v>
      </c>
      <c r="E986">
        <v>3</v>
      </c>
      <c r="F986" t="s">
        <v>63</v>
      </c>
      <c r="G986" t="s">
        <v>64</v>
      </c>
      <c r="H986" t="s">
        <v>65</v>
      </c>
      <c r="I986" t="s">
        <v>72</v>
      </c>
      <c r="J986" t="s">
        <v>72</v>
      </c>
      <c r="K986" t="s">
        <v>121</v>
      </c>
      <c r="L986">
        <v>50</v>
      </c>
      <c r="M986">
        <v>1945246</v>
      </c>
      <c r="N986">
        <v>0</v>
      </c>
      <c r="O986">
        <v>4</v>
      </c>
      <c r="P986" t="s">
        <v>196</v>
      </c>
      <c r="Q986" t="s">
        <v>321</v>
      </c>
      <c r="R986">
        <v>22</v>
      </c>
      <c r="S986" t="s">
        <v>1293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50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50</v>
      </c>
      <c r="AK986">
        <v>50</v>
      </c>
      <c r="AL986">
        <v>50</v>
      </c>
      <c r="AM986">
        <v>50</v>
      </c>
      <c r="AN986">
        <v>0</v>
      </c>
      <c r="AO986">
        <v>4.5454545454545459</v>
      </c>
      <c r="AP986">
        <v>0</v>
      </c>
      <c r="AQ986" t="s">
        <v>123</v>
      </c>
      <c r="AR986" t="s">
        <v>116</v>
      </c>
      <c r="AS986" t="s">
        <v>1095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 t="s">
        <v>117</v>
      </c>
      <c r="BB986">
        <v>0</v>
      </c>
      <c r="BC986">
        <v>0</v>
      </c>
      <c r="BD986" t="s">
        <v>114</v>
      </c>
      <c r="BE986">
        <v>11</v>
      </c>
      <c r="BF986" t="s">
        <v>1300</v>
      </c>
    </row>
    <row r="987" spans="1:58" x14ac:dyDescent="0.25">
      <c r="A987" t="s">
        <v>1301</v>
      </c>
      <c r="B987" t="s">
        <v>248</v>
      </c>
      <c r="C987">
        <v>3</v>
      </c>
      <c r="D987">
        <v>245</v>
      </c>
      <c r="E987" t="s">
        <v>120</v>
      </c>
      <c r="F987" t="s">
        <v>63</v>
      </c>
      <c r="G987" t="s">
        <v>64</v>
      </c>
      <c r="H987" t="s">
        <v>65</v>
      </c>
      <c r="I987" t="s">
        <v>78</v>
      </c>
      <c r="J987" t="s">
        <v>127</v>
      </c>
      <c r="K987" t="s">
        <v>1</v>
      </c>
      <c r="L987">
        <v>50</v>
      </c>
      <c r="M987">
        <v>3461176</v>
      </c>
      <c r="N987">
        <v>15</v>
      </c>
      <c r="O987">
        <v>4</v>
      </c>
      <c r="P987" t="s">
        <v>196</v>
      </c>
      <c r="Q987" t="s">
        <v>321</v>
      </c>
      <c r="R987">
        <v>23</v>
      </c>
      <c r="S987" t="s">
        <v>1302</v>
      </c>
      <c r="U987">
        <v>20</v>
      </c>
      <c r="V987">
        <v>23</v>
      </c>
      <c r="W987">
        <v>0</v>
      </c>
      <c r="X987">
        <v>0</v>
      </c>
      <c r="Y987">
        <v>0</v>
      </c>
      <c r="Z987">
        <v>0</v>
      </c>
      <c r="AA987">
        <v>20</v>
      </c>
      <c r="AB987">
        <v>23</v>
      </c>
      <c r="AC987">
        <v>50</v>
      </c>
      <c r="AD987">
        <v>41</v>
      </c>
      <c r="AE987">
        <v>0</v>
      </c>
      <c r="AF987">
        <v>0</v>
      </c>
      <c r="AG987">
        <v>41</v>
      </c>
      <c r="AH987">
        <v>0</v>
      </c>
      <c r="AI987">
        <v>9</v>
      </c>
      <c r="AJ987">
        <v>9</v>
      </c>
      <c r="AK987">
        <v>9</v>
      </c>
      <c r="AL987">
        <v>9</v>
      </c>
      <c r="AM987">
        <v>0</v>
      </c>
      <c r="AN987">
        <v>0.3</v>
      </c>
      <c r="AO987">
        <v>0.81818181818181823</v>
      </c>
      <c r="AP987">
        <v>0</v>
      </c>
      <c r="AQ987" t="s">
        <v>145</v>
      </c>
      <c r="AR987" t="s">
        <v>108</v>
      </c>
      <c r="AS987" t="s">
        <v>403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 t="s">
        <v>117</v>
      </c>
      <c r="BB987">
        <v>15</v>
      </c>
      <c r="BC987">
        <v>0</v>
      </c>
      <c r="BD987" t="s">
        <v>110</v>
      </c>
      <c r="BE987">
        <v>0</v>
      </c>
      <c r="BF987" t="s">
        <v>111</v>
      </c>
    </row>
    <row r="988" spans="1:58" x14ac:dyDescent="0.25">
      <c r="A988" t="s">
        <v>1303</v>
      </c>
      <c r="B988" t="s">
        <v>248</v>
      </c>
      <c r="C988">
        <v>3</v>
      </c>
      <c r="D988">
        <v>246</v>
      </c>
      <c r="E988" t="s">
        <v>120</v>
      </c>
      <c r="F988" t="s">
        <v>63</v>
      </c>
      <c r="G988" t="s">
        <v>64</v>
      </c>
      <c r="H988" t="s">
        <v>65</v>
      </c>
      <c r="I988" t="s">
        <v>78</v>
      </c>
      <c r="J988" t="s">
        <v>127</v>
      </c>
      <c r="K988" t="s">
        <v>1</v>
      </c>
      <c r="L988">
        <v>50</v>
      </c>
      <c r="M988">
        <v>3451908</v>
      </c>
      <c r="N988">
        <v>15</v>
      </c>
      <c r="O988">
        <v>4</v>
      </c>
      <c r="P988" t="s">
        <v>196</v>
      </c>
      <c r="Q988" t="s">
        <v>321</v>
      </c>
      <c r="R988">
        <v>23</v>
      </c>
      <c r="S988" t="s">
        <v>1304</v>
      </c>
      <c r="U988">
        <v>20</v>
      </c>
      <c r="V988">
        <v>23</v>
      </c>
      <c r="W988">
        <v>0</v>
      </c>
      <c r="X988">
        <v>0</v>
      </c>
      <c r="Y988">
        <v>0</v>
      </c>
      <c r="Z988">
        <v>0</v>
      </c>
      <c r="AA988">
        <v>20</v>
      </c>
      <c r="AB988">
        <v>23</v>
      </c>
      <c r="AC988">
        <v>50</v>
      </c>
      <c r="AD988">
        <v>41</v>
      </c>
      <c r="AE988">
        <v>0</v>
      </c>
      <c r="AF988">
        <v>0</v>
      </c>
      <c r="AG988">
        <v>41</v>
      </c>
      <c r="AH988">
        <v>0</v>
      </c>
      <c r="AI988">
        <v>9</v>
      </c>
      <c r="AJ988">
        <v>9</v>
      </c>
      <c r="AK988">
        <v>9</v>
      </c>
      <c r="AL988">
        <v>9</v>
      </c>
      <c r="AM988">
        <v>0</v>
      </c>
      <c r="AN988">
        <v>0.3</v>
      </c>
      <c r="AO988">
        <v>0.81818181818181823</v>
      </c>
      <c r="AP988">
        <v>0</v>
      </c>
      <c r="AQ988" t="s">
        <v>145</v>
      </c>
      <c r="AR988" t="s">
        <v>108</v>
      </c>
      <c r="AS988" t="s">
        <v>403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 t="s">
        <v>117</v>
      </c>
      <c r="BB988">
        <v>15</v>
      </c>
      <c r="BC988">
        <v>0</v>
      </c>
      <c r="BD988" t="s">
        <v>111</v>
      </c>
      <c r="BE988">
        <v>0</v>
      </c>
      <c r="BF988" t="s">
        <v>111</v>
      </c>
    </row>
    <row r="989" spans="1:58" x14ac:dyDescent="0.25">
      <c r="A989" t="s">
        <v>1305</v>
      </c>
      <c r="B989" t="s">
        <v>248</v>
      </c>
      <c r="C989">
        <v>3</v>
      </c>
      <c r="D989">
        <v>247</v>
      </c>
      <c r="E989" t="s">
        <v>120</v>
      </c>
      <c r="F989" t="s">
        <v>63</v>
      </c>
      <c r="G989" t="s">
        <v>64</v>
      </c>
      <c r="H989" t="s">
        <v>65</v>
      </c>
      <c r="I989" t="s">
        <v>78</v>
      </c>
      <c r="J989" t="s">
        <v>127</v>
      </c>
      <c r="K989" t="s">
        <v>1</v>
      </c>
      <c r="L989">
        <v>50</v>
      </c>
      <c r="M989">
        <v>3448134</v>
      </c>
      <c r="N989">
        <v>15</v>
      </c>
      <c r="O989">
        <v>4</v>
      </c>
      <c r="P989" t="s">
        <v>196</v>
      </c>
      <c r="Q989" t="s">
        <v>321</v>
      </c>
      <c r="R989">
        <v>23</v>
      </c>
      <c r="S989" t="s">
        <v>1304</v>
      </c>
      <c r="U989">
        <v>20</v>
      </c>
      <c r="V989">
        <v>23</v>
      </c>
      <c r="W989">
        <v>0</v>
      </c>
      <c r="X989">
        <v>0</v>
      </c>
      <c r="Y989">
        <v>0</v>
      </c>
      <c r="Z989">
        <v>0</v>
      </c>
      <c r="AA989">
        <v>20</v>
      </c>
      <c r="AB989">
        <v>23</v>
      </c>
      <c r="AC989">
        <v>50</v>
      </c>
      <c r="AD989">
        <v>41</v>
      </c>
      <c r="AE989">
        <v>0</v>
      </c>
      <c r="AF989">
        <v>0</v>
      </c>
      <c r="AG989">
        <v>41</v>
      </c>
      <c r="AH989">
        <v>0</v>
      </c>
      <c r="AI989">
        <v>9</v>
      </c>
      <c r="AJ989">
        <v>9</v>
      </c>
      <c r="AK989">
        <v>9</v>
      </c>
      <c r="AL989">
        <v>9</v>
      </c>
      <c r="AM989">
        <v>0</v>
      </c>
      <c r="AN989">
        <v>0.3</v>
      </c>
      <c r="AO989">
        <v>0.81818181818181823</v>
      </c>
      <c r="AP989">
        <v>0</v>
      </c>
      <c r="AQ989" t="s">
        <v>145</v>
      </c>
      <c r="AR989" t="s">
        <v>108</v>
      </c>
      <c r="AS989" t="s">
        <v>403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 t="s">
        <v>113</v>
      </c>
      <c r="BB989">
        <v>15</v>
      </c>
      <c r="BC989">
        <v>0</v>
      </c>
      <c r="BD989" t="s">
        <v>111</v>
      </c>
      <c r="BE989">
        <v>0</v>
      </c>
      <c r="BF989" t="s">
        <v>111</v>
      </c>
    </row>
    <row r="990" spans="1:58" x14ac:dyDescent="0.25">
      <c r="A990" t="s">
        <v>1306</v>
      </c>
      <c r="B990" t="s">
        <v>248</v>
      </c>
      <c r="C990">
        <v>3</v>
      </c>
      <c r="D990">
        <v>248</v>
      </c>
      <c r="E990" t="s">
        <v>120</v>
      </c>
      <c r="F990" t="s">
        <v>63</v>
      </c>
      <c r="G990" t="s">
        <v>64</v>
      </c>
      <c r="H990" t="s">
        <v>65</v>
      </c>
      <c r="I990" t="s">
        <v>78</v>
      </c>
      <c r="J990" t="s">
        <v>127</v>
      </c>
      <c r="K990" t="s">
        <v>1</v>
      </c>
      <c r="L990">
        <v>50</v>
      </c>
      <c r="M990">
        <v>3464320</v>
      </c>
      <c r="N990">
        <v>15</v>
      </c>
      <c r="O990">
        <v>4</v>
      </c>
      <c r="P990" t="s">
        <v>196</v>
      </c>
      <c r="Q990" t="s">
        <v>88</v>
      </c>
      <c r="R990">
        <v>23</v>
      </c>
      <c r="S990" t="s">
        <v>1304</v>
      </c>
      <c r="U990">
        <v>20</v>
      </c>
      <c r="V990">
        <v>23</v>
      </c>
      <c r="W990">
        <v>0</v>
      </c>
      <c r="X990">
        <v>0</v>
      </c>
      <c r="Y990">
        <v>0</v>
      </c>
      <c r="Z990">
        <v>0</v>
      </c>
      <c r="AA990">
        <v>20</v>
      </c>
      <c r="AB990">
        <v>23</v>
      </c>
      <c r="AC990">
        <v>50</v>
      </c>
      <c r="AD990">
        <v>41</v>
      </c>
      <c r="AE990">
        <v>0</v>
      </c>
      <c r="AF990">
        <v>0</v>
      </c>
      <c r="AG990">
        <v>41</v>
      </c>
      <c r="AH990">
        <v>0</v>
      </c>
      <c r="AI990">
        <v>9</v>
      </c>
      <c r="AJ990">
        <v>9</v>
      </c>
      <c r="AK990">
        <v>9</v>
      </c>
      <c r="AL990">
        <v>9</v>
      </c>
      <c r="AM990">
        <v>0</v>
      </c>
      <c r="AN990">
        <v>0.3</v>
      </c>
      <c r="AO990">
        <v>0.81818181818181823</v>
      </c>
      <c r="AP990">
        <v>0</v>
      </c>
      <c r="AQ990" t="s">
        <v>145</v>
      </c>
      <c r="AR990" t="s">
        <v>108</v>
      </c>
      <c r="AS990" t="s">
        <v>403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 t="s">
        <v>117</v>
      </c>
      <c r="BB990">
        <v>15</v>
      </c>
      <c r="BC990">
        <v>0</v>
      </c>
      <c r="BD990" t="s">
        <v>111</v>
      </c>
      <c r="BE990">
        <v>0</v>
      </c>
      <c r="BF990" t="s">
        <v>111</v>
      </c>
    </row>
    <row r="991" spans="1:58" x14ac:dyDescent="0.25">
      <c r="A991" t="s">
        <v>1307</v>
      </c>
      <c r="B991" t="s">
        <v>248</v>
      </c>
      <c r="C991">
        <v>3</v>
      </c>
      <c r="D991">
        <v>249</v>
      </c>
      <c r="E991" t="s">
        <v>120</v>
      </c>
      <c r="F991" t="s">
        <v>63</v>
      </c>
      <c r="G991" t="s">
        <v>64</v>
      </c>
      <c r="H991" t="s">
        <v>65</v>
      </c>
      <c r="I991" t="s">
        <v>78</v>
      </c>
      <c r="J991" t="s">
        <v>75</v>
      </c>
      <c r="K991" t="s">
        <v>1</v>
      </c>
      <c r="L991">
        <v>0</v>
      </c>
      <c r="M991">
        <v>3533678</v>
      </c>
      <c r="N991">
        <v>20</v>
      </c>
      <c r="O991">
        <v>4</v>
      </c>
      <c r="P991" t="s">
        <v>196</v>
      </c>
      <c r="Q991" t="s">
        <v>88</v>
      </c>
      <c r="R991">
        <v>27</v>
      </c>
      <c r="S991" t="s">
        <v>1308</v>
      </c>
      <c r="U991">
        <v>22</v>
      </c>
      <c r="V991">
        <v>25</v>
      </c>
      <c r="W991">
        <v>0</v>
      </c>
      <c r="X991">
        <v>0</v>
      </c>
      <c r="Y991">
        <v>0</v>
      </c>
      <c r="Z991">
        <v>0</v>
      </c>
      <c r="AA991">
        <v>22</v>
      </c>
      <c r="AB991">
        <v>25</v>
      </c>
      <c r="AC991">
        <v>50</v>
      </c>
      <c r="AD991">
        <v>49</v>
      </c>
      <c r="AE991">
        <v>0</v>
      </c>
      <c r="AF991">
        <v>0</v>
      </c>
      <c r="AG991">
        <v>49</v>
      </c>
      <c r="AH991">
        <v>0</v>
      </c>
      <c r="AI991">
        <v>1</v>
      </c>
      <c r="AJ991">
        <v>1</v>
      </c>
      <c r="AK991">
        <v>1</v>
      </c>
      <c r="AL991">
        <v>1</v>
      </c>
      <c r="AM991">
        <v>0</v>
      </c>
      <c r="AN991">
        <v>0.4</v>
      </c>
      <c r="AO991">
        <v>9.0909090909090912E-2</v>
      </c>
      <c r="AP991">
        <v>0</v>
      </c>
      <c r="AQ991" t="s">
        <v>145</v>
      </c>
      <c r="AR991" t="s">
        <v>108</v>
      </c>
      <c r="AS991" t="s">
        <v>403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 t="s">
        <v>117</v>
      </c>
      <c r="BB991">
        <v>20</v>
      </c>
      <c r="BC991">
        <v>0</v>
      </c>
      <c r="BD991" t="s">
        <v>111</v>
      </c>
      <c r="BE991">
        <v>0</v>
      </c>
      <c r="BF991" t="s">
        <v>111</v>
      </c>
    </row>
    <row r="992" spans="1:58" x14ac:dyDescent="0.25">
      <c r="A992" t="s">
        <v>1309</v>
      </c>
      <c r="B992" t="s">
        <v>248</v>
      </c>
      <c r="C992">
        <v>3</v>
      </c>
      <c r="D992">
        <v>250</v>
      </c>
      <c r="E992" t="s">
        <v>120</v>
      </c>
      <c r="F992" t="s">
        <v>63</v>
      </c>
      <c r="G992" t="s">
        <v>64</v>
      </c>
      <c r="H992" t="s">
        <v>65</v>
      </c>
      <c r="I992" t="s">
        <v>78</v>
      </c>
      <c r="J992" t="s">
        <v>127</v>
      </c>
      <c r="K992" t="s">
        <v>2</v>
      </c>
      <c r="L992">
        <v>50</v>
      </c>
      <c r="M992">
        <v>1945258</v>
      </c>
      <c r="N992">
        <v>15</v>
      </c>
      <c r="O992">
        <v>4</v>
      </c>
      <c r="P992" t="s">
        <v>196</v>
      </c>
      <c r="Q992" t="s">
        <v>321</v>
      </c>
      <c r="R992">
        <v>23</v>
      </c>
      <c r="S992" t="s">
        <v>1310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50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50</v>
      </c>
      <c r="AJ992">
        <v>50</v>
      </c>
      <c r="AK992">
        <v>50</v>
      </c>
      <c r="AL992">
        <v>50</v>
      </c>
      <c r="AM992">
        <v>0</v>
      </c>
      <c r="AN992">
        <v>0.3</v>
      </c>
      <c r="AO992">
        <v>4.5454545454545459</v>
      </c>
      <c r="AP992">
        <v>0</v>
      </c>
      <c r="AQ992" t="s">
        <v>124</v>
      </c>
      <c r="AR992" t="s">
        <v>116</v>
      </c>
      <c r="AS992" t="s">
        <v>403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 t="s">
        <v>109</v>
      </c>
      <c r="BB992">
        <v>15</v>
      </c>
      <c r="BC992">
        <v>0</v>
      </c>
      <c r="BD992" t="s">
        <v>111</v>
      </c>
      <c r="BE992">
        <v>0</v>
      </c>
      <c r="BF992" t="s">
        <v>111</v>
      </c>
    </row>
    <row r="993" spans="1:58" x14ac:dyDescent="0.25">
      <c r="A993" t="s">
        <v>1311</v>
      </c>
      <c r="B993" t="s">
        <v>248</v>
      </c>
      <c r="C993">
        <v>3</v>
      </c>
      <c r="D993">
        <v>251</v>
      </c>
      <c r="E993" t="s">
        <v>120</v>
      </c>
      <c r="F993" t="s">
        <v>63</v>
      </c>
      <c r="G993" t="s">
        <v>64</v>
      </c>
      <c r="H993" t="s">
        <v>65</v>
      </c>
      <c r="I993" t="s">
        <v>78</v>
      </c>
      <c r="J993" t="s">
        <v>127</v>
      </c>
      <c r="K993" t="s">
        <v>2</v>
      </c>
      <c r="L993">
        <v>50</v>
      </c>
      <c r="M993">
        <v>1945260</v>
      </c>
      <c r="N993">
        <v>15</v>
      </c>
      <c r="O993">
        <v>4</v>
      </c>
      <c r="P993" t="s">
        <v>196</v>
      </c>
      <c r="Q993" t="s">
        <v>321</v>
      </c>
      <c r="R993">
        <v>23</v>
      </c>
      <c r="S993" t="s">
        <v>1310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50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50</v>
      </c>
      <c r="AJ993">
        <v>50</v>
      </c>
      <c r="AK993">
        <v>50</v>
      </c>
      <c r="AL993">
        <v>50</v>
      </c>
      <c r="AM993">
        <v>0</v>
      </c>
      <c r="AN993">
        <v>0.3</v>
      </c>
      <c r="AO993">
        <v>4.5454545454545459</v>
      </c>
      <c r="AP993">
        <v>0</v>
      </c>
      <c r="AQ993" t="s">
        <v>124</v>
      </c>
      <c r="AR993" t="s">
        <v>116</v>
      </c>
      <c r="AS993" t="s">
        <v>403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 t="s">
        <v>109</v>
      </c>
      <c r="BB993">
        <v>15</v>
      </c>
      <c r="BC993">
        <v>0</v>
      </c>
      <c r="BD993" t="s">
        <v>111</v>
      </c>
      <c r="BE993">
        <v>0</v>
      </c>
      <c r="BF993" t="s">
        <v>111</v>
      </c>
    </row>
    <row r="994" spans="1:58" x14ac:dyDescent="0.25">
      <c r="A994" t="s">
        <v>1312</v>
      </c>
      <c r="B994" t="s">
        <v>248</v>
      </c>
      <c r="C994">
        <v>3</v>
      </c>
      <c r="D994">
        <v>252</v>
      </c>
      <c r="E994" t="s">
        <v>120</v>
      </c>
      <c r="F994" t="s">
        <v>63</v>
      </c>
      <c r="G994" t="s">
        <v>64</v>
      </c>
      <c r="H994" t="s">
        <v>65</v>
      </c>
      <c r="I994" t="s">
        <v>78</v>
      </c>
      <c r="J994" t="s">
        <v>127</v>
      </c>
      <c r="K994" t="s">
        <v>2</v>
      </c>
      <c r="L994">
        <v>50</v>
      </c>
      <c r="M994">
        <v>1945262</v>
      </c>
      <c r="N994">
        <v>15</v>
      </c>
      <c r="O994">
        <v>4</v>
      </c>
      <c r="P994" t="s">
        <v>196</v>
      </c>
      <c r="Q994" t="s">
        <v>321</v>
      </c>
      <c r="R994">
        <v>23</v>
      </c>
      <c r="S994" t="s">
        <v>1310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50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50</v>
      </c>
      <c r="AJ994">
        <v>50</v>
      </c>
      <c r="AK994">
        <v>50</v>
      </c>
      <c r="AL994">
        <v>50</v>
      </c>
      <c r="AM994">
        <v>0</v>
      </c>
      <c r="AN994">
        <v>0.3</v>
      </c>
      <c r="AO994">
        <v>4.5454545454545459</v>
      </c>
      <c r="AP994">
        <v>0</v>
      </c>
      <c r="AQ994" t="s">
        <v>124</v>
      </c>
      <c r="AR994" t="s">
        <v>116</v>
      </c>
      <c r="AS994" t="s">
        <v>403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 t="s">
        <v>109</v>
      </c>
      <c r="BB994">
        <v>15</v>
      </c>
      <c r="BC994">
        <v>0</v>
      </c>
      <c r="BD994" t="s">
        <v>111</v>
      </c>
      <c r="BE994">
        <v>0</v>
      </c>
      <c r="BF994" t="s">
        <v>111</v>
      </c>
    </row>
    <row r="995" spans="1:58" x14ac:dyDescent="0.25">
      <c r="A995" t="s">
        <v>1313</v>
      </c>
      <c r="B995" t="s">
        <v>248</v>
      </c>
      <c r="C995">
        <v>3</v>
      </c>
      <c r="D995">
        <v>253</v>
      </c>
      <c r="E995" t="s">
        <v>120</v>
      </c>
      <c r="F995" t="s">
        <v>63</v>
      </c>
      <c r="G995" t="s">
        <v>64</v>
      </c>
      <c r="H995" t="s">
        <v>65</v>
      </c>
      <c r="I995" t="s">
        <v>78</v>
      </c>
      <c r="J995" t="s">
        <v>127</v>
      </c>
      <c r="K995" t="s">
        <v>2</v>
      </c>
      <c r="L995">
        <v>50</v>
      </c>
      <c r="M995">
        <v>1945264</v>
      </c>
      <c r="N995">
        <v>15</v>
      </c>
      <c r="O995">
        <v>4</v>
      </c>
      <c r="P995" t="s">
        <v>196</v>
      </c>
      <c r="Q995" t="s">
        <v>321</v>
      </c>
      <c r="R995">
        <v>23</v>
      </c>
      <c r="S995" t="s">
        <v>1310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50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50</v>
      </c>
      <c r="AJ995">
        <v>50</v>
      </c>
      <c r="AK995">
        <v>50</v>
      </c>
      <c r="AL995">
        <v>50</v>
      </c>
      <c r="AM995">
        <v>0</v>
      </c>
      <c r="AN995">
        <v>0.3</v>
      </c>
      <c r="AO995">
        <v>4.5454545454545459</v>
      </c>
      <c r="AP995">
        <v>0</v>
      </c>
      <c r="AQ995" t="s">
        <v>124</v>
      </c>
      <c r="AR995" t="s">
        <v>116</v>
      </c>
      <c r="AS995" t="s">
        <v>403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 t="s">
        <v>109</v>
      </c>
      <c r="BB995">
        <v>15</v>
      </c>
      <c r="BC995">
        <v>0</v>
      </c>
      <c r="BD995" t="s">
        <v>111</v>
      </c>
      <c r="BE995">
        <v>0</v>
      </c>
      <c r="BF995" t="s">
        <v>111</v>
      </c>
    </row>
    <row r="996" spans="1:58" x14ac:dyDescent="0.25">
      <c r="A996" t="s">
        <v>1314</v>
      </c>
      <c r="B996" t="s">
        <v>248</v>
      </c>
      <c r="C996">
        <v>3</v>
      </c>
      <c r="D996">
        <v>254</v>
      </c>
      <c r="E996" t="s">
        <v>120</v>
      </c>
      <c r="F996" t="s">
        <v>63</v>
      </c>
      <c r="G996" t="s">
        <v>64</v>
      </c>
      <c r="H996" t="s">
        <v>65</v>
      </c>
      <c r="I996" t="s">
        <v>78</v>
      </c>
      <c r="J996" t="s">
        <v>127</v>
      </c>
      <c r="K996" t="s">
        <v>2</v>
      </c>
      <c r="L996">
        <v>50</v>
      </c>
      <c r="M996">
        <v>1945266</v>
      </c>
      <c r="N996">
        <v>15</v>
      </c>
      <c r="O996">
        <v>4</v>
      </c>
      <c r="P996" t="s">
        <v>196</v>
      </c>
      <c r="Q996" t="s">
        <v>321</v>
      </c>
      <c r="R996">
        <v>23</v>
      </c>
      <c r="S996" t="s">
        <v>1310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50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50</v>
      </c>
      <c r="AJ996">
        <v>50</v>
      </c>
      <c r="AK996">
        <v>50</v>
      </c>
      <c r="AL996">
        <v>50</v>
      </c>
      <c r="AM996">
        <v>0</v>
      </c>
      <c r="AN996">
        <v>0.3</v>
      </c>
      <c r="AO996">
        <v>4.5454545454545459</v>
      </c>
      <c r="AP996">
        <v>0</v>
      </c>
      <c r="AQ996" t="s">
        <v>124</v>
      </c>
      <c r="AR996" t="s">
        <v>116</v>
      </c>
      <c r="AS996" t="s">
        <v>403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 t="s">
        <v>109</v>
      </c>
      <c r="BB996">
        <v>15</v>
      </c>
      <c r="BC996">
        <v>0</v>
      </c>
      <c r="BD996" t="s">
        <v>111</v>
      </c>
      <c r="BE996">
        <v>0</v>
      </c>
      <c r="BF996" t="s">
        <v>111</v>
      </c>
    </row>
    <row r="997" spans="1:58" x14ac:dyDescent="0.25">
      <c r="A997" t="s">
        <v>1315</v>
      </c>
      <c r="B997" t="s">
        <v>248</v>
      </c>
      <c r="C997">
        <v>3</v>
      </c>
      <c r="D997">
        <v>255</v>
      </c>
      <c r="E997" t="s">
        <v>120</v>
      </c>
      <c r="F997" t="s">
        <v>63</v>
      </c>
      <c r="G997" t="s">
        <v>64</v>
      </c>
      <c r="H997" t="s">
        <v>65</v>
      </c>
      <c r="I997" t="s">
        <v>78</v>
      </c>
      <c r="J997" t="s">
        <v>127</v>
      </c>
      <c r="K997" t="s">
        <v>2</v>
      </c>
      <c r="L997">
        <v>50</v>
      </c>
      <c r="M997">
        <v>1945268</v>
      </c>
      <c r="N997">
        <v>15</v>
      </c>
      <c r="O997">
        <v>4</v>
      </c>
      <c r="P997" t="s">
        <v>196</v>
      </c>
      <c r="Q997" t="s">
        <v>321</v>
      </c>
      <c r="R997">
        <v>23</v>
      </c>
      <c r="S997" t="s">
        <v>1310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50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50</v>
      </c>
      <c r="AJ997">
        <v>50</v>
      </c>
      <c r="AK997">
        <v>50</v>
      </c>
      <c r="AL997">
        <v>50</v>
      </c>
      <c r="AM997">
        <v>0</v>
      </c>
      <c r="AN997">
        <v>0.3</v>
      </c>
      <c r="AO997">
        <v>4.5454545454545459</v>
      </c>
      <c r="AP997">
        <v>0</v>
      </c>
      <c r="AQ997" t="s">
        <v>124</v>
      </c>
      <c r="AR997" t="s">
        <v>116</v>
      </c>
      <c r="AS997" t="s">
        <v>403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 t="s">
        <v>109</v>
      </c>
      <c r="BB997">
        <v>15</v>
      </c>
      <c r="BC997">
        <v>0</v>
      </c>
      <c r="BD997" t="s">
        <v>114</v>
      </c>
      <c r="BE997">
        <v>0</v>
      </c>
      <c r="BF997" t="s">
        <v>111</v>
      </c>
    </row>
    <row r="998" spans="1:58" x14ac:dyDescent="0.25">
      <c r="A998" t="s">
        <v>1316</v>
      </c>
      <c r="B998" t="s">
        <v>248</v>
      </c>
      <c r="C998">
        <v>3</v>
      </c>
      <c r="D998">
        <v>256</v>
      </c>
      <c r="E998">
        <v>3</v>
      </c>
      <c r="F998" t="s">
        <v>63</v>
      </c>
      <c r="G998" t="s">
        <v>64</v>
      </c>
      <c r="H998" t="s">
        <v>65</v>
      </c>
      <c r="I998" t="s">
        <v>72</v>
      </c>
      <c r="J998" t="s">
        <v>72</v>
      </c>
      <c r="K998" t="s">
        <v>121</v>
      </c>
      <c r="L998">
        <v>50</v>
      </c>
      <c r="M998">
        <v>1945270</v>
      </c>
      <c r="N998">
        <v>0</v>
      </c>
      <c r="O998">
        <v>4</v>
      </c>
      <c r="P998" t="s">
        <v>196</v>
      </c>
      <c r="Q998" t="s">
        <v>321</v>
      </c>
      <c r="R998">
        <v>24</v>
      </c>
      <c r="S998" t="s">
        <v>1141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50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50</v>
      </c>
      <c r="AK998">
        <v>50</v>
      </c>
      <c r="AL998">
        <v>50</v>
      </c>
      <c r="AM998">
        <v>50</v>
      </c>
      <c r="AN998">
        <v>0</v>
      </c>
      <c r="AO998">
        <v>4.5454545454545459</v>
      </c>
      <c r="AP998">
        <v>0</v>
      </c>
      <c r="AQ998" t="s">
        <v>123</v>
      </c>
      <c r="AR998" t="s">
        <v>116</v>
      </c>
      <c r="AS998" t="s">
        <v>1095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 t="s">
        <v>117</v>
      </c>
      <c r="BB998">
        <v>0</v>
      </c>
      <c r="BC998">
        <v>0</v>
      </c>
      <c r="BD998" t="s">
        <v>110</v>
      </c>
      <c r="BE998">
        <v>1</v>
      </c>
      <c r="BF998" t="s">
        <v>111</v>
      </c>
    </row>
    <row r="999" spans="1:58" x14ac:dyDescent="0.25">
      <c r="A999" t="s">
        <v>1317</v>
      </c>
      <c r="B999" t="s">
        <v>248</v>
      </c>
      <c r="C999">
        <v>3</v>
      </c>
      <c r="D999">
        <v>257</v>
      </c>
      <c r="E999">
        <v>3</v>
      </c>
      <c r="F999" t="s">
        <v>63</v>
      </c>
      <c r="G999" t="s">
        <v>64</v>
      </c>
      <c r="H999" t="s">
        <v>65</v>
      </c>
      <c r="I999" t="s">
        <v>72</v>
      </c>
      <c r="J999" t="s">
        <v>72</v>
      </c>
      <c r="K999" t="s">
        <v>121</v>
      </c>
      <c r="L999">
        <v>50</v>
      </c>
      <c r="M999">
        <v>1945272</v>
      </c>
      <c r="N999">
        <v>0</v>
      </c>
      <c r="O999">
        <v>4</v>
      </c>
      <c r="P999" t="s">
        <v>196</v>
      </c>
      <c r="Q999" t="s">
        <v>321</v>
      </c>
      <c r="R999">
        <v>24</v>
      </c>
      <c r="S999" t="s">
        <v>1141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50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50</v>
      </c>
      <c r="AK999">
        <v>50</v>
      </c>
      <c r="AL999">
        <v>50</v>
      </c>
      <c r="AM999">
        <v>50</v>
      </c>
      <c r="AN999">
        <v>0</v>
      </c>
      <c r="AO999">
        <v>4.5454545454545459</v>
      </c>
      <c r="AP999">
        <v>0</v>
      </c>
      <c r="AQ999" t="s">
        <v>123</v>
      </c>
      <c r="AR999" t="s">
        <v>116</v>
      </c>
      <c r="AS999" t="s">
        <v>1095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 t="s">
        <v>117</v>
      </c>
      <c r="BB999">
        <v>0</v>
      </c>
      <c r="BC999">
        <v>0</v>
      </c>
      <c r="BD999" t="s">
        <v>111</v>
      </c>
      <c r="BE999">
        <v>2</v>
      </c>
      <c r="BF999" t="s">
        <v>111</v>
      </c>
    </row>
    <row r="1000" spans="1:58" x14ac:dyDescent="0.25">
      <c r="A1000" t="s">
        <v>1318</v>
      </c>
      <c r="B1000" t="s">
        <v>248</v>
      </c>
      <c r="C1000">
        <v>3</v>
      </c>
      <c r="D1000">
        <v>258</v>
      </c>
      <c r="E1000">
        <v>3</v>
      </c>
      <c r="F1000" t="s">
        <v>63</v>
      </c>
      <c r="G1000" t="s">
        <v>64</v>
      </c>
      <c r="H1000" t="s">
        <v>65</v>
      </c>
      <c r="I1000" t="s">
        <v>72</v>
      </c>
      <c r="J1000" t="s">
        <v>72</v>
      </c>
      <c r="K1000" t="s">
        <v>121</v>
      </c>
      <c r="L1000">
        <v>50</v>
      </c>
      <c r="M1000">
        <v>1945274</v>
      </c>
      <c r="N1000">
        <v>0</v>
      </c>
      <c r="O1000">
        <v>4</v>
      </c>
      <c r="P1000" t="s">
        <v>196</v>
      </c>
      <c r="Q1000" t="s">
        <v>321</v>
      </c>
      <c r="R1000">
        <v>24</v>
      </c>
      <c r="S1000" t="s">
        <v>1141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50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50</v>
      </c>
      <c r="AK1000">
        <v>50</v>
      </c>
      <c r="AL1000">
        <v>50</v>
      </c>
      <c r="AM1000">
        <v>50</v>
      </c>
      <c r="AN1000">
        <v>0</v>
      </c>
      <c r="AO1000">
        <v>4.5454545454545459</v>
      </c>
      <c r="AP1000">
        <v>0</v>
      </c>
      <c r="AQ1000" t="s">
        <v>123</v>
      </c>
      <c r="AR1000" t="s">
        <v>116</v>
      </c>
      <c r="AS1000" t="s">
        <v>1095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 t="s">
        <v>117</v>
      </c>
      <c r="BB1000">
        <v>0</v>
      </c>
      <c r="BC1000">
        <v>0</v>
      </c>
      <c r="BD1000" t="s">
        <v>111</v>
      </c>
      <c r="BE1000">
        <v>3</v>
      </c>
      <c r="BF1000" t="s">
        <v>111</v>
      </c>
    </row>
    <row r="1001" spans="1:58" x14ac:dyDescent="0.25">
      <c r="A1001" t="s">
        <v>1319</v>
      </c>
      <c r="B1001" t="s">
        <v>248</v>
      </c>
      <c r="C1001">
        <v>3</v>
      </c>
      <c r="D1001">
        <v>259</v>
      </c>
      <c r="E1001">
        <v>3</v>
      </c>
      <c r="F1001" t="s">
        <v>63</v>
      </c>
      <c r="G1001" t="s">
        <v>64</v>
      </c>
      <c r="H1001" t="s">
        <v>65</v>
      </c>
      <c r="I1001" t="s">
        <v>72</v>
      </c>
      <c r="J1001" t="s">
        <v>72</v>
      </c>
      <c r="K1001" t="s">
        <v>121</v>
      </c>
      <c r="L1001">
        <v>50</v>
      </c>
      <c r="M1001">
        <v>1945276</v>
      </c>
      <c r="N1001">
        <v>0</v>
      </c>
      <c r="O1001">
        <v>4</v>
      </c>
      <c r="P1001" t="s">
        <v>196</v>
      </c>
      <c r="Q1001" t="s">
        <v>321</v>
      </c>
      <c r="R1001">
        <v>24</v>
      </c>
      <c r="S1001" t="s">
        <v>1141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50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50</v>
      </c>
      <c r="AK1001">
        <v>50</v>
      </c>
      <c r="AL1001">
        <v>50</v>
      </c>
      <c r="AM1001">
        <v>50</v>
      </c>
      <c r="AN1001">
        <v>0</v>
      </c>
      <c r="AO1001">
        <v>4.5454545454545459</v>
      </c>
      <c r="AP1001">
        <v>0</v>
      </c>
      <c r="AQ1001" t="s">
        <v>123</v>
      </c>
      <c r="AR1001" t="s">
        <v>116</v>
      </c>
      <c r="AS1001" t="s">
        <v>1095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 t="s">
        <v>117</v>
      </c>
      <c r="BB1001">
        <v>0</v>
      </c>
      <c r="BC1001">
        <v>0</v>
      </c>
      <c r="BD1001" t="s">
        <v>111</v>
      </c>
      <c r="BE1001">
        <v>4</v>
      </c>
      <c r="BF1001" t="s">
        <v>111</v>
      </c>
    </row>
    <row r="1002" spans="1:58" x14ac:dyDescent="0.25">
      <c r="A1002" t="s">
        <v>1320</v>
      </c>
      <c r="B1002" t="s">
        <v>248</v>
      </c>
      <c r="C1002">
        <v>3</v>
      </c>
      <c r="D1002">
        <v>260</v>
      </c>
      <c r="E1002">
        <v>3</v>
      </c>
      <c r="F1002" t="s">
        <v>63</v>
      </c>
      <c r="G1002" t="s">
        <v>64</v>
      </c>
      <c r="H1002" t="s">
        <v>65</v>
      </c>
      <c r="I1002" t="s">
        <v>72</v>
      </c>
      <c r="J1002" t="s">
        <v>72</v>
      </c>
      <c r="K1002" t="s">
        <v>121</v>
      </c>
      <c r="L1002">
        <v>50</v>
      </c>
      <c r="M1002">
        <v>1945278</v>
      </c>
      <c r="N1002">
        <v>0</v>
      </c>
      <c r="O1002">
        <v>4</v>
      </c>
      <c r="P1002" t="s">
        <v>196</v>
      </c>
      <c r="Q1002" t="s">
        <v>321</v>
      </c>
      <c r="R1002">
        <v>24</v>
      </c>
      <c r="S1002" t="s">
        <v>1141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50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50</v>
      </c>
      <c r="AK1002">
        <v>50</v>
      </c>
      <c r="AL1002">
        <v>50</v>
      </c>
      <c r="AM1002">
        <v>50</v>
      </c>
      <c r="AN1002">
        <v>0</v>
      </c>
      <c r="AO1002">
        <v>4.5454545454545459</v>
      </c>
      <c r="AP1002">
        <v>0</v>
      </c>
      <c r="AQ1002" t="s">
        <v>123</v>
      </c>
      <c r="AR1002" t="s">
        <v>116</v>
      </c>
      <c r="AS1002" t="s">
        <v>1095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 t="s">
        <v>117</v>
      </c>
      <c r="BB1002">
        <v>0</v>
      </c>
      <c r="BC1002">
        <v>0</v>
      </c>
      <c r="BD1002" t="s">
        <v>111</v>
      </c>
      <c r="BE1002">
        <v>5</v>
      </c>
      <c r="BF1002" t="s">
        <v>111</v>
      </c>
    </row>
    <row r="1003" spans="1:58" x14ac:dyDescent="0.25">
      <c r="A1003" t="s">
        <v>1321</v>
      </c>
      <c r="B1003" t="s">
        <v>248</v>
      </c>
      <c r="C1003">
        <v>3</v>
      </c>
      <c r="D1003">
        <v>261</v>
      </c>
      <c r="E1003">
        <v>3</v>
      </c>
      <c r="F1003" t="s">
        <v>63</v>
      </c>
      <c r="G1003" t="s">
        <v>64</v>
      </c>
      <c r="H1003" t="s">
        <v>65</v>
      </c>
      <c r="I1003" t="s">
        <v>72</v>
      </c>
      <c r="J1003" t="s">
        <v>72</v>
      </c>
      <c r="K1003" t="s">
        <v>121</v>
      </c>
      <c r="L1003">
        <v>50</v>
      </c>
      <c r="M1003">
        <v>1945280</v>
      </c>
      <c r="N1003">
        <v>0</v>
      </c>
      <c r="O1003">
        <v>4</v>
      </c>
      <c r="P1003" t="s">
        <v>196</v>
      </c>
      <c r="Q1003" t="s">
        <v>321</v>
      </c>
      <c r="R1003">
        <v>24</v>
      </c>
      <c r="S1003" t="s">
        <v>1141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50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50</v>
      </c>
      <c r="AK1003">
        <v>50</v>
      </c>
      <c r="AL1003">
        <v>50</v>
      </c>
      <c r="AM1003">
        <v>50</v>
      </c>
      <c r="AN1003">
        <v>0</v>
      </c>
      <c r="AO1003">
        <v>4.5454545454545459</v>
      </c>
      <c r="AP1003">
        <v>0</v>
      </c>
      <c r="AQ1003" t="s">
        <v>123</v>
      </c>
      <c r="AR1003" t="s">
        <v>116</v>
      </c>
      <c r="AS1003" t="s">
        <v>1095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 t="s">
        <v>117</v>
      </c>
      <c r="BB1003">
        <v>0</v>
      </c>
      <c r="BC1003">
        <v>0</v>
      </c>
      <c r="BD1003" t="s">
        <v>111</v>
      </c>
      <c r="BE1003">
        <v>6</v>
      </c>
      <c r="BF1003" t="s">
        <v>111</v>
      </c>
    </row>
    <row r="1004" spans="1:58" x14ac:dyDescent="0.25">
      <c r="A1004" t="s">
        <v>1322</v>
      </c>
      <c r="B1004" t="s">
        <v>248</v>
      </c>
      <c r="C1004">
        <v>3</v>
      </c>
      <c r="D1004">
        <v>262</v>
      </c>
      <c r="E1004">
        <v>3</v>
      </c>
      <c r="F1004" t="s">
        <v>63</v>
      </c>
      <c r="G1004" t="s">
        <v>64</v>
      </c>
      <c r="H1004" t="s">
        <v>65</v>
      </c>
      <c r="I1004" t="s">
        <v>72</v>
      </c>
      <c r="J1004" t="s">
        <v>72</v>
      </c>
      <c r="K1004" t="s">
        <v>121</v>
      </c>
      <c r="L1004">
        <v>50</v>
      </c>
      <c r="M1004">
        <v>1945282</v>
      </c>
      <c r="N1004">
        <v>0</v>
      </c>
      <c r="O1004">
        <v>4</v>
      </c>
      <c r="P1004" t="s">
        <v>196</v>
      </c>
      <c r="Q1004" t="s">
        <v>321</v>
      </c>
      <c r="R1004">
        <v>24</v>
      </c>
      <c r="S1004" t="s">
        <v>1141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50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50</v>
      </c>
      <c r="AK1004">
        <v>50</v>
      </c>
      <c r="AL1004">
        <v>50</v>
      </c>
      <c r="AM1004">
        <v>50</v>
      </c>
      <c r="AN1004">
        <v>0</v>
      </c>
      <c r="AO1004">
        <v>4.5454545454545459</v>
      </c>
      <c r="AP1004">
        <v>0</v>
      </c>
      <c r="AQ1004" t="s">
        <v>123</v>
      </c>
      <c r="AR1004" t="s">
        <v>116</v>
      </c>
      <c r="AS1004" t="s">
        <v>1095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 t="s">
        <v>117</v>
      </c>
      <c r="BB1004">
        <v>0</v>
      </c>
      <c r="BC1004">
        <v>0</v>
      </c>
      <c r="BD1004" t="s">
        <v>111</v>
      </c>
      <c r="BE1004">
        <v>7</v>
      </c>
      <c r="BF1004" t="s">
        <v>111</v>
      </c>
    </row>
    <row r="1005" spans="1:58" x14ac:dyDescent="0.25">
      <c r="A1005" t="s">
        <v>1323</v>
      </c>
      <c r="B1005" t="s">
        <v>248</v>
      </c>
      <c r="C1005">
        <v>3</v>
      </c>
      <c r="D1005">
        <v>263</v>
      </c>
      <c r="E1005">
        <v>3</v>
      </c>
      <c r="F1005" t="s">
        <v>63</v>
      </c>
      <c r="G1005" t="s">
        <v>64</v>
      </c>
      <c r="H1005" t="s">
        <v>65</v>
      </c>
      <c r="I1005" t="s">
        <v>72</v>
      </c>
      <c r="J1005" t="s">
        <v>72</v>
      </c>
      <c r="K1005" t="s">
        <v>121</v>
      </c>
      <c r="L1005">
        <v>50</v>
      </c>
      <c r="M1005">
        <v>1945284</v>
      </c>
      <c r="N1005">
        <v>0</v>
      </c>
      <c r="O1005">
        <v>4</v>
      </c>
      <c r="P1005" t="s">
        <v>196</v>
      </c>
      <c r="Q1005" t="s">
        <v>321</v>
      </c>
      <c r="R1005">
        <v>24</v>
      </c>
      <c r="S1005" t="s">
        <v>1141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50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50</v>
      </c>
      <c r="AK1005">
        <v>50</v>
      </c>
      <c r="AL1005">
        <v>50</v>
      </c>
      <c r="AM1005">
        <v>50</v>
      </c>
      <c r="AN1005">
        <v>0</v>
      </c>
      <c r="AO1005">
        <v>4.5454545454545459</v>
      </c>
      <c r="AP1005">
        <v>0</v>
      </c>
      <c r="AQ1005" t="s">
        <v>123</v>
      </c>
      <c r="AR1005" t="s">
        <v>116</v>
      </c>
      <c r="AS1005" t="s">
        <v>1095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 t="s">
        <v>117</v>
      </c>
      <c r="BB1005">
        <v>0</v>
      </c>
      <c r="BC1005">
        <v>0</v>
      </c>
      <c r="BD1005" t="s">
        <v>111</v>
      </c>
      <c r="BE1005">
        <v>8</v>
      </c>
      <c r="BF1005" t="s">
        <v>111</v>
      </c>
    </row>
    <row r="1006" spans="1:58" x14ac:dyDescent="0.25">
      <c r="A1006" t="s">
        <v>1324</v>
      </c>
      <c r="B1006" t="s">
        <v>248</v>
      </c>
      <c r="C1006">
        <v>3</v>
      </c>
      <c r="D1006">
        <v>264</v>
      </c>
      <c r="E1006">
        <v>3</v>
      </c>
      <c r="F1006" t="s">
        <v>63</v>
      </c>
      <c r="G1006" t="s">
        <v>64</v>
      </c>
      <c r="H1006" t="s">
        <v>65</v>
      </c>
      <c r="I1006" t="s">
        <v>72</v>
      </c>
      <c r="J1006" t="s">
        <v>72</v>
      </c>
      <c r="K1006" t="s">
        <v>121</v>
      </c>
      <c r="L1006">
        <v>50</v>
      </c>
      <c r="M1006">
        <v>1945286</v>
      </c>
      <c r="N1006">
        <v>0</v>
      </c>
      <c r="O1006">
        <v>4</v>
      </c>
      <c r="P1006" t="s">
        <v>196</v>
      </c>
      <c r="Q1006" t="s">
        <v>321</v>
      </c>
      <c r="R1006">
        <v>24</v>
      </c>
      <c r="S1006" t="s">
        <v>1141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50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50</v>
      </c>
      <c r="AK1006">
        <v>50</v>
      </c>
      <c r="AL1006">
        <v>50</v>
      </c>
      <c r="AM1006">
        <v>50</v>
      </c>
      <c r="AN1006">
        <v>0</v>
      </c>
      <c r="AO1006">
        <v>4.5454545454545459</v>
      </c>
      <c r="AP1006">
        <v>0</v>
      </c>
      <c r="AQ1006" t="s">
        <v>123</v>
      </c>
      <c r="AR1006" t="s">
        <v>116</v>
      </c>
      <c r="AS1006" t="s">
        <v>1095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 t="s">
        <v>117</v>
      </c>
      <c r="BB1006">
        <v>0</v>
      </c>
      <c r="BC1006">
        <v>0</v>
      </c>
      <c r="BD1006" t="s">
        <v>111</v>
      </c>
      <c r="BE1006">
        <v>9</v>
      </c>
      <c r="BF1006" t="s">
        <v>111</v>
      </c>
    </row>
    <row r="1007" spans="1:58" x14ac:dyDescent="0.25">
      <c r="A1007" t="s">
        <v>1325</v>
      </c>
      <c r="B1007" t="s">
        <v>248</v>
      </c>
      <c r="C1007">
        <v>3</v>
      </c>
      <c r="D1007">
        <v>265</v>
      </c>
      <c r="E1007">
        <v>3</v>
      </c>
      <c r="F1007" t="s">
        <v>63</v>
      </c>
      <c r="G1007" t="s">
        <v>64</v>
      </c>
      <c r="H1007" t="s">
        <v>65</v>
      </c>
      <c r="I1007" t="s">
        <v>72</v>
      </c>
      <c r="J1007" t="s">
        <v>72</v>
      </c>
      <c r="K1007" t="s">
        <v>121</v>
      </c>
      <c r="L1007">
        <v>50</v>
      </c>
      <c r="M1007">
        <v>1945288</v>
      </c>
      <c r="N1007">
        <v>0</v>
      </c>
      <c r="O1007">
        <v>4</v>
      </c>
      <c r="P1007" t="s">
        <v>196</v>
      </c>
      <c r="Q1007" t="s">
        <v>321</v>
      </c>
      <c r="R1007">
        <v>24</v>
      </c>
      <c r="S1007" t="s">
        <v>1141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50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50</v>
      </c>
      <c r="AK1007">
        <v>50</v>
      </c>
      <c r="AL1007">
        <v>50</v>
      </c>
      <c r="AM1007">
        <v>50</v>
      </c>
      <c r="AN1007">
        <v>0</v>
      </c>
      <c r="AO1007">
        <v>4.5454545454545459</v>
      </c>
      <c r="AP1007">
        <v>0</v>
      </c>
      <c r="AQ1007" t="s">
        <v>123</v>
      </c>
      <c r="AR1007" t="s">
        <v>116</v>
      </c>
      <c r="AS1007" t="s">
        <v>1095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 t="s">
        <v>117</v>
      </c>
      <c r="BB1007">
        <v>0</v>
      </c>
      <c r="BC1007">
        <v>0</v>
      </c>
      <c r="BD1007" t="s">
        <v>111</v>
      </c>
      <c r="BE1007">
        <v>10</v>
      </c>
      <c r="BF1007" t="s">
        <v>111</v>
      </c>
    </row>
    <row r="1008" spans="1:58" x14ac:dyDescent="0.25">
      <c r="A1008" t="s">
        <v>1326</v>
      </c>
      <c r="B1008" t="s">
        <v>248</v>
      </c>
      <c r="C1008">
        <v>3</v>
      </c>
      <c r="D1008">
        <v>266</v>
      </c>
      <c r="E1008">
        <v>3</v>
      </c>
      <c r="F1008" t="s">
        <v>63</v>
      </c>
      <c r="G1008" t="s">
        <v>64</v>
      </c>
      <c r="H1008" t="s">
        <v>65</v>
      </c>
      <c r="I1008" t="s">
        <v>72</v>
      </c>
      <c r="J1008" t="s">
        <v>72</v>
      </c>
      <c r="K1008" t="s">
        <v>121</v>
      </c>
      <c r="L1008">
        <v>50</v>
      </c>
      <c r="M1008">
        <v>1945290</v>
      </c>
      <c r="N1008">
        <v>0</v>
      </c>
      <c r="O1008">
        <v>4</v>
      </c>
      <c r="P1008" t="s">
        <v>196</v>
      </c>
      <c r="Q1008" t="s">
        <v>321</v>
      </c>
      <c r="R1008">
        <v>24</v>
      </c>
      <c r="S1008" t="s">
        <v>1141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50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50</v>
      </c>
      <c r="AK1008">
        <v>50</v>
      </c>
      <c r="AL1008">
        <v>50</v>
      </c>
      <c r="AM1008">
        <v>50</v>
      </c>
      <c r="AN1008">
        <v>0</v>
      </c>
      <c r="AO1008">
        <v>4.5454545454545459</v>
      </c>
      <c r="AP1008">
        <v>0</v>
      </c>
      <c r="AQ1008" t="s">
        <v>123</v>
      </c>
      <c r="AR1008" t="s">
        <v>116</v>
      </c>
      <c r="AS1008" t="s">
        <v>1095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 t="s">
        <v>117</v>
      </c>
      <c r="BB1008">
        <v>0</v>
      </c>
      <c r="BC1008">
        <v>0</v>
      </c>
      <c r="BD1008" t="s">
        <v>114</v>
      </c>
      <c r="BE1008">
        <v>11</v>
      </c>
      <c r="BF1008" t="s">
        <v>1327</v>
      </c>
    </row>
    <row r="1009" spans="1:58" x14ac:dyDescent="0.25">
      <c r="A1009" t="s">
        <v>1328</v>
      </c>
      <c r="B1009" t="s">
        <v>248</v>
      </c>
      <c r="C1009">
        <v>3</v>
      </c>
      <c r="D1009">
        <v>267</v>
      </c>
      <c r="E1009" t="s">
        <v>120</v>
      </c>
      <c r="F1009" t="s">
        <v>63</v>
      </c>
      <c r="G1009" t="s">
        <v>64</v>
      </c>
      <c r="H1009" t="s">
        <v>65</v>
      </c>
      <c r="I1009" t="s">
        <v>78</v>
      </c>
      <c r="J1009" t="s">
        <v>75</v>
      </c>
      <c r="K1009" t="s">
        <v>1</v>
      </c>
      <c r="L1009">
        <v>0</v>
      </c>
      <c r="M1009">
        <v>3489975</v>
      </c>
      <c r="N1009">
        <v>20</v>
      </c>
      <c r="O1009">
        <v>4</v>
      </c>
      <c r="P1009" t="s">
        <v>196</v>
      </c>
      <c r="Q1009" t="s">
        <v>298</v>
      </c>
      <c r="R1009">
        <v>25</v>
      </c>
      <c r="S1009" t="s">
        <v>1329</v>
      </c>
      <c r="U1009">
        <v>21</v>
      </c>
      <c r="V1009">
        <v>24</v>
      </c>
      <c r="W1009">
        <v>0</v>
      </c>
      <c r="X1009">
        <v>0</v>
      </c>
      <c r="Y1009">
        <v>0</v>
      </c>
      <c r="Z1009">
        <v>0</v>
      </c>
      <c r="AA1009">
        <v>21</v>
      </c>
      <c r="AB1009">
        <v>24</v>
      </c>
      <c r="AC1009">
        <v>50</v>
      </c>
      <c r="AD1009">
        <v>47</v>
      </c>
      <c r="AE1009">
        <v>0</v>
      </c>
      <c r="AF1009">
        <v>0</v>
      </c>
      <c r="AG1009">
        <v>47</v>
      </c>
      <c r="AH1009">
        <v>0</v>
      </c>
      <c r="AI1009">
        <v>3</v>
      </c>
      <c r="AJ1009">
        <v>3</v>
      </c>
      <c r="AK1009">
        <v>3</v>
      </c>
      <c r="AL1009">
        <v>3</v>
      </c>
      <c r="AM1009">
        <v>0</v>
      </c>
      <c r="AN1009">
        <v>0.4</v>
      </c>
      <c r="AO1009">
        <v>0.27272727272727271</v>
      </c>
      <c r="AP1009">
        <v>0</v>
      </c>
      <c r="AQ1009" t="s">
        <v>145</v>
      </c>
      <c r="AR1009" t="s">
        <v>108</v>
      </c>
      <c r="AS1009" t="s">
        <v>403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 t="s">
        <v>117</v>
      </c>
      <c r="BB1009">
        <v>20</v>
      </c>
      <c r="BC1009">
        <v>0</v>
      </c>
      <c r="BD1009" t="s">
        <v>110</v>
      </c>
      <c r="BE1009">
        <v>0</v>
      </c>
      <c r="BF1009" t="s">
        <v>111</v>
      </c>
    </row>
    <row r="1010" spans="1:58" x14ac:dyDescent="0.25">
      <c r="A1010" t="s">
        <v>1330</v>
      </c>
      <c r="B1010" t="s">
        <v>248</v>
      </c>
      <c r="C1010">
        <v>3</v>
      </c>
      <c r="D1010">
        <v>268</v>
      </c>
      <c r="E1010" t="s">
        <v>120</v>
      </c>
      <c r="F1010" t="s">
        <v>63</v>
      </c>
      <c r="G1010" t="s">
        <v>64</v>
      </c>
      <c r="H1010" t="s">
        <v>65</v>
      </c>
      <c r="I1010" t="s">
        <v>152</v>
      </c>
      <c r="J1010" t="s">
        <v>66</v>
      </c>
      <c r="K1010" t="s">
        <v>2</v>
      </c>
      <c r="L1010">
        <v>50</v>
      </c>
      <c r="M1010">
        <v>3541152</v>
      </c>
      <c r="N1010">
        <v>20</v>
      </c>
      <c r="O1010">
        <v>4</v>
      </c>
      <c r="P1010" t="s">
        <v>196</v>
      </c>
      <c r="Q1010" t="s">
        <v>298</v>
      </c>
      <c r="R1010">
        <v>25</v>
      </c>
      <c r="S1010" t="s">
        <v>1331</v>
      </c>
      <c r="U1010">
        <v>0</v>
      </c>
      <c r="V1010">
        <v>0</v>
      </c>
      <c r="W1010">
        <v>4</v>
      </c>
      <c r="X1010">
        <v>0</v>
      </c>
      <c r="Y1010">
        <v>4</v>
      </c>
      <c r="Z1010">
        <v>0</v>
      </c>
      <c r="AA1010">
        <v>0</v>
      </c>
      <c r="AB1010">
        <v>4</v>
      </c>
      <c r="AC1010">
        <v>50</v>
      </c>
      <c r="AD1010">
        <v>0</v>
      </c>
      <c r="AE1010">
        <v>6</v>
      </c>
      <c r="AF1010">
        <v>0</v>
      </c>
      <c r="AG1010">
        <v>6</v>
      </c>
      <c r="AH1010">
        <v>0</v>
      </c>
      <c r="AI1010">
        <v>50</v>
      </c>
      <c r="AJ1010">
        <v>44</v>
      </c>
      <c r="AK1010">
        <v>50</v>
      </c>
      <c r="AL1010">
        <v>50</v>
      </c>
      <c r="AM1010">
        <v>0</v>
      </c>
      <c r="AN1010">
        <v>0.4</v>
      </c>
      <c r="AO1010">
        <v>4.5454545454545459</v>
      </c>
      <c r="AP1010">
        <v>0</v>
      </c>
      <c r="AQ1010" t="s">
        <v>197</v>
      </c>
      <c r="AR1010" t="s">
        <v>108</v>
      </c>
      <c r="AS1010" t="s">
        <v>403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 t="s">
        <v>109</v>
      </c>
      <c r="BB1010">
        <v>20</v>
      </c>
      <c r="BC1010">
        <v>0</v>
      </c>
      <c r="BD1010" t="s">
        <v>111</v>
      </c>
      <c r="BE1010">
        <v>0</v>
      </c>
      <c r="BF1010" t="s">
        <v>111</v>
      </c>
    </row>
    <row r="1011" spans="1:58" x14ac:dyDescent="0.25">
      <c r="A1011" t="s">
        <v>1332</v>
      </c>
      <c r="B1011" t="s">
        <v>248</v>
      </c>
      <c r="C1011">
        <v>3</v>
      </c>
      <c r="D1011">
        <v>269</v>
      </c>
      <c r="E1011" t="s">
        <v>120</v>
      </c>
      <c r="F1011" t="s">
        <v>63</v>
      </c>
      <c r="G1011" t="s">
        <v>64</v>
      </c>
      <c r="H1011" t="s">
        <v>65</v>
      </c>
      <c r="I1011" t="s">
        <v>152</v>
      </c>
      <c r="J1011" t="s">
        <v>75</v>
      </c>
      <c r="K1011" t="s">
        <v>2</v>
      </c>
      <c r="L1011">
        <v>50</v>
      </c>
      <c r="M1011">
        <v>1945296</v>
      </c>
      <c r="N1011">
        <v>20</v>
      </c>
      <c r="O1011">
        <v>4</v>
      </c>
      <c r="P1011" t="s">
        <v>196</v>
      </c>
      <c r="Q1011" t="s">
        <v>298</v>
      </c>
      <c r="R1011">
        <v>25</v>
      </c>
      <c r="S1011" t="s">
        <v>1333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50</v>
      </c>
      <c r="AJ1011">
        <v>50</v>
      </c>
      <c r="AK1011">
        <v>50</v>
      </c>
      <c r="AL1011">
        <v>50</v>
      </c>
      <c r="AM1011">
        <v>0</v>
      </c>
      <c r="AN1011">
        <v>0.4</v>
      </c>
      <c r="AO1011">
        <v>4.5454545454545459</v>
      </c>
      <c r="AP1011">
        <v>0</v>
      </c>
      <c r="AQ1011" t="s">
        <v>197</v>
      </c>
      <c r="AR1011" t="s">
        <v>116</v>
      </c>
      <c r="AS1011" t="s">
        <v>403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 t="s">
        <v>109</v>
      </c>
      <c r="BB1011">
        <v>20</v>
      </c>
      <c r="BC1011">
        <v>0</v>
      </c>
      <c r="BD1011" t="s">
        <v>111</v>
      </c>
      <c r="BE1011">
        <v>0</v>
      </c>
      <c r="BF1011" t="s">
        <v>111</v>
      </c>
    </row>
    <row r="1012" spans="1:58" x14ac:dyDescent="0.25">
      <c r="A1012" t="s">
        <v>1334</v>
      </c>
      <c r="B1012" t="s">
        <v>248</v>
      </c>
      <c r="C1012">
        <v>3</v>
      </c>
      <c r="D1012">
        <v>270</v>
      </c>
      <c r="E1012" t="s">
        <v>120</v>
      </c>
      <c r="F1012" t="s">
        <v>63</v>
      </c>
      <c r="G1012" t="s">
        <v>64</v>
      </c>
      <c r="H1012" t="s">
        <v>65</v>
      </c>
      <c r="I1012" t="s">
        <v>72</v>
      </c>
      <c r="J1012" t="s">
        <v>72</v>
      </c>
      <c r="K1012" t="s">
        <v>121</v>
      </c>
      <c r="L1012">
        <v>50</v>
      </c>
      <c r="M1012">
        <v>1945298</v>
      </c>
      <c r="N1012">
        <v>0</v>
      </c>
      <c r="O1012">
        <v>4</v>
      </c>
      <c r="P1012" t="s">
        <v>196</v>
      </c>
      <c r="Q1012" t="s">
        <v>298</v>
      </c>
      <c r="R1012">
        <v>25</v>
      </c>
      <c r="S1012" t="s">
        <v>122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50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50</v>
      </c>
      <c r="AK1012">
        <v>50</v>
      </c>
      <c r="AL1012">
        <v>50</v>
      </c>
      <c r="AM1012">
        <v>50</v>
      </c>
      <c r="AN1012">
        <v>0</v>
      </c>
      <c r="AO1012">
        <v>4.5454545454545459</v>
      </c>
      <c r="AP1012">
        <v>0</v>
      </c>
      <c r="AQ1012" t="s">
        <v>123</v>
      </c>
      <c r="AR1012" t="s">
        <v>116</v>
      </c>
      <c r="AS1012" t="s">
        <v>403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 t="s">
        <v>117</v>
      </c>
      <c r="BB1012">
        <v>0</v>
      </c>
      <c r="BC1012">
        <v>0</v>
      </c>
      <c r="BD1012" t="s">
        <v>111</v>
      </c>
      <c r="BE1012">
        <v>1</v>
      </c>
      <c r="BF1012" t="s">
        <v>111</v>
      </c>
    </row>
    <row r="1013" spans="1:58" x14ac:dyDescent="0.25">
      <c r="A1013" t="s">
        <v>1335</v>
      </c>
      <c r="B1013" t="s">
        <v>248</v>
      </c>
      <c r="C1013">
        <v>3</v>
      </c>
      <c r="D1013">
        <v>271</v>
      </c>
      <c r="E1013" t="s">
        <v>120</v>
      </c>
      <c r="F1013" t="s">
        <v>63</v>
      </c>
      <c r="G1013" t="s">
        <v>64</v>
      </c>
      <c r="H1013" t="s">
        <v>65</v>
      </c>
      <c r="I1013" t="s">
        <v>72</v>
      </c>
      <c r="J1013" t="s">
        <v>72</v>
      </c>
      <c r="K1013" t="s">
        <v>121</v>
      </c>
      <c r="L1013">
        <v>50</v>
      </c>
      <c r="M1013">
        <v>1945300</v>
      </c>
      <c r="N1013">
        <v>0</v>
      </c>
      <c r="O1013">
        <v>4</v>
      </c>
      <c r="P1013" t="s">
        <v>196</v>
      </c>
      <c r="Q1013" t="s">
        <v>298</v>
      </c>
      <c r="R1013">
        <v>25</v>
      </c>
      <c r="S1013" t="s">
        <v>122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50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50</v>
      </c>
      <c r="AK1013">
        <v>50</v>
      </c>
      <c r="AL1013">
        <v>50</v>
      </c>
      <c r="AM1013">
        <v>50</v>
      </c>
      <c r="AN1013">
        <v>0</v>
      </c>
      <c r="AO1013">
        <v>4.5454545454545459</v>
      </c>
      <c r="AP1013">
        <v>0</v>
      </c>
      <c r="AQ1013" t="s">
        <v>123</v>
      </c>
      <c r="AR1013" t="s">
        <v>116</v>
      </c>
      <c r="AS1013" t="s">
        <v>403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 t="s">
        <v>117</v>
      </c>
      <c r="BB1013">
        <v>0</v>
      </c>
      <c r="BC1013">
        <v>0</v>
      </c>
      <c r="BD1013" t="s">
        <v>111</v>
      </c>
      <c r="BE1013">
        <v>2</v>
      </c>
      <c r="BF1013" t="s">
        <v>111</v>
      </c>
    </row>
    <row r="1014" spans="1:58" x14ac:dyDescent="0.25">
      <c r="A1014" t="s">
        <v>1336</v>
      </c>
      <c r="B1014" t="s">
        <v>248</v>
      </c>
      <c r="C1014">
        <v>3</v>
      </c>
      <c r="D1014">
        <v>272</v>
      </c>
      <c r="E1014" t="s">
        <v>120</v>
      </c>
      <c r="F1014" t="s">
        <v>63</v>
      </c>
      <c r="G1014" t="s">
        <v>64</v>
      </c>
      <c r="H1014" t="s">
        <v>65</v>
      </c>
      <c r="I1014" t="s">
        <v>72</v>
      </c>
      <c r="J1014" t="s">
        <v>72</v>
      </c>
      <c r="K1014" t="s">
        <v>121</v>
      </c>
      <c r="L1014">
        <v>50</v>
      </c>
      <c r="M1014">
        <v>1945302</v>
      </c>
      <c r="N1014">
        <v>0</v>
      </c>
      <c r="O1014">
        <v>4</v>
      </c>
      <c r="P1014" t="s">
        <v>196</v>
      </c>
      <c r="Q1014" t="s">
        <v>298</v>
      </c>
      <c r="R1014">
        <v>25</v>
      </c>
      <c r="S1014" t="s">
        <v>122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50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50</v>
      </c>
      <c r="AK1014">
        <v>50</v>
      </c>
      <c r="AL1014">
        <v>50</v>
      </c>
      <c r="AM1014">
        <v>50</v>
      </c>
      <c r="AN1014">
        <v>0</v>
      </c>
      <c r="AO1014">
        <v>4.5454545454545459</v>
      </c>
      <c r="AP1014">
        <v>0</v>
      </c>
      <c r="AQ1014" t="s">
        <v>123</v>
      </c>
      <c r="AR1014" t="s">
        <v>116</v>
      </c>
      <c r="AS1014" t="s">
        <v>403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 t="s">
        <v>117</v>
      </c>
      <c r="BB1014">
        <v>0</v>
      </c>
      <c r="BC1014">
        <v>0</v>
      </c>
      <c r="BD1014" t="s">
        <v>111</v>
      </c>
      <c r="BE1014">
        <v>3</v>
      </c>
      <c r="BF1014" t="s">
        <v>111</v>
      </c>
    </row>
    <row r="1015" spans="1:58" x14ac:dyDescent="0.25">
      <c r="A1015" t="s">
        <v>1337</v>
      </c>
      <c r="B1015" t="s">
        <v>248</v>
      </c>
      <c r="C1015">
        <v>3</v>
      </c>
      <c r="D1015">
        <v>273</v>
      </c>
      <c r="E1015" t="s">
        <v>120</v>
      </c>
      <c r="F1015" t="s">
        <v>63</v>
      </c>
      <c r="G1015" t="s">
        <v>64</v>
      </c>
      <c r="H1015" t="s">
        <v>65</v>
      </c>
      <c r="I1015" t="s">
        <v>72</v>
      </c>
      <c r="J1015" t="s">
        <v>72</v>
      </c>
      <c r="K1015" t="s">
        <v>121</v>
      </c>
      <c r="L1015">
        <v>50</v>
      </c>
      <c r="M1015">
        <v>1945304</v>
      </c>
      <c r="N1015">
        <v>0</v>
      </c>
      <c r="O1015">
        <v>4</v>
      </c>
      <c r="P1015" t="s">
        <v>196</v>
      </c>
      <c r="Q1015" t="s">
        <v>298</v>
      </c>
      <c r="R1015">
        <v>25</v>
      </c>
      <c r="S1015" t="s">
        <v>122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50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50</v>
      </c>
      <c r="AK1015">
        <v>50</v>
      </c>
      <c r="AL1015">
        <v>50</v>
      </c>
      <c r="AM1015">
        <v>50</v>
      </c>
      <c r="AN1015">
        <v>0</v>
      </c>
      <c r="AO1015">
        <v>4.5454545454545459</v>
      </c>
      <c r="AP1015">
        <v>0</v>
      </c>
      <c r="AQ1015" t="s">
        <v>123</v>
      </c>
      <c r="AR1015" t="s">
        <v>116</v>
      </c>
      <c r="AS1015" t="s">
        <v>403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 t="s">
        <v>117</v>
      </c>
      <c r="BB1015">
        <v>0</v>
      </c>
      <c r="BC1015">
        <v>0</v>
      </c>
      <c r="BD1015" t="s">
        <v>111</v>
      </c>
      <c r="BE1015">
        <v>4</v>
      </c>
      <c r="BF1015" t="s">
        <v>111</v>
      </c>
    </row>
    <row r="1016" spans="1:58" x14ac:dyDescent="0.25">
      <c r="A1016" t="s">
        <v>1338</v>
      </c>
      <c r="B1016" t="s">
        <v>248</v>
      </c>
      <c r="C1016">
        <v>3</v>
      </c>
      <c r="D1016">
        <v>274</v>
      </c>
      <c r="E1016" t="s">
        <v>120</v>
      </c>
      <c r="F1016" t="s">
        <v>63</v>
      </c>
      <c r="G1016" t="s">
        <v>64</v>
      </c>
      <c r="H1016" t="s">
        <v>65</v>
      </c>
      <c r="I1016" t="s">
        <v>72</v>
      </c>
      <c r="J1016" t="s">
        <v>72</v>
      </c>
      <c r="K1016" t="s">
        <v>121</v>
      </c>
      <c r="L1016">
        <v>50</v>
      </c>
      <c r="M1016">
        <v>1945306</v>
      </c>
      <c r="N1016">
        <v>0</v>
      </c>
      <c r="O1016">
        <v>4</v>
      </c>
      <c r="P1016" t="s">
        <v>196</v>
      </c>
      <c r="Q1016" t="s">
        <v>298</v>
      </c>
      <c r="R1016">
        <v>25</v>
      </c>
      <c r="S1016" t="s">
        <v>122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50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50</v>
      </c>
      <c r="AK1016">
        <v>50</v>
      </c>
      <c r="AL1016">
        <v>50</v>
      </c>
      <c r="AM1016">
        <v>50</v>
      </c>
      <c r="AN1016">
        <v>0</v>
      </c>
      <c r="AO1016">
        <v>4.5454545454545459</v>
      </c>
      <c r="AP1016">
        <v>0</v>
      </c>
      <c r="AQ1016" t="s">
        <v>123</v>
      </c>
      <c r="AR1016" t="s">
        <v>116</v>
      </c>
      <c r="AS1016" t="s">
        <v>403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 t="s">
        <v>117</v>
      </c>
      <c r="BB1016">
        <v>0</v>
      </c>
      <c r="BC1016">
        <v>0</v>
      </c>
      <c r="BD1016" t="s">
        <v>111</v>
      </c>
      <c r="BE1016">
        <v>5</v>
      </c>
      <c r="BF1016" t="s">
        <v>111</v>
      </c>
    </row>
    <row r="1017" spans="1:58" x14ac:dyDescent="0.25">
      <c r="A1017" t="s">
        <v>1339</v>
      </c>
      <c r="B1017" t="s">
        <v>248</v>
      </c>
      <c r="C1017">
        <v>3</v>
      </c>
      <c r="D1017">
        <v>275</v>
      </c>
      <c r="E1017" t="s">
        <v>120</v>
      </c>
      <c r="F1017" t="s">
        <v>63</v>
      </c>
      <c r="G1017" t="s">
        <v>64</v>
      </c>
      <c r="H1017" t="s">
        <v>65</v>
      </c>
      <c r="I1017" t="s">
        <v>72</v>
      </c>
      <c r="J1017" t="s">
        <v>72</v>
      </c>
      <c r="K1017" t="s">
        <v>121</v>
      </c>
      <c r="L1017">
        <v>50</v>
      </c>
      <c r="M1017">
        <v>1945308</v>
      </c>
      <c r="N1017">
        <v>0</v>
      </c>
      <c r="O1017">
        <v>4</v>
      </c>
      <c r="P1017" t="s">
        <v>196</v>
      </c>
      <c r="Q1017" t="s">
        <v>298</v>
      </c>
      <c r="R1017">
        <v>25</v>
      </c>
      <c r="S1017" t="s">
        <v>122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50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50</v>
      </c>
      <c r="AK1017">
        <v>50</v>
      </c>
      <c r="AL1017">
        <v>50</v>
      </c>
      <c r="AM1017">
        <v>50</v>
      </c>
      <c r="AN1017">
        <v>0</v>
      </c>
      <c r="AO1017">
        <v>4.5454545454545459</v>
      </c>
      <c r="AP1017">
        <v>0</v>
      </c>
      <c r="AQ1017" t="s">
        <v>123</v>
      </c>
      <c r="AR1017" t="s">
        <v>116</v>
      </c>
      <c r="AS1017" t="s">
        <v>403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 t="s">
        <v>117</v>
      </c>
      <c r="BB1017">
        <v>0</v>
      </c>
      <c r="BC1017">
        <v>0</v>
      </c>
      <c r="BD1017" t="s">
        <v>111</v>
      </c>
      <c r="BE1017">
        <v>6</v>
      </c>
      <c r="BF1017" t="s">
        <v>111</v>
      </c>
    </row>
    <row r="1018" spans="1:58" x14ac:dyDescent="0.25">
      <c r="A1018" t="s">
        <v>1340</v>
      </c>
      <c r="B1018" t="s">
        <v>248</v>
      </c>
      <c r="C1018">
        <v>3</v>
      </c>
      <c r="D1018">
        <v>276</v>
      </c>
      <c r="E1018" t="s">
        <v>120</v>
      </c>
      <c r="F1018" t="s">
        <v>63</v>
      </c>
      <c r="G1018" t="s">
        <v>64</v>
      </c>
      <c r="H1018" t="s">
        <v>65</v>
      </c>
      <c r="I1018" t="s">
        <v>72</v>
      </c>
      <c r="J1018" t="s">
        <v>72</v>
      </c>
      <c r="K1018" t="s">
        <v>121</v>
      </c>
      <c r="L1018">
        <v>50</v>
      </c>
      <c r="M1018">
        <v>1945310</v>
      </c>
      <c r="N1018">
        <v>0</v>
      </c>
      <c r="O1018">
        <v>4</v>
      </c>
      <c r="P1018" t="s">
        <v>196</v>
      </c>
      <c r="Q1018" t="s">
        <v>298</v>
      </c>
      <c r="R1018">
        <v>25</v>
      </c>
      <c r="S1018" t="s">
        <v>122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50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50</v>
      </c>
      <c r="AK1018">
        <v>50</v>
      </c>
      <c r="AL1018">
        <v>50</v>
      </c>
      <c r="AM1018">
        <v>50</v>
      </c>
      <c r="AN1018">
        <v>0</v>
      </c>
      <c r="AO1018">
        <v>4.5454545454545459</v>
      </c>
      <c r="AP1018">
        <v>0</v>
      </c>
      <c r="AQ1018" t="s">
        <v>123</v>
      </c>
      <c r="AR1018" t="s">
        <v>116</v>
      </c>
      <c r="AS1018" t="s">
        <v>403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 t="s">
        <v>117</v>
      </c>
      <c r="BB1018">
        <v>0</v>
      </c>
      <c r="BC1018">
        <v>0</v>
      </c>
      <c r="BD1018" t="s">
        <v>111</v>
      </c>
      <c r="BE1018">
        <v>7</v>
      </c>
      <c r="BF1018" t="s">
        <v>111</v>
      </c>
    </row>
    <row r="1019" spans="1:58" x14ac:dyDescent="0.25">
      <c r="A1019" t="s">
        <v>1341</v>
      </c>
      <c r="B1019" t="s">
        <v>248</v>
      </c>
      <c r="C1019">
        <v>3</v>
      </c>
      <c r="D1019">
        <v>277</v>
      </c>
      <c r="E1019" t="s">
        <v>120</v>
      </c>
      <c r="F1019" t="s">
        <v>63</v>
      </c>
      <c r="G1019" t="s">
        <v>64</v>
      </c>
      <c r="H1019" t="s">
        <v>65</v>
      </c>
      <c r="I1019" t="s">
        <v>72</v>
      </c>
      <c r="J1019" t="s">
        <v>72</v>
      </c>
      <c r="K1019" t="s">
        <v>121</v>
      </c>
      <c r="L1019">
        <v>50</v>
      </c>
      <c r="M1019">
        <v>1945312</v>
      </c>
      <c r="N1019">
        <v>0</v>
      </c>
      <c r="O1019">
        <v>4</v>
      </c>
      <c r="P1019" t="s">
        <v>196</v>
      </c>
      <c r="Q1019" t="s">
        <v>298</v>
      </c>
      <c r="R1019">
        <v>25</v>
      </c>
      <c r="S1019" t="s">
        <v>122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50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50</v>
      </c>
      <c r="AK1019">
        <v>50</v>
      </c>
      <c r="AL1019">
        <v>50</v>
      </c>
      <c r="AM1019">
        <v>50</v>
      </c>
      <c r="AN1019">
        <v>0</v>
      </c>
      <c r="AO1019">
        <v>4.5454545454545459</v>
      </c>
      <c r="AP1019">
        <v>0</v>
      </c>
      <c r="AQ1019" t="s">
        <v>123</v>
      </c>
      <c r="AR1019" t="s">
        <v>116</v>
      </c>
      <c r="AS1019" t="s">
        <v>403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 t="s">
        <v>117</v>
      </c>
      <c r="BB1019">
        <v>0</v>
      </c>
      <c r="BC1019">
        <v>0</v>
      </c>
      <c r="BD1019" t="s">
        <v>114</v>
      </c>
      <c r="BE1019">
        <v>8</v>
      </c>
      <c r="BF1019" t="s">
        <v>111</v>
      </c>
    </row>
    <row r="1020" spans="1:58" x14ac:dyDescent="0.25">
      <c r="A1020" t="s">
        <v>1342</v>
      </c>
      <c r="B1020" t="s">
        <v>248</v>
      </c>
      <c r="C1020">
        <v>3</v>
      </c>
      <c r="D1020">
        <v>278</v>
      </c>
      <c r="E1020" t="s">
        <v>120</v>
      </c>
      <c r="F1020" t="s">
        <v>63</v>
      </c>
      <c r="G1020" t="s">
        <v>64</v>
      </c>
      <c r="H1020" t="s">
        <v>65</v>
      </c>
      <c r="I1020" t="s">
        <v>78</v>
      </c>
      <c r="J1020" t="s">
        <v>75</v>
      </c>
      <c r="K1020" t="s">
        <v>1</v>
      </c>
      <c r="L1020">
        <v>0</v>
      </c>
      <c r="M1020">
        <v>3466274</v>
      </c>
      <c r="N1020">
        <v>20</v>
      </c>
      <c r="O1020">
        <v>4</v>
      </c>
      <c r="P1020" t="s">
        <v>196</v>
      </c>
      <c r="Q1020" t="s">
        <v>88</v>
      </c>
      <c r="R1020">
        <v>26</v>
      </c>
      <c r="S1020" t="s">
        <v>1343</v>
      </c>
      <c r="U1020">
        <v>20</v>
      </c>
      <c r="V1020">
        <v>24</v>
      </c>
      <c r="W1020">
        <v>0</v>
      </c>
      <c r="X1020">
        <v>0</v>
      </c>
      <c r="Y1020">
        <v>0</v>
      </c>
      <c r="Z1020">
        <v>1</v>
      </c>
      <c r="AA1020">
        <v>21</v>
      </c>
      <c r="AB1020">
        <v>25</v>
      </c>
      <c r="AC1020">
        <v>50</v>
      </c>
      <c r="AD1020">
        <v>46</v>
      </c>
      <c r="AE1020">
        <v>0</v>
      </c>
      <c r="AF1020">
        <v>2</v>
      </c>
      <c r="AG1020">
        <v>48</v>
      </c>
      <c r="AH1020">
        <v>0</v>
      </c>
      <c r="AI1020">
        <v>4</v>
      </c>
      <c r="AJ1020">
        <v>2</v>
      </c>
      <c r="AK1020">
        <v>2</v>
      </c>
      <c r="AL1020">
        <v>4</v>
      </c>
      <c r="AM1020">
        <v>0</v>
      </c>
      <c r="AN1020">
        <v>0.4</v>
      </c>
      <c r="AO1020">
        <v>0.18181818181818182</v>
      </c>
      <c r="AP1020">
        <v>0</v>
      </c>
      <c r="AQ1020" t="s">
        <v>145</v>
      </c>
      <c r="AR1020" t="s">
        <v>108</v>
      </c>
      <c r="AS1020" t="s">
        <v>403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 t="s">
        <v>113</v>
      </c>
      <c r="BB1020">
        <v>20</v>
      </c>
      <c r="BC1020">
        <v>0</v>
      </c>
      <c r="BD1020" t="s">
        <v>110</v>
      </c>
      <c r="BE1020">
        <v>0</v>
      </c>
      <c r="BF1020" t="s">
        <v>111</v>
      </c>
    </row>
    <row r="1021" spans="1:58" x14ac:dyDescent="0.25">
      <c r="A1021" t="s">
        <v>1344</v>
      </c>
      <c r="B1021" t="s">
        <v>248</v>
      </c>
      <c r="C1021">
        <v>3</v>
      </c>
      <c r="D1021">
        <v>279</v>
      </c>
      <c r="E1021" t="s">
        <v>120</v>
      </c>
      <c r="F1021" t="s">
        <v>63</v>
      </c>
      <c r="G1021" t="s">
        <v>64</v>
      </c>
      <c r="H1021" t="s">
        <v>65</v>
      </c>
      <c r="I1021" t="s">
        <v>78</v>
      </c>
      <c r="J1021" t="s">
        <v>127</v>
      </c>
      <c r="K1021" t="s">
        <v>2</v>
      </c>
      <c r="L1021">
        <v>50</v>
      </c>
      <c r="M1021">
        <v>1945316</v>
      </c>
      <c r="N1021">
        <v>15</v>
      </c>
      <c r="O1021">
        <v>4</v>
      </c>
      <c r="P1021" t="s">
        <v>196</v>
      </c>
      <c r="Q1021" t="s">
        <v>298</v>
      </c>
      <c r="R1021">
        <v>26</v>
      </c>
      <c r="S1021" t="s">
        <v>1345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50</v>
      </c>
      <c r="AJ1021">
        <v>50</v>
      </c>
      <c r="AK1021">
        <v>50</v>
      </c>
      <c r="AL1021">
        <v>50</v>
      </c>
      <c r="AM1021">
        <v>0</v>
      </c>
      <c r="AN1021">
        <v>0.3</v>
      </c>
      <c r="AO1021">
        <v>4.5454545454545459</v>
      </c>
      <c r="AP1021">
        <v>0</v>
      </c>
      <c r="AQ1021" t="s">
        <v>124</v>
      </c>
      <c r="AR1021" t="s">
        <v>116</v>
      </c>
      <c r="AS1021" t="s">
        <v>403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 t="s">
        <v>109</v>
      </c>
      <c r="BB1021">
        <v>15</v>
      </c>
      <c r="BC1021">
        <v>0</v>
      </c>
      <c r="BD1021" t="s">
        <v>111</v>
      </c>
      <c r="BE1021">
        <v>0</v>
      </c>
      <c r="BF1021" t="s">
        <v>111</v>
      </c>
    </row>
    <row r="1022" spans="1:58" x14ac:dyDescent="0.25">
      <c r="A1022" t="s">
        <v>1346</v>
      </c>
      <c r="B1022" t="s">
        <v>248</v>
      </c>
      <c r="C1022">
        <v>3</v>
      </c>
      <c r="D1022">
        <v>280</v>
      </c>
      <c r="E1022" t="s">
        <v>120</v>
      </c>
      <c r="F1022" t="s">
        <v>63</v>
      </c>
      <c r="G1022" t="s">
        <v>64</v>
      </c>
      <c r="H1022" t="s">
        <v>65</v>
      </c>
      <c r="I1022" t="s">
        <v>78</v>
      </c>
      <c r="J1022" t="s">
        <v>127</v>
      </c>
      <c r="K1022" t="s">
        <v>2</v>
      </c>
      <c r="L1022">
        <v>50</v>
      </c>
      <c r="M1022">
        <v>1945318</v>
      </c>
      <c r="N1022">
        <v>15</v>
      </c>
      <c r="O1022">
        <v>4</v>
      </c>
      <c r="P1022" t="s">
        <v>196</v>
      </c>
      <c r="Q1022" t="s">
        <v>298</v>
      </c>
      <c r="R1022">
        <v>26</v>
      </c>
      <c r="S1022" t="s">
        <v>1345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50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50</v>
      </c>
      <c r="AJ1022">
        <v>50</v>
      </c>
      <c r="AK1022">
        <v>50</v>
      </c>
      <c r="AL1022">
        <v>50</v>
      </c>
      <c r="AM1022">
        <v>0</v>
      </c>
      <c r="AN1022">
        <v>0.3</v>
      </c>
      <c r="AO1022">
        <v>4.5454545454545459</v>
      </c>
      <c r="AP1022">
        <v>0</v>
      </c>
      <c r="AQ1022" t="s">
        <v>124</v>
      </c>
      <c r="AR1022" t="s">
        <v>116</v>
      </c>
      <c r="AS1022" t="s">
        <v>403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 t="s">
        <v>109</v>
      </c>
      <c r="BB1022">
        <v>15</v>
      </c>
      <c r="BC1022">
        <v>0</v>
      </c>
      <c r="BD1022" t="s">
        <v>111</v>
      </c>
      <c r="BE1022">
        <v>0</v>
      </c>
      <c r="BF1022" t="s">
        <v>111</v>
      </c>
    </row>
    <row r="1023" spans="1:58" x14ac:dyDescent="0.25">
      <c r="A1023" t="s">
        <v>1347</v>
      </c>
      <c r="B1023" t="s">
        <v>248</v>
      </c>
      <c r="C1023">
        <v>3</v>
      </c>
      <c r="D1023">
        <v>281</v>
      </c>
      <c r="E1023" t="s">
        <v>120</v>
      </c>
      <c r="F1023" t="s">
        <v>63</v>
      </c>
      <c r="G1023" t="s">
        <v>64</v>
      </c>
      <c r="H1023" t="s">
        <v>65</v>
      </c>
      <c r="I1023" t="s">
        <v>72</v>
      </c>
      <c r="J1023" t="s">
        <v>72</v>
      </c>
      <c r="K1023" t="s">
        <v>121</v>
      </c>
      <c r="L1023">
        <v>50</v>
      </c>
      <c r="M1023">
        <v>1945320</v>
      </c>
      <c r="N1023">
        <v>0</v>
      </c>
      <c r="O1023">
        <v>4</v>
      </c>
      <c r="P1023" t="s">
        <v>196</v>
      </c>
      <c r="Q1023" t="s">
        <v>298</v>
      </c>
      <c r="R1023">
        <v>26</v>
      </c>
      <c r="S1023" t="s">
        <v>122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50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50</v>
      </c>
      <c r="AK1023">
        <v>50</v>
      </c>
      <c r="AL1023">
        <v>50</v>
      </c>
      <c r="AM1023">
        <v>50</v>
      </c>
      <c r="AN1023">
        <v>0</v>
      </c>
      <c r="AO1023">
        <v>4.5454545454545459</v>
      </c>
      <c r="AP1023">
        <v>0</v>
      </c>
      <c r="AQ1023" t="s">
        <v>123</v>
      </c>
      <c r="AR1023" t="s">
        <v>116</v>
      </c>
      <c r="AS1023" t="s">
        <v>403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 t="s">
        <v>117</v>
      </c>
      <c r="BB1023">
        <v>0</v>
      </c>
      <c r="BC1023">
        <v>0</v>
      </c>
      <c r="BD1023" t="s">
        <v>111</v>
      </c>
      <c r="BE1023">
        <v>1</v>
      </c>
      <c r="BF1023" t="s">
        <v>111</v>
      </c>
    </row>
    <row r="1024" spans="1:58" x14ac:dyDescent="0.25">
      <c r="A1024" t="s">
        <v>1348</v>
      </c>
      <c r="B1024" t="s">
        <v>248</v>
      </c>
      <c r="C1024">
        <v>3</v>
      </c>
      <c r="D1024">
        <v>282</v>
      </c>
      <c r="E1024" t="s">
        <v>120</v>
      </c>
      <c r="F1024" t="s">
        <v>63</v>
      </c>
      <c r="G1024" t="s">
        <v>64</v>
      </c>
      <c r="H1024" t="s">
        <v>65</v>
      </c>
      <c r="I1024" t="s">
        <v>72</v>
      </c>
      <c r="J1024" t="s">
        <v>72</v>
      </c>
      <c r="K1024" t="s">
        <v>121</v>
      </c>
      <c r="L1024">
        <v>50</v>
      </c>
      <c r="M1024">
        <v>1945322</v>
      </c>
      <c r="N1024">
        <v>0</v>
      </c>
      <c r="O1024">
        <v>4</v>
      </c>
      <c r="P1024" t="s">
        <v>196</v>
      </c>
      <c r="Q1024" t="s">
        <v>298</v>
      </c>
      <c r="R1024">
        <v>26</v>
      </c>
      <c r="S1024" t="s">
        <v>122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50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50</v>
      </c>
      <c r="AK1024">
        <v>50</v>
      </c>
      <c r="AL1024">
        <v>50</v>
      </c>
      <c r="AM1024">
        <v>50</v>
      </c>
      <c r="AN1024">
        <v>0</v>
      </c>
      <c r="AO1024">
        <v>4.5454545454545459</v>
      </c>
      <c r="AP1024">
        <v>0</v>
      </c>
      <c r="AQ1024" t="s">
        <v>123</v>
      </c>
      <c r="AR1024" t="s">
        <v>116</v>
      </c>
      <c r="AS1024" t="s">
        <v>403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 t="s">
        <v>117</v>
      </c>
      <c r="BB1024">
        <v>0</v>
      </c>
      <c r="BC1024">
        <v>0</v>
      </c>
      <c r="BD1024" t="s">
        <v>111</v>
      </c>
      <c r="BE1024">
        <v>2</v>
      </c>
      <c r="BF1024" t="s">
        <v>111</v>
      </c>
    </row>
    <row r="1025" spans="1:58" x14ac:dyDescent="0.25">
      <c r="A1025" t="s">
        <v>1349</v>
      </c>
      <c r="B1025" t="s">
        <v>248</v>
      </c>
      <c r="C1025">
        <v>3</v>
      </c>
      <c r="D1025">
        <v>283</v>
      </c>
      <c r="E1025" t="s">
        <v>120</v>
      </c>
      <c r="F1025" t="s">
        <v>63</v>
      </c>
      <c r="G1025" t="s">
        <v>64</v>
      </c>
      <c r="H1025" t="s">
        <v>65</v>
      </c>
      <c r="I1025" t="s">
        <v>72</v>
      </c>
      <c r="J1025" t="s">
        <v>72</v>
      </c>
      <c r="K1025" t="s">
        <v>121</v>
      </c>
      <c r="L1025">
        <v>50</v>
      </c>
      <c r="M1025">
        <v>1945324</v>
      </c>
      <c r="N1025">
        <v>0</v>
      </c>
      <c r="O1025">
        <v>4</v>
      </c>
      <c r="P1025" t="s">
        <v>196</v>
      </c>
      <c r="Q1025" t="s">
        <v>298</v>
      </c>
      <c r="R1025">
        <v>26</v>
      </c>
      <c r="S1025" t="s">
        <v>122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50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50</v>
      </c>
      <c r="AK1025">
        <v>50</v>
      </c>
      <c r="AL1025">
        <v>50</v>
      </c>
      <c r="AM1025">
        <v>50</v>
      </c>
      <c r="AN1025">
        <v>0</v>
      </c>
      <c r="AO1025">
        <v>4.5454545454545459</v>
      </c>
      <c r="AP1025">
        <v>0</v>
      </c>
      <c r="AQ1025" t="s">
        <v>123</v>
      </c>
      <c r="AR1025" t="s">
        <v>116</v>
      </c>
      <c r="AS1025" t="s">
        <v>403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 t="s">
        <v>117</v>
      </c>
      <c r="BB1025">
        <v>0</v>
      </c>
      <c r="BC1025">
        <v>0</v>
      </c>
      <c r="BD1025" t="s">
        <v>111</v>
      </c>
      <c r="BE1025">
        <v>3</v>
      </c>
      <c r="BF1025" t="s">
        <v>111</v>
      </c>
    </row>
    <row r="1026" spans="1:58" x14ac:dyDescent="0.25">
      <c r="A1026" t="s">
        <v>1350</v>
      </c>
      <c r="B1026" t="s">
        <v>248</v>
      </c>
      <c r="C1026">
        <v>3</v>
      </c>
      <c r="D1026">
        <v>284</v>
      </c>
      <c r="E1026" t="s">
        <v>120</v>
      </c>
      <c r="F1026" t="s">
        <v>63</v>
      </c>
      <c r="G1026" t="s">
        <v>64</v>
      </c>
      <c r="H1026" t="s">
        <v>65</v>
      </c>
      <c r="I1026" t="s">
        <v>72</v>
      </c>
      <c r="J1026" t="s">
        <v>72</v>
      </c>
      <c r="K1026" t="s">
        <v>121</v>
      </c>
      <c r="L1026">
        <v>50</v>
      </c>
      <c r="M1026">
        <v>1945326</v>
      </c>
      <c r="N1026">
        <v>0</v>
      </c>
      <c r="O1026">
        <v>4</v>
      </c>
      <c r="P1026" t="s">
        <v>196</v>
      </c>
      <c r="Q1026" t="s">
        <v>298</v>
      </c>
      <c r="R1026">
        <v>26</v>
      </c>
      <c r="S1026" t="s">
        <v>122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50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50</v>
      </c>
      <c r="AK1026">
        <v>50</v>
      </c>
      <c r="AL1026">
        <v>50</v>
      </c>
      <c r="AM1026">
        <v>50</v>
      </c>
      <c r="AN1026">
        <v>0</v>
      </c>
      <c r="AO1026">
        <v>4.5454545454545459</v>
      </c>
      <c r="AP1026">
        <v>0</v>
      </c>
      <c r="AQ1026" t="s">
        <v>123</v>
      </c>
      <c r="AR1026" t="s">
        <v>116</v>
      </c>
      <c r="AS1026" t="s">
        <v>403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 t="s">
        <v>117</v>
      </c>
      <c r="BB1026">
        <v>0</v>
      </c>
      <c r="BC1026">
        <v>0</v>
      </c>
      <c r="BD1026" t="s">
        <v>111</v>
      </c>
      <c r="BE1026">
        <v>4</v>
      </c>
      <c r="BF1026" t="s">
        <v>111</v>
      </c>
    </row>
    <row r="1027" spans="1:58" x14ac:dyDescent="0.25">
      <c r="A1027" t="s">
        <v>1351</v>
      </c>
      <c r="B1027" t="s">
        <v>248</v>
      </c>
      <c r="C1027">
        <v>3</v>
      </c>
      <c r="D1027">
        <v>285</v>
      </c>
      <c r="E1027" t="s">
        <v>120</v>
      </c>
      <c r="F1027" t="s">
        <v>63</v>
      </c>
      <c r="G1027" t="s">
        <v>64</v>
      </c>
      <c r="H1027" t="s">
        <v>65</v>
      </c>
      <c r="I1027" t="s">
        <v>72</v>
      </c>
      <c r="J1027" t="s">
        <v>72</v>
      </c>
      <c r="K1027" t="s">
        <v>121</v>
      </c>
      <c r="L1027">
        <v>50</v>
      </c>
      <c r="M1027">
        <v>1945328</v>
      </c>
      <c r="N1027">
        <v>0</v>
      </c>
      <c r="O1027">
        <v>4</v>
      </c>
      <c r="P1027" t="s">
        <v>196</v>
      </c>
      <c r="Q1027" t="s">
        <v>298</v>
      </c>
      <c r="R1027">
        <v>26</v>
      </c>
      <c r="S1027" t="s">
        <v>122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50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50</v>
      </c>
      <c r="AK1027">
        <v>50</v>
      </c>
      <c r="AL1027">
        <v>50</v>
      </c>
      <c r="AM1027">
        <v>50</v>
      </c>
      <c r="AN1027">
        <v>0</v>
      </c>
      <c r="AO1027">
        <v>4.5454545454545459</v>
      </c>
      <c r="AP1027">
        <v>0</v>
      </c>
      <c r="AQ1027" t="s">
        <v>123</v>
      </c>
      <c r="AR1027" t="s">
        <v>116</v>
      </c>
      <c r="AS1027" t="s">
        <v>403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 t="s">
        <v>117</v>
      </c>
      <c r="BB1027">
        <v>0</v>
      </c>
      <c r="BC1027">
        <v>0</v>
      </c>
      <c r="BD1027" t="s">
        <v>111</v>
      </c>
      <c r="BE1027">
        <v>5</v>
      </c>
      <c r="BF1027" t="s">
        <v>111</v>
      </c>
    </row>
    <row r="1028" spans="1:58" x14ac:dyDescent="0.25">
      <c r="A1028" t="s">
        <v>1352</v>
      </c>
      <c r="B1028" t="s">
        <v>248</v>
      </c>
      <c r="C1028">
        <v>3</v>
      </c>
      <c r="D1028">
        <v>286</v>
      </c>
      <c r="E1028" t="s">
        <v>120</v>
      </c>
      <c r="F1028" t="s">
        <v>63</v>
      </c>
      <c r="G1028" t="s">
        <v>64</v>
      </c>
      <c r="H1028" t="s">
        <v>65</v>
      </c>
      <c r="I1028" t="s">
        <v>72</v>
      </c>
      <c r="J1028" t="s">
        <v>72</v>
      </c>
      <c r="K1028" t="s">
        <v>121</v>
      </c>
      <c r="L1028">
        <v>50</v>
      </c>
      <c r="M1028">
        <v>1945330</v>
      </c>
      <c r="N1028">
        <v>0</v>
      </c>
      <c r="O1028">
        <v>4</v>
      </c>
      <c r="P1028" t="s">
        <v>196</v>
      </c>
      <c r="Q1028" t="s">
        <v>298</v>
      </c>
      <c r="R1028">
        <v>26</v>
      </c>
      <c r="S1028" t="s">
        <v>122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50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50</v>
      </c>
      <c r="AK1028">
        <v>50</v>
      </c>
      <c r="AL1028">
        <v>50</v>
      </c>
      <c r="AM1028">
        <v>50</v>
      </c>
      <c r="AN1028">
        <v>0</v>
      </c>
      <c r="AO1028">
        <v>4.5454545454545459</v>
      </c>
      <c r="AP1028">
        <v>0</v>
      </c>
      <c r="AQ1028" t="s">
        <v>123</v>
      </c>
      <c r="AR1028" t="s">
        <v>116</v>
      </c>
      <c r="AS1028" t="s">
        <v>403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 t="s">
        <v>117</v>
      </c>
      <c r="BB1028">
        <v>0</v>
      </c>
      <c r="BC1028">
        <v>0</v>
      </c>
      <c r="BD1028" t="s">
        <v>111</v>
      </c>
      <c r="BE1028">
        <v>6</v>
      </c>
      <c r="BF1028" t="s">
        <v>111</v>
      </c>
    </row>
    <row r="1029" spans="1:58" x14ac:dyDescent="0.25">
      <c r="A1029" t="s">
        <v>1353</v>
      </c>
      <c r="B1029" t="s">
        <v>248</v>
      </c>
      <c r="C1029">
        <v>3</v>
      </c>
      <c r="D1029">
        <v>287</v>
      </c>
      <c r="E1029" t="s">
        <v>120</v>
      </c>
      <c r="F1029" t="s">
        <v>63</v>
      </c>
      <c r="G1029" t="s">
        <v>64</v>
      </c>
      <c r="H1029" t="s">
        <v>65</v>
      </c>
      <c r="I1029" t="s">
        <v>72</v>
      </c>
      <c r="J1029" t="s">
        <v>72</v>
      </c>
      <c r="K1029" t="s">
        <v>121</v>
      </c>
      <c r="L1029">
        <v>50</v>
      </c>
      <c r="M1029">
        <v>1945332</v>
      </c>
      <c r="N1029">
        <v>0</v>
      </c>
      <c r="O1029">
        <v>4</v>
      </c>
      <c r="P1029" t="s">
        <v>196</v>
      </c>
      <c r="Q1029" t="s">
        <v>298</v>
      </c>
      <c r="R1029">
        <v>26</v>
      </c>
      <c r="S1029" t="s">
        <v>122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50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50</v>
      </c>
      <c r="AK1029">
        <v>50</v>
      </c>
      <c r="AL1029">
        <v>50</v>
      </c>
      <c r="AM1029">
        <v>50</v>
      </c>
      <c r="AN1029">
        <v>0</v>
      </c>
      <c r="AO1029">
        <v>4.5454545454545459</v>
      </c>
      <c r="AP1029">
        <v>0</v>
      </c>
      <c r="AQ1029" t="s">
        <v>123</v>
      </c>
      <c r="AR1029" t="s">
        <v>116</v>
      </c>
      <c r="AS1029" t="s">
        <v>403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 t="s">
        <v>117</v>
      </c>
      <c r="BB1029">
        <v>0</v>
      </c>
      <c r="BC1029">
        <v>0</v>
      </c>
      <c r="BD1029" t="s">
        <v>111</v>
      </c>
      <c r="BE1029">
        <v>7</v>
      </c>
      <c r="BF1029" t="s">
        <v>111</v>
      </c>
    </row>
    <row r="1030" spans="1:58" x14ac:dyDescent="0.25">
      <c r="A1030" t="s">
        <v>1354</v>
      </c>
      <c r="B1030" t="s">
        <v>248</v>
      </c>
      <c r="C1030">
        <v>3</v>
      </c>
      <c r="D1030">
        <v>288</v>
      </c>
      <c r="E1030" t="s">
        <v>120</v>
      </c>
      <c r="F1030" t="s">
        <v>63</v>
      </c>
      <c r="G1030" t="s">
        <v>64</v>
      </c>
      <c r="H1030" t="s">
        <v>65</v>
      </c>
      <c r="I1030" t="s">
        <v>72</v>
      </c>
      <c r="J1030" t="s">
        <v>72</v>
      </c>
      <c r="K1030" t="s">
        <v>121</v>
      </c>
      <c r="L1030">
        <v>50</v>
      </c>
      <c r="M1030">
        <v>1945334</v>
      </c>
      <c r="N1030">
        <v>0</v>
      </c>
      <c r="O1030">
        <v>4</v>
      </c>
      <c r="P1030" t="s">
        <v>196</v>
      </c>
      <c r="Q1030" t="s">
        <v>298</v>
      </c>
      <c r="R1030">
        <v>26</v>
      </c>
      <c r="S1030" t="s">
        <v>122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50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50</v>
      </c>
      <c r="AK1030">
        <v>50</v>
      </c>
      <c r="AL1030">
        <v>50</v>
      </c>
      <c r="AM1030">
        <v>50</v>
      </c>
      <c r="AN1030">
        <v>0</v>
      </c>
      <c r="AO1030">
        <v>4.5454545454545459</v>
      </c>
      <c r="AP1030">
        <v>0</v>
      </c>
      <c r="AQ1030" t="s">
        <v>123</v>
      </c>
      <c r="AR1030" t="s">
        <v>116</v>
      </c>
      <c r="AS1030" t="s">
        <v>403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 t="s">
        <v>117</v>
      </c>
      <c r="BB1030">
        <v>0</v>
      </c>
      <c r="BC1030">
        <v>0</v>
      </c>
      <c r="BD1030" t="s">
        <v>114</v>
      </c>
      <c r="BE1030">
        <v>8</v>
      </c>
      <c r="BF1030" t="s">
        <v>111</v>
      </c>
    </row>
    <row r="1031" spans="1:58" x14ac:dyDescent="0.25">
      <c r="A1031" t="s">
        <v>1355</v>
      </c>
      <c r="B1031" t="s">
        <v>248</v>
      </c>
      <c r="C1031">
        <v>3</v>
      </c>
      <c r="D1031">
        <v>289</v>
      </c>
      <c r="E1031" t="s">
        <v>120</v>
      </c>
      <c r="F1031" t="s">
        <v>63</v>
      </c>
      <c r="G1031" t="s">
        <v>64</v>
      </c>
      <c r="H1031" t="s">
        <v>65</v>
      </c>
      <c r="I1031" t="s">
        <v>78</v>
      </c>
      <c r="J1031" t="s">
        <v>75</v>
      </c>
      <c r="K1031" t="s">
        <v>1</v>
      </c>
      <c r="L1031">
        <v>0</v>
      </c>
      <c r="M1031">
        <v>3465050</v>
      </c>
      <c r="N1031">
        <v>20</v>
      </c>
      <c r="O1031">
        <v>4</v>
      </c>
      <c r="P1031" t="s">
        <v>196</v>
      </c>
      <c r="Q1031" t="s">
        <v>88</v>
      </c>
      <c r="R1031">
        <v>27</v>
      </c>
      <c r="S1031" t="s">
        <v>1343</v>
      </c>
      <c r="U1031">
        <v>8</v>
      </c>
      <c r="V1031">
        <v>11</v>
      </c>
      <c r="W1031">
        <v>5</v>
      </c>
      <c r="X1031">
        <v>0</v>
      </c>
      <c r="Y1031">
        <v>5</v>
      </c>
      <c r="Z1031">
        <v>0</v>
      </c>
      <c r="AA1031">
        <v>13</v>
      </c>
      <c r="AB1031">
        <v>16</v>
      </c>
      <c r="AC1031">
        <v>50</v>
      </c>
      <c r="AD1031">
        <v>21</v>
      </c>
      <c r="AE1031">
        <v>10</v>
      </c>
      <c r="AF1031">
        <v>0</v>
      </c>
      <c r="AG1031">
        <v>31</v>
      </c>
      <c r="AH1031">
        <v>0</v>
      </c>
      <c r="AI1031">
        <v>29</v>
      </c>
      <c r="AJ1031">
        <v>19</v>
      </c>
      <c r="AK1031">
        <v>29</v>
      </c>
      <c r="AL1031">
        <v>29</v>
      </c>
      <c r="AM1031">
        <v>0</v>
      </c>
      <c r="AN1031">
        <v>0.4</v>
      </c>
      <c r="AO1031">
        <v>2.6363636363636362</v>
      </c>
      <c r="AP1031">
        <v>0</v>
      </c>
      <c r="AQ1031" t="s">
        <v>145</v>
      </c>
      <c r="AR1031" t="s">
        <v>108</v>
      </c>
      <c r="AS1031" t="s">
        <v>403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 t="s">
        <v>113</v>
      </c>
      <c r="BB1031">
        <v>20</v>
      </c>
      <c r="BC1031">
        <v>0</v>
      </c>
      <c r="BD1031" t="s">
        <v>110</v>
      </c>
      <c r="BE1031">
        <v>0</v>
      </c>
      <c r="BF1031" t="s">
        <v>111</v>
      </c>
    </row>
    <row r="1032" spans="1:58" x14ac:dyDescent="0.25">
      <c r="A1032" t="s">
        <v>1356</v>
      </c>
      <c r="B1032" t="s">
        <v>248</v>
      </c>
      <c r="C1032">
        <v>3</v>
      </c>
      <c r="D1032">
        <v>290</v>
      </c>
      <c r="E1032" t="s">
        <v>120</v>
      </c>
      <c r="F1032" t="s">
        <v>63</v>
      </c>
      <c r="G1032" t="s">
        <v>64</v>
      </c>
      <c r="H1032" t="s">
        <v>65</v>
      </c>
      <c r="I1032" t="s">
        <v>78</v>
      </c>
      <c r="J1032" t="s">
        <v>75</v>
      </c>
      <c r="K1032" t="s">
        <v>1</v>
      </c>
      <c r="L1032">
        <v>0</v>
      </c>
      <c r="M1032">
        <v>3465052</v>
      </c>
      <c r="N1032">
        <v>20</v>
      </c>
      <c r="O1032">
        <v>4</v>
      </c>
      <c r="P1032" t="s">
        <v>196</v>
      </c>
      <c r="Q1032" t="s">
        <v>88</v>
      </c>
      <c r="R1032">
        <v>27</v>
      </c>
      <c r="S1032" t="s">
        <v>1343</v>
      </c>
      <c r="U1032">
        <v>8</v>
      </c>
      <c r="V1032">
        <v>11</v>
      </c>
      <c r="W1032">
        <v>7</v>
      </c>
      <c r="X1032">
        <v>0</v>
      </c>
      <c r="Y1032">
        <v>7</v>
      </c>
      <c r="Z1032">
        <v>0</v>
      </c>
      <c r="AA1032">
        <v>15</v>
      </c>
      <c r="AB1032">
        <v>18</v>
      </c>
      <c r="AC1032">
        <v>50</v>
      </c>
      <c r="AD1032">
        <v>21</v>
      </c>
      <c r="AE1032">
        <v>14</v>
      </c>
      <c r="AF1032">
        <v>0</v>
      </c>
      <c r="AG1032">
        <v>35</v>
      </c>
      <c r="AH1032">
        <v>0</v>
      </c>
      <c r="AI1032">
        <v>29</v>
      </c>
      <c r="AJ1032">
        <v>15</v>
      </c>
      <c r="AK1032">
        <v>29</v>
      </c>
      <c r="AL1032">
        <v>29</v>
      </c>
      <c r="AM1032">
        <v>0</v>
      </c>
      <c r="AN1032">
        <v>0.4</v>
      </c>
      <c r="AO1032">
        <v>2.6363636363636362</v>
      </c>
      <c r="AP1032">
        <v>0</v>
      </c>
      <c r="AQ1032" t="s">
        <v>145</v>
      </c>
      <c r="AR1032" t="s">
        <v>108</v>
      </c>
      <c r="AS1032" t="s">
        <v>403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 t="s">
        <v>113</v>
      </c>
      <c r="BB1032">
        <v>20</v>
      </c>
      <c r="BC1032">
        <v>0</v>
      </c>
      <c r="BD1032" t="s">
        <v>111</v>
      </c>
      <c r="BE1032">
        <v>0</v>
      </c>
      <c r="BF1032" t="s">
        <v>111</v>
      </c>
    </row>
    <row r="1033" spans="1:58" x14ac:dyDescent="0.25">
      <c r="A1033" t="s">
        <v>1357</v>
      </c>
      <c r="B1033" t="s">
        <v>248</v>
      </c>
      <c r="C1033">
        <v>3</v>
      </c>
      <c r="D1033">
        <v>291</v>
      </c>
      <c r="E1033" t="s">
        <v>120</v>
      </c>
      <c r="F1033" t="s">
        <v>63</v>
      </c>
      <c r="G1033" t="s">
        <v>64</v>
      </c>
      <c r="H1033" t="s">
        <v>65</v>
      </c>
      <c r="I1033" t="s">
        <v>78</v>
      </c>
      <c r="J1033" t="s">
        <v>75</v>
      </c>
      <c r="K1033" t="s">
        <v>1</v>
      </c>
      <c r="L1033">
        <v>0</v>
      </c>
      <c r="M1033">
        <v>3465054</v>
      </c>
      <c r="N1033">
        <v>20</v>
      </c>
      <c r="O1033">
        <v>4</v>
      </c>
      <c r="P1033" t="s">
        <v>196</v>
      </c>
      <c r="Q1033" t="s">
        <v>88</v>
      </c>
      <c r="R1033">
        <v>27</v>
      </c>
      <c r="S1033" t="s">
        <v>1343</v>
      </c>
      <c r="U1033">
        <v>9</v>
      </c>
      <c r="V1033">
        <v>13</v>
      </c>
      <c r="W1033">
        <v>9</v>
      </c>
      <c r="X1033">
        <v>0</v>
      </c>
      <c r="Y1033">
        <v>9</v>
      </c>
      <c r="Z1033">
        <v>0</v>
      </c>
      <c r="AA1033">
        <v>18</v>
      </c>
      <c r="AB1033">
        <v>22</v>
      </c>
      <c r="AC1033">
        <v>50</v>
      </c>
      <c r="AD1033">
        <v>24</v>
      </c>
      <c r="AE1033">
        <v>18</v>
      </c>
      <c r="AF1033">
        <v>0</v>
      </c>
      <c r="AG1033">
        <v>42</v>
      </c>
      <c r="AH1033">
        <v>0</v>
      </c>
      <c r="AI1033">
        <v>26</v>
      </c>
      <c r="AJ1033">
        <v>8</v>
      </c>
      <c r="AK1033">
        <v>26</v>
      </c>
      <c r="AL1033">
        <v>26</v>
      </c>
      <c r="AM1033">
        <v>0</v>
      </c>
      <c r="AN1033">
        <v>0.4</v>
      </c>
      <c r="AO1033">
        <v>2.3636363636363638</v>
      </c>
      <c r="AP1033">
        <v>0</v>
      </c>
      <c r="AQ1033" t="s">
        <v>145</v>
      </c>
      <c r="AR1033" t="s">
        <v>108</v>
      </c>
      <c r="AS1033" t="s">
        <v>403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 t="s">
        <v>113</v>
      </c>
      <c r="BB1033">
        <v>20</v>
      </c>
      <c r="BC1033">
        <v>0</v>
      </c>
      <c r="BD1033" t="s">
        <v>111</v>
      </c>
      <c r="BE1033">
        <v>0</v>
      </c>
      <c r="BF1033" t="s">
        <v>111</v>
      </c>
    </row>
    <row r="1034" spans="1:58" x14ac:dyDescent="0.25">
      <c r="A1034" t="s">
        <v>1358</v>
      </c>
      <c r="B1034" t="s">
        <v>248</v>
      </c>
      <c r="C1034">
        <v>3</v>
      </c>
      <c r="D1034">
        <v>292</v>
      </c>
      <c r="E1034" t="s">
        <v>120</v>
      </c>
      <c r="F1034" t="s">
        <v>63</v>
      </c>
      <c r="G1034" t="s">
        <v>64</v>
      </c>
      <c r="H1034" t="s">
        <v>65</v>
      </c>
      <c r="I1034" t="s">
        <v>72</v>
      </c>
      <c r="J1034" t="s">
        <v>72</v>
      </c>
      <c r="K1034" t="s">
        <v>121</v>
      </c>
      <c r="L1034">
        <v>50</v>
      </c>
      <c r="M1034">
        <v>1945342</v>
      </c>
      <c r="N1034">
        <v>0</v>
      </c>
      <c r="O1034">
        <v>4</v>
      </c>
      <c r="P1034" t="s">
        <v>196</v>
      </c>
      <c r="Q1034" t="s">
        <v>298</v>
      </c>
      <c r="R1034">
        <v>27</v>
      </c>
      <c r="S1034" t="s">
        <v>122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50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50</v>
      </c>
      <c r="AK1034">
        <v>50</v>
      </c>
      <c r="AL1034">
        <v>50</v>
      </c>
      <c r="AM1034">
        <v>50</v>
      </c>
      <c r="AN1034">
        <v>0</v>
      </c>
      <c r="AO1034">
        <v>4.5454545454545459</v>
      </c>
      <c r="AP1034">
        <v>0</v>
      </c>
      <c r="AQ1034" t="s">
        <v>123</v>
      </c>
      <c r="AR1034" t="s">
        <v>116</v>
      </c>
      <c r="AS1034" t="s">
        <v>403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 t="s">
        <v>117</v>
      </c>
      <c r="BB1034">
        <v>0</v>
      </c>
      <c r="BC1034">
        <v>0</v>
      </c>
      <c r="BD1034" t="s">
        <v>111</v>
      </c>
      <c r="BE1034">
        <v>1</v>
      </c>
      <c r="BF1034" t="s">
        <v>111</v>
      </c>
    </row>
    <row r="1035" spans="1:58" x14ac:dyDescent="0.25">
      <c r="A1035" t="s">
        <v>1359</v>
      </c>
      <c r="B1035" t="s">
        <v>248</v>
      </c>
      <c r="C1035">
        <v>3</v>
      </c>
      <c r="D1035">
        <v>293</v>
      </c>
      <c r="E1035" t="s">
        <v>120</v>
      </c>
      <c r="F1035" t="s">
        <v>63</v>
      </c>
      <c r="G1035" t="s">
        <v>64</v>
      </c>
      <c r="H1035" t="s">
        <v>65</v>
      </c>
      <c r="I1035" t="s">
        <v>72</v>
      </c>
      <c r="J1035" t="s">
        <v>72</v>
      </c>
      <c r="K1035" t="s">
        <v>121</v>
      </c>
      <c r="L1035">
        <v>50</v>
      </c>
      <c r="M1035">
        <v>1945344</v>
      </c>
      <c r="N1035">
        <v>0</v>
      </c>
      <c r="O1035">
        <v>4</v>
      </c>
      <c r="P1035" t="s">
        <v>196</v>
      </c>
      <c r="Q1035" t="s">
        <v>298</v>
      </c>
      <c r="R1035">
        <v>27</v>
      </c>
      <c r="S1035" t="s">
        <v>122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50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50</v>
      </c>
      <c r="AK1035">
        <v>50</v>
      </c>
      <c r="AL1035">
        <v>50</v>
      </c>
      <c r="AM1035">
        <v>50</v>
      </c>
      <c r="AN1035">
        <v>0</v>
      </c>
      <c r="AO1035">
        <v>4.5454545454545459</v>
      </c>
      <c r="AP1035">
        <v>0</v>
      </c>
      <c r="AQ1035" t="s">
        <v>123</v>
      </c>
      <c r="AR1035" t="s">
        <v>116</v>
      </c>
      <c r="AS1035" t="s">
        <v>403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 t="s">
        <v>117</v>
      </c>
      <c r="BB1035">
        <v>0</v>
      </c>
      <c r="BC1035">
        <v>0</v>
      </c>
      <c r="BD1035" t="s">
        <v>111</v>
      </c>
      <c r="BE1035">
        <v>2</v>
      </c>
      <c r="BF1035" t="s">
        <v>111</v>
      </c>
    </row>
    <row r="1036" spans="1:58" x14ac:dyDescent="0.25">
      <c r="A1036" t="s">
        <v>1360</v>
      </c>
      <c r="B1036" t="s">
        <v>248</v>
      </c>
      <c r="C1036">
        <v>3</v>
      </c>
      <c r="D1036">
        <v>294</v>
      </c>
      <c r="E1036" t="s">
        <v>120</v>
      </c>
      <c r="F1036" t="s">
        <v>63</v>
      </c>
      <c r="G1036" t="s">
        <v>64</v>
      </c>
      <c r="H1036" t="s">
        <v>65</v>
      </c>
      <c r="I1036" t="s">
        <v>72</v>
      </c>
      <c r="J1036" t="s">
        <v>72</v>
      </c>
      <c r="K1036" t="s">
        <v>121</v>
      </c>
      <c r="L1036">
        <v>50</v>
      </c>
      <c r="M1036">
        <v>1945346</v>
      </c>
      <c r="N1036">
        <v>0</v>
      </c>
      <c r="O1036">
        <v>4</v>
      </c>
      <c r="P1036" t="s">
        <v>196</v>
      </c>
      <c r="Q1036" t="s">
        <v>298</v>
      </c>
      <c r="R1036">
        <v>27</v>
      </c>
      <c r="S1036" t="s">
        <v>122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50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50</v>
      </c>
      <c r="AK1036">
        <v>50</v>
      </c>
      <c r="AL1036">
        <v>50</v>
      </c>
      <c r="AM1036">
        <v>50</v>
      </c>
      <c r="AN1036">
        <v>0</v>
      </c>
      <c r="AO1036">
        <v>4.5454545454545459</v>
      </c>
      <c r="AP1036">
        <v>0</v>
      </c>
      <c r="AQ1036" t="s">
        <v>123</v>
      </c>
      <c r="AR1036" t="s">
        <v>116</v>
      </c>
      <c r="AS1036" t="s">
        <v>403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 t="s">
        <v>117</v>
      </c>
      <c r="BB1036">
        <v>0</v>
      </c>
      <c r="BC1036">
        <v>0</v>
      </c>
      <c r="BD1036" t="s">
        <v>111</v>
      </c>
      <c r="BE1036">
        <v>3</v>
      </c>
      <c r="BF1036" t="s">
        <v>111</v>
      </c>
    </row>
    <row r="1037" spans="1:58" x14ac:dyDescent="0.25">
      <c r="A1037" t="s">
        <v>1361</v>
      </c>
      <c r="B1037" t="s">
        <v>248</v>
      </c>
      <c r="C1037">
        <v>3</v>
      </c>
      <c r="D1037">
        <v>295</v>
      </c>
      <c r="E1037" t="s">
        <v>120</v>
      </c>
      <c r="F1037" t="s">
        <v>63</v>
      </c>
      <c r="G1037" t="s">
        <v>64</v>
      </c>
      <c r="H1037" t="s">
        <v>65</v>
      </c>
      <c r="I1037" t="s">
        <v>72</v>
      </c>
      <c r="J1037" t="s">
        <v>72</v>
      </c>
      <c r="K1037" t="s">
        <v>121</v>
      </c>
      <c r="L1037">
        <v>50</v>
      </c>
      <c r="M1037">
        <v>1945348</v>
      </c>
      <c r="N1037">
        <v>0</v>
      </c>
      <c r="O1037">
        <v>4</v>
      </c>
      <c r="P1037" t="s">
        <v>196</v>
      </c>
      <c r="Q1037" t="s">
        <v>298</v>
      </c>
      <c r="R1037">
        <v>27</v>
      </c>
      <c r="S1037" t="s">
        <v>122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50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50</v>
      </c>
      <c r="AK1037">
        <v>50</v>
      </c>
      <c r="AL1037">
        <v>50</v>
      </c>
      <c r="AM1037">
        <v>50</v>
      </c>
      <c r="AN1037">
        <v>0</v>
      </c>
      <c r="AO1037">
        <v>4.5454545454545459</v>
      </c>
      <c r="AP1037">
        <v>0</v>
      </c>
      <c r="AQ1037" t="s">
        <v>123</v>
      </c>
      <c r="AR1037" t="s">
        <v>116</v>
      </c>
      <c r="AS1037" t="s">
        <v>403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 t="s">
        <v>117</v>
      </c>
      <c r="BB1037">
        <v>0</v>
      </c>
      <c r="BC1037">
        <v>0</v>
      </c>
      <c r="BD1037" t="s">
        <v>111</v>
      </c>
      <c r="BE1037">
        <v>4</v>
      </c>
      <c r="BF1037" t="s">
        <v>111</v>
      </c>
    </row>
    <row r="1038" spans="1:58" x14ac:dyDescent="0.25">
      <c r="A1038" t="s">
        <v>1362</v>
      </c>
      <c r="B1038" t="s">
        <v>248</v>
      </c>
      <c r="C1038">
        <v>3</v>
      </c>
      <c r="D1038">
        <v>296</v>
      </c>
      <c r="E1038" t="s">
        <v>120</v>
      </c>
      <c r="F1038" t="s">
        <v>63</v>
      </c>
      <c r="G1038" t="s">
        <v>64</v>
      </c>
      <c r="H1038" t="s">
        <v>65</v>
      </c>
      <c r="I1038" t="s">
        <v>72</v>
      </c>
      <c r="J1038" t="s">
        <v>72</v>
      </c>
      <c r="K1038" t="s">
        <v>121</v>
      </c>
      <c r="L1038">
        <v>50</v>
      </c>
      <c r="M1038">
        <v>1945350</v>
      </c>
      <c r="N1038">
        <v>0</v>
      </c>
      <c r="O1038">
        <v>4</v>
      </c>
      <c r="P1038" t="s">
        <v>196</v>
      </c>
      <c r="Q1038" t="s">
        <v>298</v>
      </c>
      <c r="R1038">
        <v>27</v>
      </c>
      <c r="S1038" t="s">
        <v>122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50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50</v>
      </c>
      <c r="AK1038">
        <v>50</v>
      </c>
      <c r="AL1038">
        <v>50</v>
      </c>
      <c r="AM1038">
        <v>50</v>
      </c>
      <c r="AN1038">
        <v>0</v>
      </c>
      <c r="AO1038">
        <v>4.5454545454545459</v>
      </c>
      <c r="AP1038">
        <v>0</v>
      </c>
      <c r="AQ1038" t="s">
        <v>123</v>
      </c>
      <c r="AR1038" t="s">
        <v>116</v>
      </c>
      <c r="AS1038" t="s">
        <v>403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 t="s">
        <v>117</v>
      </c>
      <c r="BB1038">
        <v>0</v>
      </c>
      <c r="BC1038">
        <v>0</v>
      </c>
      <c r="BD1038" t="s">
        <v>111</v>
      </c>
      <c r="BE1038">
        <v>5</v>
      </c>
      <c r="BF1038" t="s">
        <v>111</v>
      </c>
    </row>
    <row r="1039" spans="1:58" x14ac:dyDescent="0.25">
      <c r="A1039" t="s">
        <v>1363</v>
      </c>
      <c r="B1039" t="s">
        <v>248</v>
      </c>
      <c r="C1039">
        <v>3</v>
      </c>
      <c r="D1039">
        <v>297</v>
      </c>
      <c r="E1039" t="s">
        <v>120</v>
      </c>
      <c r="F1039" t="s">
        <v>63</v>
      </c>
      <c r="G1039" t="s">
        <v>64</v>
      </c>
      <c r="H1039" t="s">
        <v>65</v>
      </c>
      <c r="I1039" t="s">
        <v>72</v>
      </c>
      <c r="J1039" t="s">
        <v>72</v>
      </c>
      <c r="K1039" t="s">
        <v>121</v>
      </c>
      <c r="L1039">
        <v>50</v>
      </c>
      <c r="M1039">
        <v>1945352</v>
      </c>
      <c r="N1039">
        <v>0</v>
      </c>
      <c r="O1039">
        <v>4</v>
      </c>
      <c r="P1039" t="s">
        <v>196</v>
      </c>
      <c r="Q1039" t="s">
        <v>298</v>
      </c>
      <c r="R1039">
        <v>27</v>
      </c>
      <c r="S1039" t="s">
        <v>122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50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50</v>
      </c>
      <c r="AK1039">
        <v>50</v>
      </c>
      <c r="AL1039">
        <v>50</v>
      </c>
      <c r="AM1039">
        <v>50</v>
      </c>
      <c r="AN1039">
        <v>0</v>
      </c>
      <c r="AO1039">
        <v>4.5454545454545459</v>
      </c>
      <c r="AP1039">
        <v>0</v>
      </c>
      <c r="AQ1039" t="s">
        <v>123</v>
      </c>
      <c r="AR1039" t="s">
        <v>116</v>
      </c>
      <c r="AS1039" t="s">
        <v>403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 t="s">
        <v>117</v>
      </c>
      <c r="BB1039">
        <v>0</v>
      </c>
      <c r="BC1039">
        <v>0</v>
      </c>
      <c r="BD1039" t="s">
        <v>111</v>
      </c>
      <c r="BE1039">
        <v>6</v>
      </c>
      <c r="BF1039" t="s">
        <v>111</v>
      </c>
    </row>
    <row r="1040" spans="1:58" x14ac:dyDescent="0.25">
      <c r="A1040" t="s">
        <v>1364</v>
      </c>
      <c r="B1040" t="s">
        <v>248</v>
      </c>
      <c r="C1040">
        <v>3</v>
      </c>
      <c r="D1040">
        <v>298</v>
      </c>
      <c r="E1040" t="s">
        <v>120</v>
      </c>
      <c r="F1040" t="s">
        <v>63</v>
      </c>
      <c r="G1040" t="s">
        <v>64</v>
      </c>
      <c r="H1040" t="s">
        <v>65</v>
      </c>
      <c r="I1040" t="s">
        <v>72</v>
      </c>
      <c r="J1040" t="s">
        <v>72</v>
      </c>
      <c r="K1040" t="s">
        <v>121</v>
      </c>
      <c r="L1040">
        <v>50</v>
      </c>
      <c r="M1040">
        <v>1945354</v>
      </c>
      <c r="N1040">
        <v>0</v>
      </c>
      <c r="O1040">
        <v>4</v>
      </c>
      <c r="P1040" t="s">
        <v>196</v>
      </c>
      <c r="Q1040" t="s">
        <v>298</v>
      </c>
      <c r="R1040">
        <v>27</v>
      </c>
      <c r="S1040" t="s">
        <v>122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50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50</v>
      </c>
      <c r="AK1040">
        <v>50</v>
      </c>
      <c r="AL1040">
        <v>50</v>
      </c>
      <c r="AM1040">
        <v>50</v>
      </c>
      <c r="AN1040">
        <v>0</v>
      </c>
      <c r="AO1040">
        <v>4.5454545454545459</v>
      </c>
      <c r="AP1040">
        <v>0</v>
      </c>
      <c r="AQ1040" t="s">
        <v>123</v>
      </c>
      <c r="AR1040" t="s">
        <v>116</v>
      </c>
      <c r="AS1040" t="s">
        <v>403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 t="s">
        <v>117</v>
      </c>
      <c r="BB1040">
        <v>0</v>
      </c>
      <c r="BC1040">
        <v>0</v>
      </c>
      <c r="BD1040" t="s">
        <v>111</v>
      </c>
      <c r="BE1040">
        <v>7</v>
      </c>
      <c r="BF1040" t="s">
        <v>111</v>
      </c>
    </row>
    <row r="1041" spans="1:58" x14ac:dyDescent="0.25">
      <c r="A1041" t="s">
        <v>1365</v>
      </c>
      <c r="B1041" t="s">
        <v>248</v>
      </c>
      <c r="C1041">
        <v>3</v>
      </c>
      <c r="D1041">
        <v>299</v>
      </c>
      <c r="E1041" t="s">
        <v>120</v>
      </c>
      <c r="F1041" t="s">
        <v>63</v>
      </c>
      <c r="G1041" t="s">
        <v>64</v>
      </c>
      <c r="H1041" t="s">
        <v>65</v>
      </c>
      <c r="I1041" t="s">
        <v>72</v>
      </c>
      <c r="J1041" t="s">
        <v>72</v>
      </c>
      <c r="K1041" t="s">
        <v>121</v>
      </c>
      <c r="L1041">
        <v>50</v>
      </c>
      <c r="M1041">
        <v>1945356</v>
      </c>
      <c r="N1041">
        <v>0</v>
      </c>
      <c r="O1041">
        <v>4</v>
      </c>
      <c r="P1041" t="s">
        <v>196</v>
      </c>
      <c r="Q1041" t="s">
        <v>298</v>
      </c>
      <c r="R1041">
        <v>27</v>
      </c>
      <c r="S1041" t="s">
        <v>122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50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50</v>
      </c>
      <c r="AK1041">
        <v>50</v>
      </c>
      <c r="AL1041">
        <v>50</v>
      </c>
      <c r="AM1041">
        <v>50</v>
      </c>
      <c r="AN1041">
        <v>0</v>
      </c>
      <c r="AO1041">
        <v>4.5454545454545459</v>
      </c>
      <c r="AP1041">
        <v>0</v>
      </c>
      <c r="AQ1041" t="s">
        <v>123</v>
      </c>
      <c r="AR1041" t="s">
        <v>116</v>
      </c>
      <c r="AS1041" t="s">
        <v>403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 t="s">
        <v>117</v>
      </c>
      <c r="BB1041">
        <v>0</v>
      </c>
      <c r="BC1041">
        <v>0</v>
      </c>
      <c r="BD1041" t="s">
        <v>114</v>
      </c>
      <c r="BE1041">
        <v>8</v>
      </c>
      <c r="BF1041" t="s">
        <v>111</v>
      </c>
    </row>
    <row r="1042" spans="1:58" x14ac:dyDescent="0.25">
      <c r="A1042" t="s">
        <v>1366</v>
      </c>
      <c r="B1042" t="s">
        <v>248</v>
      </c>
      <c r="C1042">
        <v>3</v>
      </c>
      <c r="D1042">
        <v>300</v>
      </c>
      <c r="E1042" t="s">
        <v>120</v>
      </c>
      <c r="F1042" t="s">
        <v>63</v>
      </c>
      <c r="G1042" t="s">
        <v>64</v>
      </c>
      <c r="H1042" t="s">
        <v>65</v>
      </c>
      <c r="I1042" t="s">
        <v>78</v>
      </c>
      <c r="J1042" t="s">
        <v>75</v>
      </c>
      <c r="K1042" t="s">
        <v>1</v>
      </c>
      <c r="L1042">
        <v>50</v>
      </c>
      <c r="M1042">
        <v>3502561</v>
      </c>
      <c r="N1042">
        <v>20</v>
      </c>
      <c r="O1042">
        <v>4</v>
      </c>
      <c r="P1042" t="s">
        <v>196</v>
      </c>
      <c r="Q1042" t="s">
        <v>298</v>
      </c>
      <c r="R1042">
        <v>28</v>
      </c>
      <c r="S1042" t="s">
        <v>1367</v>
      </c>
      <c r="U1042">
        <v>21</v>
      </c>
      <c r="V1042">
        <v>24</v>
      </c>
      <c r="W1042">
        <v>0</v>
      </c>
      <c r="X1042">
        <v>0</v>
      </c>
      <c r="Y1042">
        <v>0</v>
      </c>
      <c r="Z1042">
        <v>0</v>
      </c>
      <c r="AA1042">
        <v>21</v>
      </c>
      <c r="AB1042">
        <v>24</v>
      </c>
      <c r="AC1042">
        <v>50</v>
      </c>
      <c r="AD1042">
        <v>47</v>
      </c>
      <c r="AE1042">
        <v>0</v>
      </c>
      <c r="AF1042">
        <v>0</v>
      </c>
      <c r="AG1042">
        <v>47</v>
      </c>
      <c r="AH1042">
        <v>0</v>
      </c>
      <c r="AI1042">
        <v>3</v>
      </c>
      <c r="AJ1042">
        <v>3</v>
      </c>
      <c r="AK1042">
        <v>3</v>
      </c>
      <c r="AL1042">
        <v>3</v>
      </c>
      <c r="AM1042">
        <v>0</v>
      </c>
      <c r="AN1042">
        <v>0.4</v>
      </c>
      <c r="AO1042">
        <v>0.27272727272727271</v>
      </c>
      <c r="AP1042">
        <v>0</v>
      </c>
      <c r="AQ1042" t="s">
        <v>145</v>
      </c>
      <c r="AR1042" t="s">
        <v>108</v>
      </c>
      <c r="AS1042" t="s">
        <v>403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 t="s">
        <v>113</v>
      </c>
      <c r="BB1042">
        <v>20</v>
      </c>
      <c r="BC1042">
        <v>0</v>
      </c>
      <c r="BD1042" t="s">
        <v>110</v>
      </c>
      <c r="BE1042">
        <v>0</v>
      </c>
      <c r="BF1042" t="s">
        <v>111</v>
      </c>
    </row>
    <row r="1043" spans="1:58" x14ac:dyDescent="0.25">
      <c r="A1043" t="s">
        <v>1368</v>
      </c>
      <c r="B1043" t="s">
        <v>248</v>
      </c>
      <c r="C1043">
        <v>3</v>
      </c>
      <c r="D1043">
        <v>301</v>
      </c>
      <c r="E1043" t="s">
        <v>120</v>
      </c>
      <c r="F1043" t="s">
        <v>63</v>
      </c>
      <c r="G1043" t="s">
        <v>64</v>
      </c>
      <c r="H1043" t="s">
        <v>65</v>
      </c>
      <c r="I1043" t="s">
        <v>78</v>
      </c>
      <c r="J1043" t="s">
        <v>75</v>
      </c>
      <c r="K1043" t="s">
        <v>1</v>
      </c>
      <c r="L1043">
        <v>50</v>
      </c>
      <c r="M1043">
        <v>3505959</v>
      </c>
      <c r="N1043">
        <v>20</v>
      </c>
      <c r="O1043">
        <v>4</v>
      </c>
      <c r="P1043" t="s">
        <v>196</v>
      </c>
      <c r="Q1043" t="s">
        <v>298</v>
      </c>
      <c r="R1043">
        <v>28</v>
      </c>
      <c r="S1043" t="s">
        <v>1369</v>
      </c>
      <c r="U1043">
        <v>21</v>
      </c>
      <c r="V1043">
        <v>24</v>
      </c>
      <c r="W1043">
        <v>0</v>
      </c>
      <c r="X1043">
        <v>0</v>
      </c>
      <c r="Y1043">
        <v>0</v>
      </c>
      <c r="Z1043">
        <v>0</v>
      </c>
      <c r="AA1043">
        <v>21</v>
      </c>
      <c r="AB1043">
        <v>24</v>
      </c>
      <c r="AC1043">
        <v>50</v>
      </c>
      <c r="AD1043">
        <v>47</v>
      </c>
      <c r="AE1043">
        <v>0</v>
      </c>
      <c r="AF1043">
        <v>0</v>
      </c>
      <c r="AG1043">
        <v>47</v>
      </c>
      <c r="AH1043">
        <v>0</v>
      </c>
      <c r="AI1043">
        <v>3</v>
      </c>
      <c r="AJ1043">
        <v>3</v>
      </c>
      <c r="AK1043">
        <v>3</v>
      </c>
      <c r="AL1043">
        <v>3</v>
      </c>
      <c r="AM1043">
        <v>0</v>
      </c>
      <c r="AN1043">
        <v>0.4</v>
      </c>
      <c r="AO1043">
        <v>0.27272727272727271</v>
      </c>
      <c r="AP1043">
        <v>0</v>
      </c>
      <c r="AQ1043" t="s">
        <v>145</v>
      </c>
      <c r="AR1043" t="s">
        <v>108</v>
      </c>
      <c r="AS1043" t="s">
        <v>403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 t="s">
        <v>117</v>
      </c>
      <c r="BB1043">
        <v>20</v>
      </c>
      <c r="BC1043">
        <v>0</v>
      </c>
      <c r="BD1043" t="s">
        <v>111</v>
      </c>
      <c r="BE1043">
        <v>0</v>
      </c>
      <c r="BF1043" t="s">
        <v>111</v>
      </c>
    </row>
    <row r="1044" spans="1:58" x14ac:dyDescent="0.25">
      <c r="A1044" t="s">
        <v>1370</v>
      </c>
      <c r="B1044" t="s">
        <v>248</v>
      </c>
      <c r="C1044">
        <v>3</v>
      </c>
      <c r="D1044">
        <v>302</v>
      </c>
      <c r="E1044" t="s">
        <v>120</v>
      </c>
      <c r="F1044" t="s">
        <v>63</v>
      </c>
      <c r="G1044" t="s">
        <v>64</v>
      </c>
      <c r="H1044" t="s">
        <v>65</v>
      </c>
      <c r="I1044" t="s">
        <v>78</v>
      </c>
      <c r="J1044" t="s">
        <v>75</v>
      </c>
      <c r="K1044" t="s">
        <v>1</v>
      </c>
      <c r="L1044">
        <v>50</v>
      </c>
      <c r="M1044">
        <v>3505961</v>
      </c>
      <c r="N1044">
        <v>20</v>
      </c>
      <c r="O1044">
        <v>4</v>
      </c>
      <c r="P1044" t="s">
        <v>196</v>
      </c>
      <c r="Q1044" t="s">
        <v>298</v>
      </c>
      <c r="R1044">
        <v>28</v>
      </c>
      <c r="S1044" t="s">
        <v>1369</v>
      </c>
      <c r="U1044">
        <v>21</v>
      </c>
      <c r="V1044">
        <v>24</v>
      </c>
      <c r="W1044">
        <v>0</v>
      </c>
      <c r="X1044">
        <v>0</v>
      </c>
      <c r="Y1044">
        <v>0</v>
      </c>
      <c r="Z1044">
        <v>0</v>
      </c>
      <c r="AA1044">
        <v>21</v>
      </c>
      <c r="AB1044">
        <v>24</v>
      </c>
      <c r="AC1044">
        <v>50</v>
      </c>
      <c r="AD1044">
        <v>47</v>
      </c>
      <c r="AE1044">
        <v>0</v>
      </c>
      <c r="AF1044">
        <v>0</v>
      </c>
      <c r="AG1044">
        <v>47</v>
      </c>
      <c r="AH1044">
        <v>0</v>
      </c>
      <c r="AI1044">
        <v>3</v>
      </c>
      <c r="AJ1044">
        <v>3</v>
      </c>
      <c r="AK1044">
        <v>3</v>
      </c>
      <c r="AL1044">
        <v>3</v>
      </c>
      <c r="AM1044">
        <v>0</v>
      </c>
      <c r="AN1044">
        <v>0.4</v>
      </c>
      <c r="AO1044">
        <v>0.27272727272727271</v>
      </c>
      <c r="AP1044">
        <v>0</v>
      </c>
      <c r="AQ1044" t="s">
        <v>145</v>
      </c>
      <c r="AR1044" t="s">
        <v>108</v>
      </c>
      <c r="AS1044" t="s">
        <v>403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 t="s">
        <v>117</v>
      </c>
      <c r="BB1044">
        <v>20</v>
      </c>
      <c r="BC1044">
        <v>0</v>
      </c>
      <c r="BD1044" t="s">
        <v>111</v>
      </c>
      <c r="BE1044">
        <v>0</v>
      </c>
      <c r="BF1044" t="s">
        <v>111</v>
      </c>
    </row>
    <row r="1045" spans="1:58" x14ac:dyDescent="0.25">
      <c r="A1045" t="s">
        <v>1371</v>
      </c>
      <c r="B1045" t="s">
        <v>248</v>
      </c>
      <c r="C1045">
        <v>3</v>
      </c>
      <c r="D1045">
        <v>303</v>
      </c>
      <c r="E1045" t="s">
        <v>120</v>
      </c>
      <c r="F1045" t="s">
        <v>63</v>
      </c>
      <c r="G1045" t="s">
        <v>64</v>
      </c>
      <c r="H1045" t="s">
        <v>65</v>
      </c>
      <c r="I1045" t="s">
        <v>72</v>
      </c>
      <c r="J1045" t="s">
        <v>72</v>
      </c>
      <c r="K1045" t="s">
        <v>121</v>
      </c>
      <c r="L1045">
        <v>50</v>
      </c>
      <c r="M1045">
        <v>1945364</v>
      </c>
      <c r="N1045">
        <v>0</v>
      </c>
      <c r="O1045">
        <v>4</v>
      </c>
      <c r="P1045" t="s">
        <v>196</v>
      </c>
      <c r="Q1045" t="s">
        <v>298</v>
      </c>
      <c r="R1045">
        <v>28</v>
      </c>
      <c r="S1045" t="s">
        <v>122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50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50</v>
      </c>
      <c r="AK1045">
        <v>50</v>
      </c>
      <c r="AL1045">
        <v>50</v>
      </c>
      <c r="AM1045">
        <v>50</v>
      </c>
      <c r="AN1045">
        <v>0</v>
      </c>
      <c r="AO1045">
        <v>4.5454545454545459</v>
      </c>
      <c r="AP1045">
        <v>0</v>
      </c>
      <c r="AQ1045" t="s">
        <v>123</v>
      </c>
      <c r="AR1045" t="s">
        <v>116</v>
      </c>
      <c r="AS1045" t="s">
        <v>403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 t="s">
        <v>117</v>
      </c>
      <c r="BB1045">
        <v>0</v>
      </c>
      <c r="BC1045">
        <v>0</v>
      </c>
      <c r="BD1045" t="s">
        <v>111</v>
      </c>
      <c r="BE1045">
        <v>1</v>
      </c>
      <c r="BF1045" t="s">
        <v>111</v>
      </c>
    </row>
    <row r="1046" spans="1:58" x14ac:dyDescent="0.25">
      <c r="A1046" t="s">
        <v>1372</v>
      </c>
      <c r="B1046" t="s">
        <v>248</v>
      </c>
      <c r="C1046">
        <v>3</v>
      </c>
      <c r="D1046">
        <v>304</v>
      </c>
      <c r="E1046" t="s">
        <v>120</v>
      </c>
      <c r="F1046" t="s">
        <v>63</v>
      </c>
      <c r="G1046" t="s">
        <v>64</v>
      </c>
      <c r="H1046" t="s">
        <v>65</v>
      </c>
      <c r="I1046" t="s">
        <v>72</v>
      </c>
      <c r="J1046" t="s">
        <v>72</v>
      </c>
      <c r="K1046" t="s">
        <v>121</v>
      </c>
      <c r="L1046">
        <v>50</v>
      </c>
      <c r="M1046">
        <v>1945366</v>
      </c>
      <c r="N1046">
        <v>0</v>
      </c>
      <c r="O1046">
        <v>4</v>
      </c>
      <c r="P1046" t="s">
        <v>196</v>
      </c>
      <c r="Q1046" t="s">
        <v>298</v>
      </c>
      <c r="R1046">
        <v>28</v>
      </c>
      <c r="S1046" t="s">
        <v>122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50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50</v>
      </c>
      <c r="AK1046">
        <v>50</v>
      </c>
      <c r="AL1046">
        <v>50</v>
      </c>
      <c r="AM1046">
        <v>50</v>
      </c>
      <c r="AN1046">
        <v>0</v>
      </c>
      <c r="AO1046">
        <v>4.5454545454545459</v>
      </c>
      <c r="AP1046">
        <v>0</v>
      </c>
      <c r="AQ1046" t="s">
        <v>123</v>
      </c>
      <c r="AR1046" t="s">
        <v>116</v>
      </c>
      <c r="AS1046" t="s">
        <v>403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 t="s">
        <v>117</v>
      </c>
      <c r="BB1046">
        <v>0</v>
      </c>
      <c r="BC1046">
        <v>0</v>
      </c>
      <c r="BD1046" t="s">
        <v>111</v>
      </c>
      <c r="BE1046">
        <v>2</v>
      </c>
      <c r="BF1046" t="s">
        <v>111</v>
      </c>
    </row>
    <row r="1047" spans="1:58" x14ac:dyDescent="0.25">
      <c r="A1047" t="s">
        <v>1373</v>
      </c>
      <c r="B1047" t="s">
        <v>248</v>
      </c>
      <c r="C1047">
        <v>3</v>
      </c>
      <c r="D1047">
        <v>305</v>
      </c>
      <c r="E1047" t="s">
        <v>120</v>
      </c>
      <c r="F1047" t="s">
        <v>63</v>
      </c>
      <c r="G1047" t="s">
        <v>64</v>
      </c>
      <c r="H1047" t="s">
        <v>65</v>
      </c>
      <c r="I1047" t="s">
        <v>72</v>
      </c>
      <c r="J1047" t="s">
        <v>72</v>
      </c>
      <c r="K1047" t="s">
        <v>121</v>
      </c>
      <c r="L1047">
        <v>50</v>
      </c>
      <c r="M1047">
        <v>1945368</v>
      </c>
      <c r="N1047">
        <v>0</v>
      </c>
      <c r="O1047">
        <v>4</v>
      </c>
      <c r="P1047" t="s">
        <v>196</v>
      </c>
      <c r="Q1047" t="s">
        <v>298</v>
      </c>
      <c r="R1047">
        <v>28</v>
      </c>
      <c r="S1047" t="s">
        <v>122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50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50</v>
      </c>
      <c r="AK1047">
        <v>50</v>
      </c>
      <c r="AL1047">
        <v>50</v>
      </c>
      <c r="AM1047">
        <v>50</v>
      </c>
      <c r="AN1047">
        <v>0</v>
      </c>
      <c r="AO1047">
        <v>4.5454545454545459</v>
      </c>
      <c r="AP1047">
        <v>0</v>
      </c>
      <c r="AQ1047" t="s">
        <v>123</v>
      </c>
      <c r="AR1047" t="s">
        <v>116</v>
      </c>
      <c r="AS1047" t="s">
        <v>403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 t="s">
        <v>117</v>
      </c>
      <c r="BB1047">
        <v>0</v>
      </c>
      <c r="BC1047">
        <v>0</v>
      </c>
      <c r="BD1047" t="s">
        <v>111</v>
      </c>
      <c r="BE1047">
        <v>3</v>
      </c>
      <c r="BF1047" t="s">
        <v>111</v>
      </c>
    </row>
    <row r="1048" spans="1:58" x14ac:dyDescent="0.25">
      <c r="A1048" t="s">
        <v>1374</v>
      </c>
      <c r="B1048" t="s">
        <v>248</v>
      </c>
      <c r="C1048">
        <v>3</v>
      </c>
      <c r="D1048">
        <v>306</v>
      </c>
      <c r="E1048" t="s">
        <v>120</v>
      </c>
      <c r="F1048" t="s">
        <v>63</v>
      </c>
      <c r="G1048" t="s">
        <v>64</v>
      </c>
      <c r="H1048" t="s">
        <v>65</v>
      </c>
      <c r="I1048" t="s">
        <v>72</v>
      </c>
      <c r="J1048" t="s">
        <v>72</v>
      </c>
      <c r="K1048" t="s">
        <v>121</v>
      </c>
      <c r="L1048">
        <v>50</v>
      </c>
      <c r="M1048">
        <v>1945370</v>
      </c>
      <c r="N1048">
        <v>0</v>
      </c>
      <c r="O1048">
        <v>4</v>
      </c>
      <c r="P1048" t="s">
        <v>196</v>
      </c>
      <c r="Q1048" t="s">
        <v>298</v>
      </c>
      <c r="R1048">
        <v>28</v>
      </c>
      <c r="S1048" t="s">
        <v>122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50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50</v>
      </c>
      <c r="AK1048">
        <v>50</v>
      </c>
      <c r="AL1048">
        <v>50</v>
      </c>
      <c r="AM1048">
        <v>50</v>
      </c>
      <c r="AN1048">
        <v>0</v>
      </c>
      <c r="AO1048">
        <v>4.5454545454545459</v>
      </c>
      <c r="AP1048">
        <v>0</v>
      </c>
      <c r="AQ1048" t="s">
        <v>123</v>
      </c>
      <c r="AR1048" t="s">
        <v>116</v>
      </c>
      <c r="AS1048" t="s">
        <v>403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 t="s">
        <v>117</v>
      </c>
      <c r="BB1048">
        <v>0</v>
      </c>
      <c r="BC1048">
        <v>0</v>
      </c>
      <c r="BD1048" t="s">
        <v>111</v>
      </c>
      <c r="BE1048">
        <v>4</v>
      </c>
      <c r="BF1048" t="s">
        <v>111</v>
      </c>
    </row>
    <row r="1049" spans="1:58" x14ac:dyDescent="0.25">
      <c r="A1049" t="s">
        <v>1375</v>
      </c>
      <c r="B1049" t="s">
        <v>248</v>
      </c>
      <c r="C1049">
        <v>3</v>
      </c>
      <c r="D1049">
        <v>307</v>
      </c>
      <c r="E1049" t="s">
        <v>120</v>
      </c>
      <c r="F1049" t="s">
        <v>63</v>
      </c>
      <c r="G1049" t="s">
        <v>64</v>
      </c>
      <c r="H1049" t="s">
        <v>65</v>
      </c>
      <c r="I1049" t="s">
        <v>72</v>
      </c>
      <c r="J1049" t="s">
        <v>72</v>
      </c>
      <c r="K1049" t="s">
        <v>121</v>
      </c>
      <c r="L1049">
        <v>50</v>
      </c>
      <c r="M1049">
        <v>1945372</v>
      </c>
      <c r="N1049">
        <v>0</v>
      </c>
      <c r="O1049">
        <v>4</v>
      </c>
      <c r="P1049" t="s">
        <v>196</v>
      </c>
      <c r="Q1049" t="s">
        <v>298</v>
      </c>
      <c r="R1049">
        <v>28</v>
      </c>
      <c r="S1049" t="s">
        <v>122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50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50</v>
      </c>
      <c r="AK1049">
        <v>50</v>
      </c>
      <c r="AL1049">
        <v>50</v>
      </c>
      <c r="AM1049">
        <v>50</v>
      </c>
      <c r="AN1049">
        <v>0</v>
      </c>
      <c r="AO1049">
        <v>4.5454545454545459</v>
      </c>
      <c r="AP1049">
        <v>0</v>
      </c>
      <c r="AQ1049" t="s">
        <v>123</v>
      </c>
      <c r="AR1049" t="s">
        <v>116</v>
      </c>
      <c r="AS1049" t="s">
        <v>403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 t="s">
        <v>117</v>
      </c>
      <c r="BB1049">
        <v>0</v>
      </c>
      <c r="BC1049">
        <v>0</v>
      </c>
      <c r="BD1049" t="s">
        <v>111</v>
      </c>
      <c r="BE1049">
        <v>5</v>
      </c>
      <c r="BF1049" t="s">
        <v>111</v>
      </c>
    </row>
    <row r="1050" spans="1:58" x14ac:dyDescent="0.25">
      <c r="A1050" t="s">
        <v>1376</v>
      </c>
      <c r="B1050" t="s">
        <v>248</v>
      </c>
      <c r="C1050">
        <v>3</v>
      </c>
      <c r="D1050">
        <v>308</v>
      </c>
      <c r="E1050" t="s">
        <v>120</v>
      </c>
      <c r="F1050" t="s">
        <v>63</v>
      </c>
      <c r="G1050" t="s">
        <v>64</v>
      </c>
      <c r="H1050" t="s">
        <v>65</v>
      </c>
      <c r="I1050" t="s">
        <v>72</v>
      </c>
      <c r="J1050" t="s">
        <v>72</v>
      </c>
      <c r="K1050" t="s">
        <v>121</v>
      </c>
      <c r="L1050">
        <v>50</v>
      </c>
      <c r="M1050">
        <v>1945374</v>
      </c>
      <c r="N1050">
        <v>0</v>
      </c>
      <c r="O1050">
        <v>4</v>
      </c>
      <c r="P1050" t="s">
        <v>196</v>
      </c>
      <c r="Q1050" t="s">
        <v>298</v>
      </c>
      <c r="R1050">
        <v>28</v>
      </c>
      <c r="S1050" t="s">
        <v>122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50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</v>
      </c>
      <c r="AK1050">
        <v>50</v>
      </c>
      <c r="AL1050">
        <v>50</v>
      </c>
      <c r="AM1050">
        <v>50</v>
      </c>
      <c r="AN1050">
        <v>0</v>
      </c>
      <c r="AO1050">
        <v>4.5454545454545459</v>
      </c>
      <c r="AP1050">
        <v>0</v>
      </c>
      <c r="AQ1050" t="s">
        <v>123</v>
      </c>
      <c r="AR1050" t="s">
        <v>116</v>
      </c>
      <c r="AS1050" t="s">
        <v>403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 t="s">
        <v>117</v>
      </c>
      <c r="BB1050">
        <v>0</v>
      </c>
      <c r="BC1050">
        <v>0</v>
      </c>
      <c r="BD1050" t="s">
        <v>111</v>
      </c>
      <c r="BE1050">
        <v>6</v>
      </c>
      <c r="BF1050" t="s">
        <v>111</v>
      </c>
    </row>
    <row r="1051" spans="1:58" x14ac:dyDescent="0.25">
      <c r="A1051" t="s">
        <v>1377</v>
      </c>
      <c r="B1051" t="s">
        <v>248</v>
      </c>
      <c r="C1051">
        <v>3</v>
      </c>
      <c r="D1051">
        <v>309</v>
      </c>
      <c r="E1051" t="s">
        <v>120</v>
      </c>
      <c r="F1051" t="s">
        <v>63</v>
      </c>
      <c r="G1051" t="s">
        <v>64</v>
      </c>
      <c r="H1051" t="s">
        <v>65</v>
      </c>
      <c r="I1051" t="s">
        <v>72</v>
      </c>
      <c r="J1051" t="s">
        <v>72</v>
      </c>
      <c r="K1051" t="s">
        <v>121</v>
      </c>
      <c r="L1051">
        <v>50</v>
      </c>
      <c r="M1051">
        <v>1945376</v>
      </c>
      <c r="N1051">
        <v>0</v>
      </c>
      <c r="O1051">
        <v>4</v>
      </c>
      <c r="P1051" t="s">
        <v>196</v>
      </c>
      <c r="Q1051" t="s">
        <v>298</v>
      </c>
      <c r="R1051">
        <v>28</v>
      </c>
      <c r="S1051" t="s">
        <v>122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50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50</v>
      </c>
      <c r="AK1051">
        <v>50</v>
      </c>
      <c r="AL1051">
        <v>50</v>
      </c>
      <c r="AM1051">
        <v>50</v>
      </c>
      <c r="AN1051">
        <v>0</v>
      </c>
      <c r="AO1051">
        <v>4.5454545454545459</v>
      </c>
      <c r="AP1051">
        <v>0</v>
      </c>
      <c r="AQ1051" t="s">
        <v>123</v>
      </c>
      <c r="AR1051" t="s">
        <v>116</v>
      </c>
      <c r="AS1051" t="s">
        <v>403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 t="s">
        <v>117</v>
      </c>
      <c r="BB1051">
        <v>0</v>
      </c>
      <c r="BC1051">
        <v>0</v>
      </c>
      <c r="BD1051" t="s">
        <v>111</v>
      </c>
      <c r="BE1051">
        <v>7</v>
      </c>
      <c r="BF1051" t="s">
        <v>111</v>
      </c>
    </row>
    <row r="1052" spans="1:58" x14ac:dyDescent="0.25">
      <c r="A1052" t="s">
        <v>1378</v>
      </c>
      <c r="B1052" t="s">
        <v>248</v>
      </c>
      <c r="C1052">
        <v>3</v>
      </c>
      <c r="D1052">
        <v>310</v>
      </c>
      <c r="E1052" t="s">
        <v>120</v>
      </c>
      <c r="F1052" t="s">
        <v>63</v>
      </c>
      <c r="G1052" t="s">
        <v>64</v>
      </c>
      <c r="H1052" t="s">
        <v>65</v>
      </c>
      <c r="I1052" t="s">
        <v>72</v>
      </c>
      <c r="J1052" t="s">
        <v>72</v>
      </c>
      <c r="K1052" t="s">
        <v>121</v>
      </c>
      <c r="L1052">
        <v>50</v>
      </c>
      <c r="M1052">
        <v>1945378</v>
      </c>
      <c r="N1052">
        <v>0</v>
      </c>
      <c r="O1052">
        <v>4</v>
      </c>
      <c r="P1052" t="s">
        <v>196</v>
      </c>
      <c r="Q1052" t="s">
        <v>298</v>
      </c>
      <c r="R1052">
        <v>28</v>
      </c>
      <c r="S1052" t="s">
        <v>122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50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50</v>
      </c>
      <c r="AK1052">
        <v>50</v>
      </c>
      <c r="AL1052">
        <v>50</v>
      </c>
      <c r="AM1052">
        <v>50</v>
      </c>
      <c r="AN1052">
        <v>0</v>
      </c>
      <c r="AO1052">
        <v>4.5454545454545459</v>
      </c>
      <c r="AP1052">
        <v>0</v>
      </c>
      <c r="AQ1052" t="s">
        <v>123</v>
      </c>
      <c r="AR1052" t="s">
        <v>116</v>
      </c>
      <c r="AS1052" t="s">
        <v>403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 t="s">
        <v>117</v>
      </c>
      <c r="BB1052">
        <v>0</v>
      </c>
      <c r="BC1052">
        <v>0</v>
      </c>
      <c r="BD1052" t="s">
        <v>114</v>
      </c>
      <c r="BE1052">
        <v>8</v>
      </c>
      <c r="BF1052" t="s">
        <v>111</v>
      </c>
    </row>
    <row r="1053" spans="1:58" x14ac:dyDescent="0.25">
      <c r="A1053" t="s">
        <v>1379</v>
      </c>
      <c r="B1053" t="s">
        <v>248</v>
      </c>
      <c r="C1053">
        <v>3</v>
      </c>
      <c r="D1053">
        <v>311</v>
      </c>
      <c r="E1053" t="s">
        <v>120</v>
      </c>
      <c r="F1053" t="s">
        <v>63</v>
      </c>
      <c r="G1053" t="s">
        <v>64</v>
      </c>
      <c r="H1053" t="s">
        <v>65</v>
      </c>
      <c r="I1053" t="s">
        <v>78</v>
      </c>
      <c r="J1053" t="s">
        <v>75</v>
      </c>
      <c r="K1053" t="s">
        <v>2</v>
      </c>
      <c r="L1053">
        <v>50</v>
      </c>
      <c r="M1053">
        <v>1945380</v>
      </c>
      <c r="N1053">
        <v>20</v>
      </c>
      <c r="O1053">
        <v>4</v>
      </c>
      <c r="P1053" t="s">
        <v>196</v>
      </c>
      <c r="Q1053" t="s">
        <v>298</v>
      </c>
      <c r="R1053">
        <v>29</v>
      </c>
      <c r="S1053" t="s">
        <v>1380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50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50</v>
      </c>
      <c r="AJ1053">
        <v>50</v>
      </c>
      <c r="AK1053">
        <v>50</v>
      </c>
      <c r="AL1053">
        <v>50</v>
      </c>
      <c r="AM1053">
        <v>0</v>
      </c>
      <c r="AN1053">
        <v>0.4</v>
      </c>
      <c r="AO1053">
        <v>4.5454545454545459</v>
      </c>
      <c r="AP1053">
        <v>0</v>
      </c>
      <c r="AQ1053" t="s">
        <v>124</v>
      </c>
      <c r="AR1053" t="s">
        <v>116</v>
      </c>
      <c r="AS1053" t="s">
        <v>403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 t="s">
        <v>109</v>
      </c>
      <c r="BB1053">
        <v>20</v>
      </c>
      <c r="BC1053">
        <v>0</v>
      </c>
      <c r="BD1053" t="s">
        <v>110</v>
      </c>
      <c r="BE1053">
        <v>0</v>
      </c>
      <c r="BF1053" t="s">
        <v>111</v>
      </c>
    </row>
    <row r="1054" spans="1:58" x14ac:dyDescent="0.25">
      <c r="A1054" t="s">
        <v>1381</v>
      </c>
      <c r="B1054" t="s">
        <v>248</v>
      </c>
      <c r="C1054">
        <v>3</v>
      </c>
      <c r="D1054">
        <v>312</v>
      </c>
      <c r="E1054" t="s">
        <v>120</v>
      </c>
      <c r="F1054" t="s">
        <v>63</v>
      </c>
      <c r="G1054" t="s">
        <v>64</v>
      </c>
      <c r="H1054" t="s">
        <v>65</v>
      </c>
      <c r="I1054" t="s">
        <v>78</v>
      </c>
      <c r="J1054" t="s">
        <v>75</v>
      </c>
      <c r="K1054" t="s">
        <v>2</v>
      </c>
      <c r="L1054">
        <v>50</v>
      </c>
      <c r="M1054">
        <v>1945382</v>
      </c>
      <c r="N1054">
        <v>20</v>
      </c>
      <c r="O1054">
        <v>4</v>
      </c>
      <c r="P1054" t="s">
        <v>196</v>
      </c>
      <c r="Q1054" t="s">
        <v>298</v>
      </c>
      <c r="R1054">
        <v>29</v>
      </c>
      <c r="S1054" t="s">
        <v>1380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50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50</v>
      </c>
      <c r="AJ1054">
        <v>50</v>
      </c>
      <c r="AK1054">
        <v>50</v>
      </c>
      <c r="AL1054">
        <v>50</v>
      </c>
      <c r="AM1054">
        <v>0</v>
      </c>
      <c r="AN1054">
        <v>0.4</v>
      </c>
      <c r="AO1054">
        <v>4.5454545454545459</v>
      </c>
      <c r="AP1054">
        <v>0</v>
      </c>
      <c r="AQ1054" t="s">
        <v>124</v>
      </c>
      <c r="AR1054" t="s">
        <v>116</v>
      </c>
      <c r="AS1054" t="s">
        <v>403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 t="s">
        <v>109</v>
      </c>
      <c r="BB1054">
        <v>20</v>
      </c>
      <c r="BC1054">
        <v>0</v>
      </c>
      <c r="BD1054" t="s">
        <v>111</v>
      </c>
      <c r="BE1054">
        <v>0</v>
      </c>
      <c r="BF1054" t="s">
        <v>111</v>
      </c>
    </row>
    <row r="1055" spans="1:58" x14ac:dyDescent="0.25">
      <c r="A1055" t="s">
        <v>1382</v>
      </c>
      <c r="B1055" t="s">
        <v>248</v>
      </c>
      <c r="C1055">
        <v>3</v>
      </c>
      <c r="D1055">
        <v>313</v>
      </c>
      <c r="E1055" t="s">
        <v>120</v>
      </c>
      <c r="F1055" t="s">
        <v>63</v>
      </c>
      <c r="G1055" t="s">
        <v>64</v>
      </c>
      <c r="H1055" t="s">
        <v>65</v>
      </c>
      <c r="I1055" t="s">
        <v>78</v>
      </c>
      <c r="J1055" t="s">
        <v>75</v>
      </c>
      <c r="K1055" t="s">
        <v>2</v>
      </c>
      <c r="L1055">
        <v>50</v>
      </c>
      <c r="M1055">
        <v>1945384</v>
      </c>
      <c r="N1055">
        <v>20</v>
      </c>
      <c r="O1055">
        <v>4</v>
      </c>
      <c r="P1055" t="s">
        <v>196</v>
      </c>
      <c r="Q1055" t="s">
        <v>298</v>
      </c>
      <c r="R1055">
        <v>29</v>
      </c>
      <c r="S1055" t="s">
        <v>1380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50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50</v>
      </c>
      <c r="AJ1055">
        <v>50</v>
      </c>
      <c r="AK1055">
        <v>50</v>
      </c>
      <c r="AL1055">
        <v>50</v>
      </c>
      <c r="AM1055">
        <v>0</v>
      </c>
      <c r="AN1055">
        <v>0.4</v>
      </c>
      <c r="AO1055">
        <v>4.5454545454545459</v>
      </c>
      <c r="AP1055">
        <v>0</v>
      </c>
      <c r="AQ1055" t="s">
        <v>124</v>
      </c>
      <c r="AR1055" t="s">
        <v>116</v>
      </c>
      <c r="AS1055" t="s">
        <v>403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 t="s">
        <v>109</v>
      </c>
      <c r="BB1055">
        <v>20</v>
      </c>
      <c r="BC1055">
        <v>0</v>
      </c>
      <c r="BD1055" t="s">
        <v>111</v>
      </c>
      <c r="BE1055">
        <v>0</v>
      </c>
      <c r="BF1055" t="s">
        <v>111</v>
      </c>
    </row>
    <row r="1056" spans="1:58" x14ac:dyDescent="0.25">
      <c r="A1056" t="s">
        <v>1383</v>
      </c>
      <c r="B1056" t="s">
        <v>248</v>
      </c>
      <c r="C1056">
        <v>3</v>
      </c>
      <c r="D1056">
        <v>314</v>
      </c>
      <c r="E1056" t="s">
        <v>120</v>
      </c>
      <c r="F1056" t="s">
        <v>63</v>
      </c>
      <c r="G1056" t="s">
        <v>64</v>
      </c>
      <c r="H1056" t="s">
        <v>65</v>
      </c>
      <c r="I1056" t="s">
        <v>72</v>
      </c>
      <c r="J1056" t="s">
        <v>72</v>
      </c>
      <c r="K1056" t="s">
        <v>121</v>
      </c>
      <c r="L1056">
        <v>50</v>
      </c>
      <c r="M1056">
        <v>1945386</v>
      </c>
      <c r="N1056">
        <v>0</v>
      </c>
      <c r="O1056">
        <v>4</v>
      </c>
      <c r="P1056" t="s">
        <v>196</v>
      </c>
      <c r="Q1056" t="s">
        <v>298</v>
      </c>
      <c r="R1056">
        <v>29</v>
      </c>
      <c r="S1056" t="s">
        <v>122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50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50</v>
      </c>
      <c r="AK1056">
        <v>50</v>
      </c>
      <c r="AL1056">
        <v>50</v>
      </c>
      <c r="AM1056">
        <v>50</v>
      </c>
      <c r="AN1056">
        <v>0</v>
      </c>
      <c r="AO1056">
        <v>4.5454545454545459</v>
      </c>
      <c r="AP1056">
        <v>0</v>
      </c>
      <c r="AQ1056" t="s">
        <v>123</v>
      </c>
      <c r="AR1056" t="s">
        <v>116</v>
      </c>
      <c r="AS1056" t="s">
        <v>403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 t="s">
        <v>117</v>
      </c>
      <c r="BB1056">
        <v>0</v>
      </c>
      <c r="BC1056">
        <v>0</v>
      </c>
      <c r="BD1056" t="s">
        <v>111</v>
      </c>
      <c r="BE1056">
        <v>1</v>
      </c>
      <c r="BF1056" t="s">
        <v>111</v>
      </c>
    </row>
    <row r="1057" spans="1:58" x14ac:dyDescent="0.25">
      <c r="A1057" t="s">
        <v>1384</v>
      </c>
      <c r="B1057" t="s">
        <v>248</v>
      </c>
      <c r="C1057">
        <v>3</v>
      </c>
      <c r="D1057">
        <v>315</v>
      </c>
      <c r="E1057" t="s">
        <v>120</v>
      </c>
      <c r="F1057" t="s">
        <v>63</v>
      </c>
      <c r="G1057" t="s">
        <v>64</v>
      </c>
      <c r="H1057" t="s">
        <v>65</v>
      </c>
      <c r="I1057" t="s">
        <v>72</v>
      </c>
      <c r="J1057" t="s">
        <v>72</v>
      </c>
      <c r="K1057" t="s">
        <v>121</v>
      </c>
      <c r="L1057">
        <v>50</v>
      </c>
      <c r="M1057">
        <v>1945388</v>
      </c>
      <c r="N1057">
        <v>0</v>
      </c>
      <c r="O1057">
        <v>4</v>
      </c>
      <c r="P1057" t="s">
        <v>196</v>
      </c>
      <c r="Q1057" t="s">
        <v>298</v>
      </c>
      <c r="R1057">
        <v>29</v>
      </c>
      <c r="S1057" t="s">
        <v>122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50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50</v>
      </c>
      <c r="AK1057">
        <v>50</v>
      </c>
      <c r="AL1057">
        <v>50</v>
      </c>
      <c r="AM1057">
        <v>50</v>
      </c>
      <c r="AN1057">
        <v>0</v>
      </c>
      <c r="AO1057">
        <v>4.5454545454545459</v>
      </c>
      <c r="AP1057">
        <v>0</v>
      </c>
      <c r="AQ1057" t="s">
        <v>123</v>
      </c>
      <c r="AR1057" t="s">
        <v>116</v>
      </c>
      <c r="AS1057" t="s">
        <v>403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 t="s">
        <v>117</v>
      </c>
      <c r="BB1057">
        <v>0</v>
      </c>
      <c r="BC1057">
        <v>0</v>
      </c>
      <c r="BD1057" t="s">
        <v>111</v>
      </c>
      <c r="BE1057">
        <v>2</v>
      </c>
      <c r="BF1057" t="s">
        <v>111</v>
      </c>
    </row>
    <row r="1058" spans="1:58" x14ac:dyDescent="0.25">
      <c r="A1058" t="s">
        <v>1385</v>
      </c>
      <c r="B1058" t="s">
        <v>248</v>
      </c>
      <c r="C1058">
        <v>3</v>
      </c>
      <c r="D1058">
        <v>316</v>
      </c>
      <c r="E1058" t="s">
        <v>120</v>
      </c>
      <c r="F1058" t="s">
        <v>63</v>
      </c>
      <c r="G1058" t="s">
        <v>64</v>
      </c>
      <c r="H1058" t="s">
        <v>65</v>
      </c>
      <c r="I1058" t="s">
        <v>72</v>
      </c>
      <c r="J1058" t="s">
        <v>72</v>
      </c>
      <c r="K1058" t="s">
        <v>121</v>
      </c>
      <c r="L1058">
        <v>50</v>
      </c>
      <c r="M1058">
        <v>1945390</v>
      </c>
      <c r="N1058">
        <v>0</v>
      </c>
      <c r="O1058">
        <v>4</v>
      </c>
      <c r="P1058" t="s">
        <v>196</v>
      </c>
      <c r="Q1058" t="s">
        <v>298</v>
      </c>
      <c r="R1058">
        <v>29</v>
      </c>
      <c r="S1058" t="s">
        <v>122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50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50</v>
      </c>
      <c r="AK1058">
        <v>50</v>
      </c>
      <c r="AL1058">
        <v>50</v>
      </c>
      <c r="AM1058">
        <v>50</v>
      </c>
      <c r="AN1058">
        <v>0</v>
      </c>
      <c r="AO1058">
        <v>4.5454545454545459</v>
      </c>
      <c r="AP1058">
        <v>0</v>
      </c>
      <c r="AQ1058" t="s">
        <v>123</v>
      </c>
      <c r="AR1058" t="s">
        <v>116</v>
      </c>
      <c r="AS1058" t="s">
        <v>403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 t="s">
        <v>117</v>
      </c>
      <c r="BB1058">
        <v>0</v>
      </c>
      <c r="BC1058">
        <v>0</v>
      </c>
      <c r="BD1058" t="s">
        <v>111</v>
      </c>
      <c r="BE1058">
        <v>3</v>
      </c>
      <c r="BF1058" t="s">
        <v>111</v>
      </c>
    </row>
    <row r="1059" spans="1:58" x14ac:dyDescent="0.25">
      <c r="A1059" t="s">
        <v>1386</v>
      </c>
      <c r="B1059" t="s">
        <v>248</v>
      </c>
      <c r="C1059">
        <v>3</v>
      </c>
      <c r="D1059">
        <v>317</v>
      </c>
      <c r="E1059" t="s">
        <v>120</v>
      </c>
      <c r="F1059" t="s">
        <v>63</v>
      </c>
      <c r="G1059" t="s">
        <v>64</v>
      </c>
      <c r="H1059" t="s">
        <v>65</v>
      </c>
      <c r="I1059" t="s">
        <v>72</v>
      </c>
      <c r="J1059" t="s">
        <v>72</v>
      </c>
      <c r="K1059" t="s">
        <v>121</v>
      </c>
      <c r="L1059">
        <v>50</v>
      </c>
      <c r="M1059">
        <v>1945392</v>
      </c>
      <c r="N1059">
        <v>0</v>
      </c>
      <c r="O1059">
        <v>4</v>
      </c>
      <c r="P1059" t="s">
        <v>196</v>
      </c>
      <c r="Q1059" t="s">
        <v>298</v>
      </c>
      <c r="R1059">
        <v>29</v>
      </c>
      <c r="S1059" t="s">
        <v>122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50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50</v>
      </c>
      <c r="AK1059">
        <v>50</v>
      </c>
      <c r="AL1059">
        <v>50</v>
      </c>
      <c r="AM1059">
        <v>50</v>
      </c>
      <c r="AN1059">
        <v>0</v>
      </c>
      <c r="AO1059">
        <v>4.5454545454545459</v>
      </c>
      <c r="AP1059">
        <v>0</v>
      </c>
      <c r="AQ1059" t="s">
        <v>123</v>
      </c>
      <c r="AR1059" t="s">
        <v>116</v>
      </c>
      <c r="AS1059" t="s">
        <v>403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 t="s">
        <v>117</v>
      </c>
      <c r="BB1059">
        <v>0</v>
      </c>
      <c r="BC1059">
        <v>0</v>
      </c>
      <c r="BD1059" t="s">
        <v>111</v>
      </c>
      <c r="BE1059">
        <v>4</v>
      </c>
      <c r="BF1059" t="s">
        <v>111</v>
      </c>
    </row>
    <row r="1060" spans="1:58" x14ac:dyDescent="0.25">
      <c r="A1060" t="s">
        <v>1387</v>
      </c>
      <c r="B1060" t="s">
        <v>248</v>
      </c>
      <c r="C1060">
        <v>3</v>
      </c>
      <c r="D1060">
        <v>318</v>
      </c>
      <c r="E1060" t="s">
        <v>120</v>
      </c>
      <c r="F1060" t="s">
        <v>63</v>
      </c>
      <c r="G1060" t="s">
        <v>64</v>
      </c>
      <c r="H1060" t="s">
        <v>65</v>
      </c>
      <c r="I1060" t="s">
        <v>72</v>
      </c>
      <c r="J1060" t="s">
        <v>72</v>
      </c>
      <c r="K1060" t="s">
        <v>121</v>
      </c>
      <c r="L1060">
        <v>50</v>
      </c>
      <c r="M1060">
        <v>1945394</v>
      </c>
      <c r="N1060">
        <v>0</v>
      </c>
      <c r="O1060">
        <v>4</v>
      </c>
      <c r="P1060" t="s">
        <v>196</v>
      </c>
      <c r="Q1060" t="s">
        <v>298</v>
      </c>
      <c r="R1060">
        <v>29</v>
      </c>
      <c r="S1060" t="s">
        <v>122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50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50</v>
      </c>
      <c r="AK1060">
        <v>50</v>
      </c>
      <c r="AL1060">
        <v>50</v>
      </c>
      <c r="AM1060">
        <v>50</v>
      </c>
      <c r="AN1060">
        <v>0</v>
      </c>
      <c r="AO1060">
        <v>4.5454545454545459</v>
      </c>
      <c r="AP1060">
        <v>0</v>
      </c>
      <c r="AQ1060" t="s">
        <v>123</v>
      </c>
      <c r="AR1060" t="s">
        <v>116</v>
      </c>
      <c r="AS1060" t="s">
        <v>403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 t="s">
        <v>117</v>
      </c>
      <c r="BB1060">
        <v>0</v>
      </c>
      <c r="BC1060">
        <v>0</v>
      </c>
      <c r="BD1060" t="s">
        <v>111</v>
      </c>
      <c r="BE1060">
        <v>5</v>
      </c>
      <c r="BF1060" t="s">
        <v>111</v>
      </c>
    </row>
    <row r="1061" spans="1:58" x14ac:dyDescent="0.25">
      <c r="A1061" t="s">
        <v>1388</v>
      </c>
      <c r="B1061" t="s">
        <v>248</v>
      </c>
      <c r="C1061">
        <v>3</v>
      </c>
      <c r="D1061">
        <v>319</v>
      </c>
      <c r="E1061" t="s">
        <v>120</v>
      </c>
      <c r="F1061" t="s">
        <v>63</v>
      </c>
      <c r="G1061" t="s">
        <v>64</v>
      </c>
      <c r="H1061" t="s">
        <v>65</v>
      </c>
      <c r="I1061" t="s">
        <v>72</v>
      </c>
      <c r="J1061" t="s">
        <v>72</v>
      </c>
      <c r="K1061" t="s">
        <v>121</v>
      </c>
      <c r="L1061">
        <v>50</v>
      </c>
      <c r="M1061">
        <v>1945396</v>
      </c>
      <c r="N1061">
        <v>0</v>
      </c>
      <c r="O1061">
        <v>4</v>
      </c>
      <c r="P1061" t="s">
        <v>196</v>
      </c>
      <c r="Q1061" t="s">
        <v>298</v>
      </c>
      <c r="R1061">
        <v>29</v>
      </c>
      <c r="S1061" t="s">
        <v>122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50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50</v>
      </c>
      <c r="AK1061">
        <v>50</v>
      </c>
      <c r="AL1061">
        <v>50</v>
      </c>
      <c r="AM1061">
        <v>50</v>
      </c>
      <c r="AN1061">
        <v>0</v>
      </c>
      <c r="AO1061">
        <v>4.5454545454545459</v>
      </c>
      <c r="AP1061">
        <v>0</v>
      </c>
      <c r="AQ1061" t="s">
        <v>123</v>
      </c>
      <c r="AR1061" t="s">
        <v>116</v>
      </c>
      <c r="AS1061" t="s">
        <v>403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 t="s">
        <v>117</v>
      </c>
      <c r="BB1061">
        <v>0</v>
      </c>
      <c r="BC1061">
        <v>0</v>
      </c>
      <c r="BD1061" t="s">
        <v>111</v>
      </c>
      <c r="BE1061">
        <v>6</v>
      </c>
      <c r="BF1061" t="s">
        <v>111</v>
      </c>
    </row>
    <row r="1062" spans="1:58" x14ac:dyDescent="0.25">
      <c r="A1062" t="s">
        <v>1389</v>
      </c>
      <c r="B1062" t="s">
        <v>248</v>
      </c>
      <c r="C1062">
        <v>3</v>
      </c>
      <c r="D1062">
        <v>320</v>
      </c>
      <c r="E1062" t="s">
        <v>120</v>
      </c>
      <c r="F1062" t="s">
        <v>63</v>
      </c>
      <c r="G1062" t="s">
        <v>64</v>
      </c>
      <c r="H1062" t="s">
        <v>65</v>
      </c>
      <c r="I1062" t="s">
        <v>72</v>
      </c>
      <c r="J1062" t="s">
        <v>72</v>
      </c>
      <c r="K1062" t="s">
        <v>121</v>
      </c>
      <c r="L1062">
        <v>50</v>
      </c>
      <c r="M1062">
        <v>1945398</v>
      </c>
      <c r="N1062">
        <v>0</v>
      </c>
      <c r="O1062">
        <v>4</v>
      </c>
      <c r="P1062" t="s">
        <v>196</v>
      </c>
      <c r="Q1062" t="s">
        <v>298</v>
      </c>
      <c r="R1062">
        <v>29</v>
      </c>
      <c r="S1062" t="s">
        <v>122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50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50</v>
      </c>
      <c r="AK1062">
        <v>50</v>
      </c>
      <c r="AL1062">
        <v>50</v>
      </c>
      <c r="AM1062">
        <v>50</v>
      </c>
      <c r="AN1062">
        <v>0</v>
      </c>
      <c r="AO1062">
        <v>4.5454545454545459</v>
      </c>
      <c r="AP1062">
        <v>0</v>
      </c>
      <c r="AQ1062" t="s">
        <v>123</v>
      </c>
      <c r="AR1062" t="s">
        <v>116</v>
      </c>
      <c r="AS1062" t="s">
        <v>403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 t="s">
        <v>117</v>
      </c>
      <c r="BB1062">
        <v>0</v>
      </c>
      <c r="BC1062">
        <v>0</v>
      </c>
      <c r="BD1062" t="s">
        <v>111</v>
      </c>
      <c r="BE1062">
        <v>7</v>
      </c>
      <c r="BF1062" t="s">
        <v>111</v>
      </c>
    </row>
    <row r="1063" spans="1:58" x14ac:dyDescent="0.25">
      <c r="A1063" t="s">
        <v>1390</v>
      </c>
      <c r="B1063" t="s">
        <v>248</v>
      </c>
      <c r="C1063">
        <v>3</v>
      </c>
      <c r="D1063">
        <v>321</v>
      </c>
      <c r="E1063" t="s">
        <v>120</v>
      </c>
      <c r="F1063" t="s">
        <v>63</v>
      </c>
      <c r="G1063" t="s">
        <v>64</v>
      </c>
      <c r="H1063" t="s">
        <v>65</v>
      </c>
      <c r="I1063" t="s">
        <v>72</v>
      </c>
      <c r="J1063" t="s">
        <v>72</v>
      </c>
      <c r="K1063" t="s">
        <v>121</v>
      </c>
      <c r="L1063">
        <v>50</v>
      </c>
      <c r="M1063">
        <v>1945400</v>
      </c>
      <c r="N1063">
        <v>0</v>
      </c>
      <c r="O1063">
        <v>4</v>
      </c>
      <c r="P1063" t="s">
        <v>196</v>
      </c>
      <c r="Q1063" t="s">
        <v>298</v>
      </c>
      <c r="R1063">
        <v>29</v>
      </c>
      <c r="S1063" t="s">
        <v>122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50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50</v>
      </c>
      <c r="AK1063">
        <v>50</v>
      </c>
      <c r="AL1063">
        <v>50</v>
      </c>
      <c r="AM1063">
        <v>50</v>
      </c>
      <c r="AN1063">
        <v>0</v>
      </c>
      <c r="AO1063">
        <v>4.5454545454545459</v>
      </c>
      <c r="AP1063">
        <v>0</v>
      </c>
      <c r="AQ1063" t="s">
        <v>123</v>
      </c>
      <c r="AR1063" t="s">
        <v>116</v>
      </c>
      <c r="AS1063" t="s">
        <v>403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 t="s">
        <v>117</v>
      </c>
      <c r="BB1063">
        <v>0</v>
      </c>
      <c r="BC1063">
        <v>0</v>
      </c>
      <c r="BD1063" t="s">
        <v>114</v>
      </c>
      <c r="BE1063">
        <v>8</v>
      </c>
      <c r="BF1063" t="s">
        <v>111</v>
      </c>
    </row>
    <row r="1064" spans="1:58" x14ac:dyDescent="0.25">
      <c r="A1064" t="s">
        <v>1391</v>
      </c>
      <c r="B1064" t="s">
        <v>248</v>
      </c>
      <c r="C1064">
        <v>3</v>
      </c>
      <c r="D1064">
        <v>322</v>
      </c>
      <c r="E1064" t="s">
        <v>120</v>
      </c>
      <c r="F1064" t="s">
        <v>63</v>
      </c>
      <c r="G1064" t="s">
        <v>64</v>
      </c>
      <c r="H1064" t="s">
        <v>65</v>
      </c>
      <c r="I1064" t="s">
        <v>78</v>
      </c>
      <c r="J1064" t="s">
        <v>75</v>
      </c>
      <c r="K1064" t="s">
        <v>1</v>
      </c>
      <c r="L1064">
        <v>50</v>
      </c>
      <c r="M1064">
        <v>3503543</v>
      </c>
      <c r="N1064">
        <v>20</v>
      </c>
      <c r="O1064">
        <v>4</v>
      </c>
      <c r="P1064" t="s">
        <v>196</v>
      </c>
      <c r="Q1064" t="s">
        <v>88</v>
      </c>
      <c r="R1064">
        <v>30</v>
      </c>
      <c r="S1064" t="s">
        <v>1367</v>
      </c>
      <c r="U1064">
        <v>22</v>
      </c>
      <c r="V1064">
        <v>22</v>
      </c>
      <c r="W1064">
        <v>3</v>
      </c>
      <c r="X1064">
        <v>0</v>
      </c>
      <c r="Y1064">
        <v>3</v>
      </c>
      <c r="Z1064">
        <v>0</v>
      </c>
      <c r="AA1064">
        <v>22</v>
      </c>
      <c r="AB1064">
        <v>25</v>
      </c>
      <c r="AC1064">
        <v>50</v>
      </c>
      <c r="AD1064">
        <v>44</v>
      </c>
      <c r="AE1064">
        <v>5</v>
      </c>
      <c r="AF1064">
        <v>0</v>
      </c>
      <c r="AG1064">
        <v>49</v>
      </c>
      <c r="AH1064">
        <v>0</v>
      </c>
      <c r="AI1064">
        <v>6</v>
      </c>
      <c r="AJ1064">
        <v>1</v>
      </c>
      <c r="AK1064">
        <v>6</v>
      </c>
      <c r="AL1064">
        <v>6</v>
      </c>
      <c r="AM1064">
        <v>0</v>
      </c>
      <c r="AN1064">
        <v>0.4</v>
      </c>
      <c r="AO1064">
        <v>0.54545454545454541</v>
      </c>
      <c r="AP1064">
        <v>0</v>
      </c>
      <c r="AQ1064" t="s">
        <v>145</v>
      </c>
      <c r="AR1064" t="s">
        <v>108</v>
      </c>
      <c r="AS1064" t="s">
        <v>403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 t="s">
        <v>113</v>
      </c>
      <c r="BB1064">
        <v>20</v>
      </c>
      <c r="BC1064">
        <v>0</v>
      </c>
      <c r="BD1064" t="s">
        <v>110</v>
      </c>
      <c r="BE1064">
        <v>0</v>
      </c>
      <c r="BF1064" t="s">
        <v>111</v>
      </c>
    </row>
    <row r="1065" spans="1:58" x14ac:dyDescent="0.25">
      <c r="A1065" t="s">
        <v>1392</v>
      </c>
      <c r="B1065" t="s">
        <v>248</v>
      </c>
      <c r="C1065">
        <v>3</v>
      </c>
      <c r="D1065">
        <v>323</v>
      </c>
      <c r="E1065" t="s">
        <v>120</v>
      </c>
      <c r="F1065" t="s">
        <v>63</v>
      </c>
      <c r="G1065" t="s">
        <v>64</v>
      </c>
      <c r="H1065" t="s">
        <v>65</v>
      </c>
      <c r="I1065" t="s">
        <v>78</v>
      </c>
      <c r="J1065" t="s">
        <v>75</v>
      </c>
      <c r="K1065" t="s">
        <v>1</v>
      </c>
      <c r="L1065">
        <v>50</v>
      </c>
      <c r="M1065">
        <v>3503545</v>
      </c>
      <c r="N1065">
        <v>20</v>
      </c>
      <c r="O1065">
        <v>4</v>
      </c>
      <c r="P1065" t="s">
        <v>196</v>
      </c>
      <c r="Q1065" t="s">
        <v>88</v>
      </c>
      <c r="R1065">
        <v>30</v>
      </c>
      <c r="S1065" t="s">
        <v>1367</v>
      </c>
      <c r="U1065">
        <v>22</v>
      </c>
      <c r="V1065">
        <v>22</v>
      </c>
      <c r="W1065">
        <v>3</v>
      </c>
      <c r="X1065">
        <v>0</v>
      </c>
      <c r="Y1065">
        <v>3</v>
      </c>
      <c r="Z1065">
        <v>0</v>
      </c>
      <c r="AA1065">
        <v>22</v>
      </c>
      <c r="AB1065">
        <v>25</v>
      </c>
      <c r="AC1065">
        <v>50</v>
      </c>
      <c r="AD1065">
        <v>44</v>
      </c>
      <c r="AE1065">
        <v>5</v>
      </c>
      <c r="AF1065">
        <v>0</v>
      </c>
      <c r="AG1065">
        <v>49</v>
      </c>
      <c r="AH1065">
        <v>0</v>
      </c>
      <c r="AI1065">
        <v>6</v>
      </c>
      <c r="AJ1065">
        <v>1</v>
      </c>
      <c r="AK1065">
        <v>6</v>
      </c>
      <c r="AL1065">
        <v>6</v>
      </c>
      <c r="AM1065">
        <v>0</v>
      </c>
      <c r="AN1065">
        <v>0.4</v>
      </c>
      <c r="AO1065">
        <v>0.54545454545454541</v>
      </c>
      <c r="AP1065">
        <v>0</v>
      </c>
      <c r="AQ1065" t="s">
        <v>145</v>
      </c>
      <c r="AR1065" t="s">
        <v>108</v>
      </c>
      <c r="AS1065" t="s">
        <v>403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 t="s">
        <v>113</v>
      </c>
      <c r="BB1065">
        <v>20</v>
      </c>
      <c r="BC1065">
        <v>0</v>
      </c>
      <c r="BD1065" t="s">
        <v>111</v>
      </c>
      <c r="BE1065">
        <v>0</v>
      </c>
      <c r="BF1065" t="s">
        <v>111</v>
      </c>
    </row>
    <row r="1066" spans="1:58" x14ac:dyDescent="0.25">
      <c r="A1066" t="s">
        <v>1393</v>
      </c>
      <c r="B1066" t="s">
        <v>248</v>
      </c>
      <c r="C1066">
        <v>3</v>
      </c>
      <c r="D1066">
        <v>324</v>
      </c>
      <c r="E1066" t="s">
        <v>120</v>
      </c>
      <c r="F1066" t="s">
        <v>63</v>
      </c>
      <c r="G1066" t="s">
        <v>64</v>
      </c>
      <c r="H1066" t="s">
        <v>65</v>
      </c>
      <c r="I1066" t="s">
        <v>78</v>
      </c>
      <c r="J1066" t="s">
        <v>75</v>
      </c>
      <c r="K1066" t="s">
        <v>1</v>
      </c>
      <c r="L1066">
        <v>50</v>
      </c>
      <c r="M1066">
        <v>3503547</v>
      </c>
      <c r="N1066">
        <v>20</v>
      </c>
      <c r="O1066">
        <v>4</v>
      </c>
      <c r="P1066" t="s">
        <v>196</v>
      </c>
      <c r="Q1066" t="s">
        <v>88</v>
      </c>
      <c r="R1066">
        <v>30</v>
      </c>
      <c r="S1066" t="s">
        <v>1367</v>
      </c>
      <c r="U1066">
        <v>22</v>
      </c>
      <c r="V1066">
        <v>22</v>
      </c>
      <c r="W1066">
        <v>3</v>
      </c>
      <c r="X1066">
        <v>0</v>
      </c>
      <c r="Y1066">
        <v>3</v>
      </c>
      <c r="Z1066">
        <v>0</v>
      </c>
      <c r="AA1066">
        <v>22</v>
      </c>
      <c r="AB1066">
        <v>25</v>
      </c>
      <c r="AC1066">
        <v>50</v>
      </c>
      <c r="AD1066">
        <v>44</v>
      </c>
      <c r="AE1066">
        <v>5</v>
      </c>
      <c r="AF1066">
        <v>0</v>
      </c>
      <c r="AG1066">
        <v>49</v>
      </c>
      <c r="AH1066">
        <v>0</v>
      </c>
      <c r="AI1066">
        <v>6</v>
      </c>
      <c r="AJ1066">
        <v>1</v>
      </c>
      <c r="AK1066">
        <v>6</v>
      </c>
      <c r="AL1066">
        <v>6</v>
      </c>
      <c r="AM1066">
        <v>0</v>
      </c>
      <c r="AN1066">
        <v>0.4</v>
      </c>
      <c r="AO1066">
        <v>0.54545454545454541</v>
      </c>
      <c r="AP1066">
        <v>0</v>
      </c>
      <c r="AQ1066" t="s">
        <v>145</v>
      </c>
      <c r="AR1066" t="s">
        <v>108</v>
      </c>
      <c r="AS1066" t="s">
        <v>403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 t="s">
        <v>113</v>
      </c>
      <c r="BB1066">
        <v>20</v>
      </c>
      <c r="BC1066">
        <v>0</v>
      </c>
      <c r="BD1066" t="s">
        <v>111</v>
      </c>
      <c r="BE1066">
        <v>0</v>
      </c>
      <c r="BF1066" t="s">
        <v>111</v>
      </c>
    </row>
    <row r="1067" spans="1:58" x14ac:dyDescent="0.25">
      <c r="A1067" t="s">
        <v>1394</v>
      </c>
      <c r="B1067" t="s">
        <v>248</v>
      </c>
      <c r="C1067">
        <v>3</v>
      </c>
      <c r="D1067">
        <v>325</v>
      </c>
      <c r="E1067" t="s">
        <v>120</v>
      </c>
      <c r="F1067" t="s">
        <v>63</v>
      </c>
      <c r="G1067" t="s">
        <v>64</v>
      </c>
      <c r="H1067" t="s">
        <v>65</v>
      </c>
      <c r="I1067" t="s">
        <v>72</v>
      </c>
      <c r="J1067" t="s">
        <v>72</v>
      </c>
      <c r="K1067" t="s">
        <v>121</v>
      </c>
      <c r="L1067">
        <v>50</v>
      </c>
      <c r="M1067">
        <v>1945408</v>
      </c>
      <c r="N1067">
        <v>0</v>
      </c>
      <c r="O1067">
        <v>4</v>
      </c>
      <c r="P1067" t="s">
        <v>196</v>
      </c>
      <c r="Q1067" t="s">
        <v>298</v>
      </c>
      <c r="R1067">
        <v>30</v>
      </c>
      <c r="S1067" t="s">
        <v>122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50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50</v>
      </c>
      <c r="AK1067">
        <v>50</v>
      </c>
      <c r="AL1067">
        <v>50</v>
      </c>
      <c r="AM1067">
        <v>50</v>
      </c>
      <c r="AN1067">
        <v>0</v>
      </c>
      <c r="AO1067">
        <v>4.5454545454545459</v>
      </c>
      <c r="AP1067">
        <v>0</v>
      </c>
      <c r="AQ1067" t="s">
        <v>123</v>
      </c>
      <c r="AR1067" t="s">
        <v>116</v>
      </c>
      <c r="AS1067" t="s">
        <v>403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 t="s">
        <v>117</v>
      </c>
      <c r="BB1067">
        <v>0</v>
      </c>
      <c r="BC1067">
        <v>0</v>
      </c>
      <c r="BD1067" t="s">
        <v>111</v>
      </c>
      <c r="BE1067">
        <v>1</v>
      </c>
      <c r="BF1067" t="s">
        <v>111</v>
      </c>
    </row>
    <row r="1068" spans="1:58" x14ac:dyDescent="0.25">
      <c r="A1068" t="s">
        <v>1395</v>
      </c>
      <c r="B1068" t="s">
        <v>248</v>
      </c>
      <c r="C1068">
        <v>3</v>
      </c>
      <c r="D1068">
        <v>326</v>
      </c>
      <c r="E1068" t="s">
        <v>120</v>
      </c>
      <c r="F1068" t="s">
        <v>63</v>
      </c>
      <c r="G1068" t="s">
        <v>64</v>
      </c>
      <c r="H1068" t="s">
        <v>65</v>
      </c>
      <c r="I1068" t="s">
        <v>72</v>
      </c>
      <c r="J1068" t="s">
        <v>72</v>
      </c>
      <c r="K1068" t="s">
        <v>121</v>
      </c>
      <c r="L1068">
        <v>50</v>
      </c>
      <c r="M1068">
        <v>1945410</v>
      </c>
      <c r="N1068">
        <v>0</v>
      </c>
      <c r="O1068">
        <v>4</v>
      </c>
      <c r="P1068" t="s">
        <v>196</v>
      </c>
      <c r="Q1068" t="s">
        <v>298</v>
      </c>
      <c r="R1068">
        <v>30</v>
      </c>
      <c r="S1068" t="s">
        <v>122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50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50</v>
      </c>
      <c r="AK1068">
        <v>50</v>
      </c>
      <c r="AL1068">
        <v>50</v>
      </c>
      <c r="AM1068">
        <v>50</v>
      </c>
      <c r="AN1068">
        <v>0</v>
      </c>
      <c r="AO1068">
        <v>4.5454545454545459</v>
      </c>
      <c r="AP1068">
        <v>0</v>
      </c>
      <c r="AQ1068" t="s">
        <v>123</v>
      </c>
      <c r="AR1068" t="s">
        <v>116</v>
      </c>
      <c r="AS1068" t="s">
        <v>403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 t="s">
        <v>117</v>
      </c>
      <c r="BB1068">
        <v>0</v>
      </c>
      <c r="BC1068">
        <v>0</v>
      </c>
      <c r="BD1068" t="s">
        <v>111</v>
      </c>
      <c r="BE1068">
        <v>2</v>
      </c>
      <c r="BF1068" t="s">
        <v>111</v>
      </c>
    </row>
    <row r="1069" spans="1:58" x14ac:dyDescent="0.25">
      <c r="A1069" t="s">
        <v>1396</v>
      </c>
      <c r="B1069" t="s">
        <v>248</v>
      </c>
      <c r="C1069">
        <v>3</v>
      </c>
      <c r="D1069">
        <v>327</v>
      </c>
      <c r="E1069" t="s">
        <v>120</v>
      </c>
      <c r="F1069" t="s">
        <v>63</v>
      </c>
      <c r="G1069" t="s">
        <v>64</v>
      </c>
      <c r="H1069" t="s">
        <v>65</v>
      </c>
      <c r="I1069" t="s">
        <v>72</v>
      </c>
      <c r="J1069" t="s">
        <v>72</v>
      </c>
      <c r="K1069" t="s">
        <v>121</v>
      </c>
      <c r="L1069">
        <v>50</v>
      </c>
      <c r="M1069">
        <v>1945412</v>
      </c>
      <c r="N1069">
        <v>0</v>
      </c>
      <c r="O1069">
        <v>4</v>
      </c>
      <c r="P1069" t="s">
        <v>196</v>
      </c>
      <c r="Q1069" t="s">
        <v>298</v>
      </c>
      <c r="R1069">
        <v>30</v>
      </c>
      <c r="S1069" t="s">
        <v>122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50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50</v>
      </c>
      <c r="AK1069">
        <v>50</v>
      </c>
      <c r="AL1069">
        <v>50</v>
      </c>
      <c r="AM1069">
        <v>50</v>
      </c>
      <c r="AN1069">
        <v>0</v>
      </c>
      <c r="AO1069">
        <v>4.5454545454545459</v>
      </c>
      <c r="AP1069">
        <v>0</v>
      </c>
      <c r="AQ1069" t="s">
        <v>123</v>
      </c>
      <c r="AR1069" t="s">
        <v>116</v>
      </c>
      <c r="AS1069" t="s">
        <v>403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 t="s">
        <v>117</v>
      </c>
      <c r="BB1069">
        <v>0</v>
      </c>
      <c r="BC1069">
        <v>0</v>
      </c>
      <c r="BD1069" t="s">
        <v>111</v>
      </c>
      <c r="BE1069">
        <v>3</v>
      </c>
      <c r="BF1069" t="s">
        <v>111</v>
      </c>
    </row>
    <row r="1070" spans="1:58" x14ac:dyDescent="0.25">
      <c r="A1070" t="s">
        <v>1397</v>
      </c>
      <c r="B1070" t="s">
        <v>248</v>
      </c>
      <c r="C1070">
        <v>3</v>
      </c>
      <c r="D1070">
        <v>328</v>
      </c>
      <c r="E1070" t="s">
        <v>120</v>
      </c>
      <c r="F1070" t="s">
        <v>63</v>
      </c>
      <c r="G1070" t="s">
        <v>64</v>
      </c>
      <c r="H1070" t="s">
        <v>65</v>
      </c>
      <c r="I1070" t="s">
        <v>72</v>
      </c>
      <c r="J1070" t="s">
        <v>72</v>
      </c>
      <c r="K1070" t="s">
        <v>121</v>
      </c>
      <c r="L1070">
        <v>50</v>
      </c>
      <c r="M1070">
        <v>1945414</v>
      </c>
      <c r="N1070">
        <v>0</v>
      </c>
      <c r="O1070">
        <v>4</v>
      </c>
      <c r="P1070" t="s">
        <v>196</v>
      </c>
      <c r="Q1070" t="s">
        <v>298</v>
      </c>
      <c r="R1070">
        <v>30</v>
      </c>
      <c r="S1070" t="s">
        <v>122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50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50</v>
      </c>
      <c r="AK1070">
        <v>50</v>
      </c>
      <c r="AL1070">
        <v>50</v>
      </c>
      <c r="AM1070">
        <v>50</v>
      </c>
      <c r="AN1070">
        <v>0</v>
      </c>
      <c r="AO1070">
        <v>4.5454545454545459</v>
      </c>
      <c r="AP1070">
        <v>0</v>
      </c>
      <c r="AQ1070" t="s">
        <v>123</v>
      </c>
      <c r="AR1070" t="s">
        <v>116</v>
      </c>
      <c r="AS1070" t="s">
        <v>403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 t="s">
        <v>117</v>
      </c>
      <c r="BB1070">
        <v>0</v>
      </c>
      <c r="BC1070">
        <v>0</v>
      </c>
      <c r="BD1070" t="s">
        <v>111</v>
      </c>
      <c r="BE1070">
        <v>4</v>
      </c>
      <c r="BF1070" t="s">
        <v>111</v>
      </c>
    </row>
    <row r="1071" spans="1:58" x14ac:dyDescent="0.25">
      <c r="A1071" t="s">
        <v>1398</v>
      </c>
      <c r="B1071" t="s">
        <v>248</v>
      </c>
      <c r="C1071">
        <v>3</v>
      </c>
      <c r="D1071">
        <v>329</v>
      </c>
      <c r="E1071" t="s">
        <v>120</v>
      </c>
      <c r="F1071" t="s">
        <v>63</v>
      </c>
      <c r="G1071" t="s">
        <v>64</v>
      </c>
      <c r="H1071" t="s">
        <v>65</v>
      </c>
      <c r="I1071" t="s">
        <v>72</v>
      </c>
      <c r="J1071" t="s">
        <v>72</v>
      </c>
      <c r="K1071" t="s">
        <v>121</v>
      </c>
      <c r="L1071">
        <v>50</v>
      </c>
      <c r="M1071">
        <v>1945416</v>
      </c>
      <c r="N1071">
        <v>0</v>
      </c>
      <c r="O1071">
        <v>4</v>
      </c>
      <c r="P1071" t="s">
        <v>196</v>
      </c>
      <c r="Q1071" t="s">
        <v>298</v>
      </c>
      <c r="R1071">
        <v>30</v>
      </c>
      <c r="S1071" t="s">
        <v>122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50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50</v>
      </c>
      <c r="AK1071">
        <v>50</v>
      </c>
      <c r="AL1071">
        <v>50</v>
      </c>
      <c r="AM1071">
        <v>50</v>
      </c>
      <c r="AN1071">
        <v>0</v>
      </c>
      <c r="AO1071">
        <v>4.5454545454545459</v>
      </c>
      <c r="AP1071">
        <v>0</v>
      </c>
      <c r="AQ1071" t="s">
        <v>123</v>
      </c>
      <c r="AR1071" t="s">
        <v>116</v>
      </c>
      <c r="AS1071" t="s">
        <v>403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 t="s">
        <v>117</v>
      </c>
      <c r="BB1071">
        <v>0</v>
      </c>
      <c r="BC1071">
        <v>0</v>
      </c>
      <c r="BD1071" t="s">
        <v>111</v>
      </c>
      <c r="BE1071">
        <v>5</v>
      </c>
      <c r="BF1071" t="s">
        <v>111</v>
      </c>
    </row>
    <row r="1072" spans="1:58" x14ac:dyDescent="0.25">
      <c r="A1072" t="s">
        <v>1399</v>
      </c>
      <c r="B1072" t="s">
        <v>248</v>
      </c>
      <c r="C1072">
        <v>3</v>
      </c>
      <c r="D1072">
        <v>330</v>
      </c>
      <c r="E1072" t="s">
        <v>120</v>
      </c>
      <c r="F1072" t="s">
        <v>63</v>
      </c>
      <c r="G1072" t="s">
        <v>64</v>
      </c>
      <c r="H1072" t="s">
        <v>65</v>
      </c>
      <c r="I1072" t="s">
        <v>72</v>
      </c>
      <c r="J1072" t="s">
        <v>72</v>
      </c>
      <c r="K1072" t="s">
        <v>121</v>
      </c>
      <c r="L1072">
        <v>50</v>
      </c>
      <c r="M1072">
        <v>1945418</v>
      </c>
      <c r="N1072">
        <v>0</v>
      </c>
      <c r="O1072">
        <v>4</v>
      </c>
      <c r="P1072" t="s">
        <v>196</v>
      </c>
      <c r="Q1072" t="s">
        <v>298</v>
      </c>
      <c r="R1072">
        <v>30</v>
      </c>
      <c r="S1072" t="s">
        <v>122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50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50</v>
      </c>
      <c r="AK1072">
        <v>50</v>
      </c>
      <c r="AL1072">
        <v>50</v>
      </c>
      <c r="AM1072">
        <v>50</v>
      </c>
      <c r="AN1072">
        <v>0</v>
      </c>
      <c r="AO1072">
        <v>4.5454545454545459</v>
      </c>
      <c r="AP1072">
        <v>0</v>
      </c>
      <c r="AQ1072" t="s">
        <v>123</v>
      </c>
      <c r="AR1072" t="s">
        <v>116</v>
      </c>
      <c r="AS1072" t="s">
        <v>403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 t="s">
        <v>117</v>
      </c>
      <c r="BB1072">
        <v>0</v>
      </c>
      <c r="BC1072">
        <v>0</v>
      </c>
      <c r="BD1072" t="s">
        <v>111</v>
      </c>
      <c r="BE1072">
        <v>6</v>
      </c>
      <c r="BF1072" t="s">
        <v>111</v>
      </c>
    </row>
    <row r="1073" spans="1:58" x14ac:dyDescent="0.25">
      <c r="A1073" t="s">
        <v>1400</v>
      </c>
      <c r="B1073" t="s">
        <v>248</v>
      </c>
      <c r="C1073">
        <v>3</v>
      </c>
      <c r="D1073">
        <v>331</v>
      </c>
      <c r="E1073" t="s">
        <v>120</v>
      </c>
      <c r="F1073" t="s">
        <v>63</v>
      </c>
      <c r="G1073" t="s">
        <v>64</v>
      </c>
      <c r="H1073" t="s">
        <v>65</v>
      </c>
      <c r="I1073" t="s">
        <v>72</v>
      </c>
      <c r="J1073" t="s">
        <v>72</v>
      </c>
      <c r="K1073" t="s">
        <v>121</v>
      </c>
      <c r="L1073">
        <v>50</v>
      </c>
      <c r="M1073">
        <v>1945420</v>
      </c>
      <c r="N1073">
        <v>0</v>
      </c>
      <c r="O1073">
        <v>4</v>
      </c>
      <c r="P1073" t="s">
        <v>196</v>
      </c>
      <c r="Q1073" t="s">
        <v>298</v>
      </c>
      <c r="R1073">
        <v>30</v>
      </c>
      <c r="S1073" t="s">
        <v>122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50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50</v>
      </c>
      <c r="AK1073">
        <v>50</v>
      </c>
      <c r="AL1073">
        <v>50</v>
      </c>
      <c r="AM1073">
        <v>50</v>
      </c>
      <c r="AN1073">
        <v>0</v>
      </c>
      <c r="AO1073">
        <v>4.5454545454545459</v>
      </c>
      <c r="AP1073">
        <v>0</v>
      </c>
      <c r="AQ1073" t="s">
        <v>123</v>
      </c>
      <c r="AR1073" t="s">
        <v>116</v>
      </c>
      <c r="AS1073" t="s">
        <v>403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 t="s">
        <v>117</v>
      </c>
      <c r="BB1073">
        <v>0</v>
      </c>
      <c r="BC1073">
        <v>0</v>
      </c>
      <c r="BD1073" t="s">
        <v>111</v>
      </c>
      <c r="BE1073">
        <v>7</v>
      </c>
      <c r="BF1073" t="s">
        <v>111</v>
      </c>
    </row>
    <row r="1074" spans="1:58" x14ac:dyDescent="0.25">
      <c r="A1074" t="s">
        <v>1401</v>
      </c>
      <c r="B1074" t="s">
        <v>248</v>
      </c>
      <c r="C1074">
        <v>3</v>
      </c>
      <c r="D1074">
        <v>332</v>
      </c>
      <c r="E1074" t="s">
        <v>120</v>
      </c>
      <c r="F1074" t="s">
        <v>63</v>
      </c>
      <c r="G1074" t="s">
        <v>64</v>
      </c>
      <c r="H1074" t="s">
        <v>65</v>
      </c>
      <c r="I1074" t="s">
        <v>72</v>
      </c>
      <c r="J1074" t="s">
        <v>72</v>
      </c>
      <c r="K1074" t="s">
        <v>121</v>
      </c>
      <c r="L1074">
        <v>50</v>
      </c>
      <c r="M1074">
        <v>1945422</v>
      </c>
      <c r="N1074">
        <v>0</v>
      </c>
      <c r="O1074">
        <v>4</v>
      </c>
      <c r="P1074" t="s">
        <v>196</v>
      </c>
      <c r="Q1074" t="s">
        <v>298</v>
      </c>
      <c r="R1074">
        <v>30</v>
      </c>
      <c r="S1074" t="s">
        <v>122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50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50</v>
      </c>
      <c r="AK1074">
        <v>50</v>
      </c>
      <c r="AL1074">
        <v>50</v>
      </c>
      <c r="AM1074">
        <v>50</v>
      </c>
      <c r="AN1074">
        <v>0</v>
      </c>
      <c r="AO1074">
        <v>4.5454545454545459</v>
      </c>
      <c r="AP1074">
        <v>0</v>
      </c>
      <c r="AQ1074" t="s">
        <v>123</v>
      </c>
      <c r="AR1074" t="s">
        <v>116</v>
      </c>
      <c r="AS1074" t="s">
        <v>403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 t="s">
        <v>117</v>
      </c>
      <c r="BB1074">
        <v>0</v>
      </c>
      <c r="BC1074">
        <v>0</v>
      </c>
      <c r="BD1074" t="s">
        <v>114</v>
      </c>
      <c r="BE1074">
        <v>8</v>
      </c>
      <c r="BF1074" t="s">
        <v>111</v>
      </c>
    </row>
    <row r="1075" spans="1:58" x14ac:dyDescent="0.25">
      <c r="A1075" t="s">
        <v>1402</v>
      </c>
      <c r="B1075" t="s">
        <v>248</v>
      </c>
      <c r="C1075">
        <v>3</v>
      </c>
      <c r="D1075">
        <v>333</v>
      </c>
      <c r="E1075" t="s">
        <v>120</v>
      </c>
      <c r="F1075" t="s">
        <v>63</v>
      </c>
      <c r="G1075" t="s">
        <v>64</v>
      </c>
      <c r="H1075" t="s">
        <v>67</v>
      </c>
      <c r="I1075" t="s">
        <v>68</v>
      </c>
      <c r="J1075" t="s">
        <v>84</v>
      </c>
      <c r="K1075" t="s">
        <v>2</v>
      </c>
      <c r="L1075">
        <v>50</v>
      </c>
      <c r="M1075">
        <v>1945424</v>
      </c>
      <c r="N1075">
        <v>0</v>
      </c>
      <c r="O1075">
        <v>4</v>
      </c>
      <c r="P1075" t="s">
        <v>196</v>
      </c>
      <c r="Q1075" t="s">
        <v>250</v>
      </c>
      <c r="R1075">
        <v>31</v>
      </c>
      <c r="S1075" t="s">
        <v>198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50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50</v>
      </c>
      <c r="AJ1075">
        <v>50</v>
      </c>
      <c r="AK1075">
        <v>50</v>
      </c>
      <c r="AL1075">
        <v>50</v>
      </c>
      <c r="AM1075">
        <v>0</v>
      </c>
      <c r="AN1075">
        <v>0</v>
      </c>
      <c r="AO1075">
        <v>4.5454545454545459</v>
      </c>
      <c r="AP1075">
        <v>0</v>
      </c>
      <c r="AQ1075" t="s">
        <v>148</v>
      </c>
      <c r="AR1075" t="s">
        <v>116</v>
      </c>
      <c r="AS1075" t="s">
        <v>403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 t="s">
        <v>109</v>
      </c>
      <c r="BB1075">
        <v>0</v>
      </c>
      <c r="BC1075">
        <v>0</v>
      </c>
      <c r="BD1075" t="s">
        <v>110</v>
      </c>
      <c r="BE1075">
        <v>1</v>
      </c>
      <c r="BF1075" t="s">
        <v>111</v>
      </c>
    </row>
    <row r="1076" spans="1:58" x14ac:dyDescent="0.25">
      <c r="A1076" t="s">
        <v>1403</v>
      </c>
      <c r="B1076" t="s">
        <v>248</v>
      </c>
      <c r="C1076">
        <v>3</v>
      </c>
      <c r="D1076">
        <v>334</v>
      </c>
      <c r="E1076" t="s">
        <v>120</v>
      </c>
      <c r="F1076" t="s">
        <v>63</v>
      </c>
      <c r="G1076" t="s">
        <v>64</v>
      </c>
      <c r="H1076" t="s">
        <v>67</v>
      </c>
      <c r="I1076" t="s">
        <v>152</v>
      </c>
      <c r="J1076" t="s">
        <v>68</v>
      </c>
      <c r="K1076" t="s">
        <v>2</v>
      </c>
      <c r="L1076">
        <v>50</v>
      </c>
      <c r="M1076">
        <v>1945426</v>
      </c>
      <c r="N1076">
        <v>15</v>
      </c>
      <c r="O1076">
        <v>4</v>
      </c>
      <c r="P1076" t="s">
        <v>196</v>
      </c>
      <c r="Q1076" t="s">
        <v>250</v>
      </c>
      <c r="R1076">
        <v>31</v>
      </c>
      <c r="S1076" t="s">
        <v>198</v>
      </c>
      <c r="U1076">
        <v>0</v>
      </c>
      <c r="V1076">
        <v>0</v>
      </c>
      <c r="W1076">
        <v>5</v>
      </c>
      <c r="X1076">
        <v>0</v>
      </c>
      <c r="Y1076">
        <v>5</v>
      </c>
      <c r="Z1076">
        <v>0</v>
      </c>
      <c r="AA1076">
        <v>0</v>
      </c>
      <c r="AB1076">
        <v>5</v>
      </c>
      <c r="AC1076">
        <v>50</v>
      </c>
      <c r="AD1076">
        <v>0</v>
      </c>
      <c r="AE1076">
        <v>17</v>
      </c>
      <c r="AF1076">
        <v>0</v>
      </c>
      <c r="AG1076">
        <v>17</v>
      </c>
      <c r="AH1076">
        <v>0</v>
      </c>
      <c r="AI1076">
        <v>50</v>
      </c>
      <c r="AJ1076">
        <v>33</v>
      </c>
      <c r="AK1076">
        <v>50</v>
      </c>
      <c r="AL1076">
        <v>50</v>
      </c>
      <c r="AM1076">
        <v>0</v>
      </c>
      <c r="AN1076">
        <v>0.3</v>
      </c>
      <c r="AO1076">
        <v>4.5454545454545459</v>
      </c>
      <c r="AP1076">
        <v>0</v>
      </c>
      <c r="AQ1076" t="s">
        <v>197</v>
      </c>
      <c r="AR1076" t="s">
        <v>108</v>
      </c>
      <c r="AS1076" t="s">
        <v>403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 t="s">
        <v>109</v>
      </c>
      <c r="BB1076">
        <v>15</v>
      </c>
      <c r="BC1076">
        <v>0</v>
      </c>
      <c r="BD1076" t="s">
        <v>111</v>
      </c>
      <c r="BE1076">
        <v>0</v>
      </c>
      <c r="BF1076" t="s">
        <v>111</v>
      </c>
    </row>
    <row r="1077" spans="1:58" x14ac:dyDescent="0.25">
      <c r="A1077" t="s">
        <v>1404</v>
      </c>
      <c r="B1077" t="s">
        <v>248</v>
      </c>
      <c r="C1077">
        <v>3</v>
      </c>
      <c r="D1077">
        <v>335</v>
      </c>
      <c r="E1077" t="s">
        <v>120</v>
      </c>
      <c r="F1077" t="s">
        <v>63</v>
      </c>
      <c r="G1077" t="s">
        <v>64</v>
      </c>
      <c r="H1077" t="s">
        <v>67</v>
      </c>
      <c r="I1077" t="s">
        <v>152</v>
      </c>
      <c r="J1077" t="s">
        <v>68</v>
      </c>
      <c r="K1077" t="s">
        <v>2</v>
      </c>
      <c r="L1077">
        <v>50</v>
      </c>
      <c r="M1077">
        <v>1945428</v>
      </c>
      <c r="N1077">
        <v>15</v>
      </c>
      <c r="O1077">
        <v>4</v>
      </c>
      <c r="P1077" t="s">
        <v>196</v>
      </c>
      <c r="Q1077" t="s">
        <v>250</v>
      </c>
      <c r="R1077">
        <v>31</v>
      </c>
      <c r="S1077" t="s">
        <v>198</v>
      </c>
      <c r="U1077">
        <v>0</v>
      </c>
      <c r="V1077">
        <v>0</v>
      </c>
      <c r="W1077">
        <v>2</v>
      </c>
      <c r="X1077">
        <v>0</v>
      </c>
      <c r="Y1077">
        <v>2</v>
      </c>
      <c r="Z1077">
        <v>0</v>
      </c>
      <c r="AA1077">
        <v>0</v>
      </c>
      <c r="AB1077">
        <v>2</v>
      </c>
      <c r="AC1077">
        <v>50</v>
      </c>
      <c r="AD1077">
        <v>0</v>
      </c>
      <c r="AE1077">
        <v>26</v>
      </c>
      <c r="AF1077">
        <v>0</v>
      </c>
      <c r="AG1077">
        <v>26</v>
      </c>
      <c r="AH1077">
        <v>0</v>
      </c>
      <c r="AI1077">
        <v>50</v>
      </c>
      <c r="AJ1077">
        <v>24</v>
      </c>
      <c r="AK1077">
        <v>50</v>
      </c>
      <c r="AL1077">
        <v>50</v>
      </c>
      <c r="AM1077">
        <v>0</v>
      </c>
      <c r="AN1077">
        <v>0.3</v>
      </c>
      <c r="AO1077">
        <v>4.5454545454545459</v>
      </c>
      <c r="AP1077">
        <v>0</v>
      </c>
      <c r="AQ1077" t="s">
        <v>197</v>
      </c>
      <c r="AR1077" t="s">
        <v>108</v>
      </c>
      <c r="AS1077" t="s">
        <v>403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 t="s">
        <v>109</v>
      </c>
      <c r="BB1077">
        <v>15</v>
      </c>
      <c r="BC1077">
        <v>0</v>
      </c>
      <c r="BD1077" t="s">
        <v>111</v>
      </c>
      <c r="BE1077">
        <v>0</v>
      </c>
      <c r="BF1077" t="s">
        <v>111</v>
      </c>
    </row>
    <row r="1078" spans="1:58" x14ac:dyDescent="0.25">
      <c r="A1078" t="s">
        <v>1405</v>
      </c>
      <c r="B1078" t="s">
        <v>248</v>
      </c>
      <c r="C1078">
        <v>3</v>
      </c>
      <c r="D1078">
        <v>336</v>
      </c>
      <c r="E1078" t="s">
        <v>120</v>
      </c>
      <c r="F1078" t="s">
        <v>63</v>
      </c>
      <c r="G1078" t="s">
        <v>64</v>
      </c>
      <c r="H1078" t="s">
        <v>67</v>
      </c>
      <c r="I1078" t="s">
        <v>152</v>
      </c>
      <c r="J1078" t="s">
        <v>68</v>
      </c>
      <c r="K1078" t="s">
        <v>2</v>
      </c>
      <c r="L1078">
        <v>50</v>
      </c>
      <c r="M1078">
        <v>1945430</v>
      </c>
      <c r="N1078">
        <v>15</v>
      </c>
      <c r="O1078">
        <v>4</v>
      </c>
      <c r="P1078" t="s">
        <v>196</v>
      </c>
      <c r="Q1078" t="s">
        <v>250</v>
      </c>
      <c r="R1078">
        <v>31</v>
      </c>
      <c r="S1078" t="s">
        <v>198</v>
      </c>
      <c r="U1078">
        <v>0</v>
      </c>
      <c r="V1078">
        <v>0</v>
      </c>
      <c r="W1078">
        <v>2</v>
      </c>
      <c r="X1078">
        <v>0</v>
      </c>
      <c r="Y1078">
        <v>2</v>
      </c>
      <c r="Z1078">
        <v>0</v>
      </c>
      <c r="AA1078">
        <v>0</v>
      </c>
      <c r="AB1078">
        <v>2</v>
      </c>
      <c r="AC1078">
        <v>50</v>
      </c>
      <c r="AD1078">
        <v>0</v>
      </c>
      <c r="AE1078">
        <v>26</v>
      </c>
      <c r="AF1078">
        <v>0</v>
      </c>
      <c r="AG1078">
        <v>26</v>
      </c>
      <c r="AH1078">
        <v>0</v>
      </c>
      <c r="AI1078">
        <v>50</v>
      </c>
      <c r="AJ1078">
        <v>24</v>
      </c>
      <c r="AK1078">
        <v>50</v>
      </c>
      <c r="AL1078">
        <v>50</v>
      </c>
      <c r="AM1078">
        <v>0</v>
      </c>
      <c r="AN1078">
        <v>0.3</v>
      </c>
      <c r="AO1078">
        <v>4.5454545454545459</v>
      </c>
      <c r="AP1078">
        <v>0</v>
      </c>
      <c r="AQ1078" t="s">
        <v>197</v>
      </c>
      <c r="AR1078" t="s">
        <v>108</v>
      </c>
      <c r="AS1078" t="s">
        <v>403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 t="s">
        <v>109</v>
      </c>
      <c r="BB1078">
        <v>15</v>
      </c>
      <c r="BC1078">
        <v>0</v>
      </c>
      <c r="BD1078" t="s">
        <v>111</v>
      </c>
      <c r="BE1078">
        <v>0</v>
      </c>
      <c r="BF1078" t="s">
        <v>111</v>
      </c>
    </row>
    <row r="1079" spans="1:58" x14ac:dyDescent="0.25">
      <c r="A1079" t="s">
        <v>1406</v>
      </c>
      <c r="B1079" t="s">
        <v>248</v>
      </c>
      <c r="C1079">
        <v>3</v>
      </c>
      <c r="D1079">
        <v>337</v>
      </c>
      <c r="E1079" t="s">
        <v>120</v>
      </c>
      <c r="F1079" t="s">
        <v>63</v>
      </c>
      <c r="G1079" t="s">
        <v>64</v>
      </c>
      <c r="H1079" t="s">
        <v>67</v>
      </c>
      <c r="I1079" t="s">
        <v>152</v>
      </c>
      <c r="J1079" t="s">
        <v>68</v>
      </c>
      <c r="K1079" t="s">
        <v>1</v>
      </c>
      <c r="L1079">
        <v>50</v>
      </c>
      <c r="M1079">
        <v>1945432</v>
      </c>
      <c r="N1079">
        <v>15</v>
      </c>
      <c r="O1079">
        <v>4</v>
      </c>
      <c r="P1079" t="s">
        <v>196</v>
      </c>
      <c r="Q1079" t="s">
        <v>250</v>
      </c>
      <c r="R1079">
        <v>31</v>
      </c>
      <c r="S1079" t="s">
        <v>198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50</v>
      </c>
      <c r="AD1079">
        <v>1</v>
      </c>
      <c r="AE1079">
        <v>0</v>
      </c>
      <c r="AF1079">
        <v>0</v>
      </c>
      <c r="AG1079">
        <v>1</v>
      </c>
      <c r="AH1079">
        <v>0</v>
      </c>
      <c r="AI1079">
        <v>49</v>
      </c>
      <c r="AJ1079">
        <v>49</v>
      </c>
      <c r="AK1079">
        <v>49</v>
      </c>
      <c r="AL1079">
        <v>49</v>
      </c>
      <c r="AM1079">
        <v>0</v>
      </c>
      <c r="AN1079">
        <v>0.3</v>
      </c>
      <c r="AO1079">
        <v>4.454545454545455</v>
      </c>
      <c r="AP1079">
        <v>0</v>
      </c>
      <c r="AQ1079" t="s">
        <v>199</v>
      </c>
      <c r="AR1079" t="s">
        <v>108</v>
      </c>
      <c r="AS1079" t="s">
        <v>403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 t="s">
        <v>117</v>
      </c>
      <c r="BB1079">
        <v>15</v>
      </c>
      <c r="BC1079">
        <v>0</v>
      </c>
      <c r="BD1079" t="s">
        <v>111</v>
      </c>
      <c r="BE1079">
        <v>0</v>
      </c>
      <c r="BF1079" t="s">
        <v>111</v>
      </c>
    </row>
    <row r="1080" spans="1:58" x14ac:dyDescent="0.25">
      <c r="A1080" t="s">
        <v>1407</v>
      </c>
      <c r="B1080" t="s">
        <v>248</v>
      </c>
      <c r="C1080">
        <v>3</v>
      </c>
      <c r="D1080">
        <v>338</v>
      </c>
      <c r="E1080" t="s">
        <v>120</v>
      </c>
      <c r="F1080" t="s">
        <v>63</v>
      </c>
      <c r="G1080" t="s">
        <v>64</v>
      </c>
      <c r="H1080" t="s">
        <v>67</v>
      </c>
      <c r="I1080" t="s">
        <v>152</v>
      </c>
      <c r="J1080" t="s">
        <v>68</v>
      </c>
      <c r="K1080" t="s">
        <v>2</v>
      </c>
      <c r="L1080">
        <v>50</v>
      </c>
      <c r="M1080">
        <v>1945434</v>
      </c>
      <c r="N1080">
        <v>15</v>
      </c>
      <c r="O1080">
        <v>4</v>
      </c>
      <c r="P1080" t="s">
        <v>196</v>
      </c>
      <c r="Q1080" t="s">
        <v>250</v>
      </c>
      <c r="R1080">
        <v>31</v>
      </c>
      <c r="S1080" t="s">
        <v>198</v>
      </c>
      <c r="U1080">
        <v>0</v>
      </c>
      <c r="V1080">
        <v>0</v>
      </c>
      <c r="W1080">
        <v>3</v>
      </c>
      <c r="X1080">
        <v>0</v>
      </c>
      <c r="Y1080">
        <v>3</v>
      </c>
      <c r="Z1080">
        <v>1</v>
      </c>
      <c r="AA1080">
        <v>0</v>
      </c>
      <c r="AB1080">
        <v>4</v>
      </c>
      <c r="AC1080">
        <v>50</v>
      </c>
      <c r="AD1080">
        <v>0</v>
      </c>
      <c r="AE1080">
        <v>9</v>
      </c>
      <c r="AF1080">
        <v>3</v>
      </c>
      <c r="AG1080">
        <v>12</v>
      </c>
      <c r="AH1080">
        <v>0</v>
      </c>
      <c r="AI1080">
        <v>50</v>
      </c>
      <c r="AJ1080">
        <v>38</v>
      </c>
      <c r="AK1080">
        <v>47</v>
      </c>
      <c r="AL1080">
        <v>50</v>
      </c>
      <c r="AM1080">
        <v>0</v>
      </c>
      <c r="AN1080">
        <v>0.3</v>
      </c>
      <c r="AO1080">
        <v>4.2727272727272725</v>
      </c>
      <c r="AP1080">
        <v>0</v>
      </c>
      <c r="AQ1080" t="s">
        <v>197</v>
      </c>
      <c r="AR1080" t="s">
        <v>108</v>
      </c>
      <c r="AS1080" t="s">
        <v>403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 t="s">
        <v>109</v>
      </c>
      <c r="BB1080">
        <v>15</v>
      </c>
      <c r="BC1080">
        <v>0</v>
      </c>
      <c r="BD1080" t="s">
        <v>111</v>
      </c>
      <c r="BE1080">
        <v>0</v>
      </c>
      <c r="BF1080" t="s">
        <v>111</v>
      </c>
    </row>
    <row r="1081" spans="1:58" x14ac:dyDescent="0.25">
      <c r="A1081" t="s">
        <v>1408</v>
      </c>
      <c r="B1081" t="s">
        <v>248</v>
      </c>
      <c r="C1081">
        <v>3</v>
      </c>
      <c r="D1081">
        <v>339</v>
      </c>
      <c r="E1081" t="s">
        <v>120</v>
      </c>
      <c r="F1081" t="s">
        <v>63</v>
      </c>
      <c r="G1081" t="s">
        <v>64</v>
      </c>
      <c r="H1081" t="s">
        <v>67</v>
      </c>
      <c r="I1081" t="s">
        <v>152</v>
      </c>
      <c r="J1081" t="s">
        <v>68</v>
      </c>
      <c r="K1081" t="s">
        <v>1</v>
      </c>
      <c r="L1081">
        <v>50</v>
      </c>
      <c r="M1081">
        <v>1945436</v>
      </c>
      <c r="N1081">
        <v>15</v>
      </c>
      <c r="O1081">
        <v>4</v>
      </c>
      <c r="P1081" t="s">
        <v>196</v>
      </c>
      <c r="Q1081" t="s">
        <v>250</v>
      </c>
      <c r="R1081">
        <v>31</v>
      </c>
      <c r="S1081" t="s">
        <v>198</v>
      </c>
      <c r="U1081">
        <v>0</v>
      </c>
      <c r="V1081">
        <v>4</v>
      </c>
      <c r="W1081">
        <v>6</v>
      </c>
      <c r="X1081">
        <v>0</v>
      </c>
      <c r="Y1081">
        <v>6</v>
      </c>
      <c r="Z1081">
        <v>0</v>
      </c>
      <c r="AA1081">
        <v>0</v>
      </c>
      <c r="AB1081">
        <v>10</v>
      </c>
      <c r="AC1081">
        <v>50</v>
      </c>
      <c r="AD1081">
        <v>6</v>
      </c>
      <c r="AE1081">
        <v>6</v>
      </c>
      <c r="AF1081">
        <v>0</v>
      </c>
      <c r="AG1081">
        <v>12</v>
      </c>
      <c r="AH1081">
        <v>0</v>
      </c>
      <c r="AI1081">
        <v>44</v>
      </c>
      <c r="AJ1081">
        <v>38</v>
      </c>
      <c r="AK1081">
        <v>44</v>
      </c>
      <c r="AL1081">
        <v>44</v>
      </c>
      <c r="AM1081">
        <v>0</v>
      </c>
      <c r="AN1081">
        <v>0.3</v>
      </c>
      <c r="AO1081">
        <v>4</v>
      </c>
      <c r="AP1081">
        <v>0</v>
      </c>
      <c r="AQ1081" t="s">
        <v>199</v>
      </c>
      <c r="AR1081" t="s">
        <v>108</v>
      </c>
      <c r="AS1081" t="s">
        <v>403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 t="s">
        <v>117</v>
      </c>
      <c r="BB1081">
        <v>15</v>
      </c>
      <c r="BC1081">
        <v>0</v>
      </c>
      <c r="BD1081" t="s">
        <v>111</v>
      </c>
      <c r="BE1081">
        <v>0</v>
      </c>
      <c r="BF1081" t="s">
        <v>111</v>
      </c>
    </row>
    <row r="1082" spans="1:58" x14ac:dyDescent="0.25">
      <c r="A1082" t="s">
        <v>1409</v>
      </c>
      <c r="B1082" t="s">
        <v>248</v>
      </c>
      <c r="C1082">
        <v>3</v>
      </c>
      <c r="D1082">
        <v>340</v>
      </c>
      <c r="E1082" t="s">
        <v>120</v>
      </c>
      <c r="F1082" t="s">
        <v>63</v>
      </c>
      <c r="G1082" t="s">
        <v>64</v>
      </c>
      <c r="H1082" t="s">
        <v>67</v>
      </c>
      <c r="I1082" t="s">
        <v>152</v>
      </c>
      <c r="J1082" t="s">
        <v>68</v>
      </c>
      <c r="K1082" t="s">
        <v>1</v>
      </c>
      <c r="L1082">
        <v>50</v>
      </c>
      <c r="M1082">
        <v>1945438</v>
      </c>
      <c r="N1082">
        <v>15</v>
      </c>
      <c r="O1082">
        <v>4</v>
      </c>
      <c r="P1082" t="s">
        <v>196</v>
      </c>
      <c r="Q1082" t="s">
        <v>250</v>
      </c>
      <c r="R1082">
        <v>31</v>
      </c>
      <c r="S1082" t="s">
        <v>198</v>
      </c>
      <c r="U1082">
        <v>4</v>
      </c>
      <c r="V1082">
        <v>6</v>
      </c>
      <c r="W1082">
        <v>6</v>
      </c>
      <c r="X1082">
        <v>0</v>
      </c>
      <c r="Y1082">
        <v>6</v>
      </c>
      <c r="Z1082">
        <v>0</v>
      </c>
      <c r="AA1082">
        <v>4</v>
      </c>
      <c r="AB1082">
        <v>12</v>
      </c>
      <c r="AC1082">
        <v>50</v>
      </c>
      <c r="AD1082">
        <v>10</v>
      </c>
      <c r="AE1082">
        <v>8</v>
      </c>
      <c r="AF1082">
        <v>0</v>
      </c>
      <c r="AG1082">
        <v>18</v>
      </c>
      <c r="AH1082">
        <v>0</v>
      </c>
      <c r="AI1082">
        <v>40</v>
      </c>
      <c r="AJ1082">
        <v>32</v>
      </c>
      <c r="AK1082">
        <v>40</v>
      </c>
      <c r="AL1082">
        <v>40</v>
      </c>
      <c r="AM1082">
        <v>0</v>
      </c>
      <c r="AN1082">
        <v>0.3</v>
      </c>
      <c r="AO1082">
        <v>3.6363636363636367</v>
      </c>
      <c r="AP1082">
        <v>0</v>
      </c>
      <c r="AQ1082" t="s">
        <v>199</v>
      </c>
      <c r="AR1082" t="s">
        <v>108</v>
      </c>
      <c r="AS1082" t="s">
        <v>403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 t="s">
        <v>117</v>
      </c>
      <c r="BB1082">
        <v>15</v>
      </c>
      <c r="BC1082">
        <v>0</v>
      </c>
      <c r="BD1082" t="s">
        <v>111</v>
      </c>
      <c r="BE1082">
        <v>0</v>
      </c>
      <c r="BF1082" t="s">
        <v>111</v>
      </c>
    </row>
    <row r="1083" spans="1:58" x14ac:dyDescent="0.25">
      <c r="A1083" t="s">
        <v>1410</v>
      </c>
      <c r="B1083" t="s">
        <v>248</v>
      </c>
      <c r="C1083">
        <v>3</v>
      </c>
      <c r="D1083">
        <v>341</v>
      </c>
      <c r="E1083" t="s">
        <v>120</v>
      </c>
      <c r="F1083" t="s">
        <v>63</v>
      </c>
      <c r="G1083" t="s">
        <v>64</v>
      </c>
      <c r="H1083" t="s">
        <v>67</v>
      </c>
      <c r="I1083" t="s">
        <v>152</v>
      </c>
      <c r="J1083" t="s">
        <v>68</v>
      </c>
      <c r="K1083" t="s">
        <v>2</v>
      </c>
      <c r="L1083">
        <v>50</v>
      </c>
      <c r="M1083">
        <v>1945440</v>
      </c>
      <c r="N1083">
        <v>15</v>
      </c>
      <c r="O1083">
        <v>4</v>
      </c>
      <c r="P1083" t="s">
        <v>196</v>
      </c>
      <c r="Q1083" t="s">
        <v>250</v>
      </c>
      <c r="R1083">
        <v>31</v>
      </c>
      <c r="S1083" t="s">
        <v>198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50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50</v>
      </c>
      <c r="AJ1083">
        <v>50</v>
      </c>
      <c r="AK1083">
        <v>50</v>
      </c>
      <c r="AL1083">
        <v>50</v>
      </c>
      <c r="AM1083">
        <v>0</v>
      </c>
      <c r="AN1083">
        <v>0.3</v>
      </c>
      <c r="AO1083">
        <v>4.5454545454545459</v>
      </c>
      <c r="AP1083">
        <v>0</v>
      </c>
      <c r="AQ1083" t="s">
        <v>197</v>
      </c>
      <c r="AR1083" t="s">
        <v>116</v>
      </c>
      <c r="AS1083" t="s">
        <v>403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 t="s">
        <v>109</v>
      </c>
      <c r="BB1083">
        <v>15</v>
      </c>
      <c r="BC1083">
        <v>0</v>
      </c>
      <c r="BD1083" t="s">
        <v>111</v>
      </c>
      <c r="BE1083">
        <v>0</v>
      </c>
      <c r="BF1083" t="s">
        <v>111</v>
      </c>
    </row>
    <row r="1084" spans="1:58" x14ac:dyDescent="0.25">
      <c r="A1084" t="s">
        <v>1411</v>
      </c>
      <c r="B1084" t="s">
        <v>248</v>
      </c>
      <c r="C1084">
        <v>3</v>
      </c>
      <c r="D1084">
        <v>342</v>
      </c>
      <c r="E1084" t="s">
        <v>120</v>
      </c>
      <c r="F1084" t="s">
        <v>63</v>
      </c>
      <c r="G1084" t="s">
        <v>64</v>
      </c>
      <c r="H1084" t="s">
        <v>65</v>
      </c>
      <c r="I1084" t="s">
        <v>72</v>
      </c>
      <c r="J1084" t="s">
        <v>72</v>
      </c>
      <c r="K1084" t="s">
        <v>121</v>
      </c>
      <c r="L1084">
        <v>50</v>
      </c>
      <c r="M1084">
        <v>1945442</v>
      </c>
      <c r="N1084">
        <v>0</v>
      </c>
      <c r="O1084">
        <v>4</v>
      </c>
      <c r="P1084" t="s">
        <v>196</v>
      </c>
      <c r="Q1084" t="s">
        <v>250</v>
      </c>
      <c r="R1084">
        <v>31</v>
      </c>
      <c r="S1084" t="s">
        <v>122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50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50</v>
      </c>
      <c r="AK1084">
        <v>50</v>
      </c>
      <c r="AL1084">
        <v>50</v>
      </c>
      <c r="AM1084">
        <v>50</v>
      </c>
      <c r="AN1084">
        <v>0</v>
      </c>
      <c r="AO1084">
        <v>4.5454545454545459</v>
      </c>
      <c r="AP1084">
        <v>0</v>
      </c>
      <c r="AQ1084" t="s">
        <v>123</v>
      </c>
      <c r="AR1084" t="s">
        <v>116</v>
      </c>
      <c r="AS1084" t="s">
        <v>403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 t="s">
        <v>117</v>
      </c>
      <c r="BB1084">
        <v>0</v>
      </c>
      <c r="BC1084">
        <v>0</v>
      </c>
      <c r="BD1084" t="s">
        <v>111</v>
      </c>
      <c r="BE1084">
        <v>1</v>
      </c>
      <c r="BF1084" t="s">
        <v>111</v>
      </c>
    </row>
    <row r="1085" spans="1:58" x14ac:dyDescent="0.25">
      <c r="A1085" t="s">
        <v>1412</v>
      </c>
      <c r="B1085" t="s">
        <v>248</v>
      </c>
      <c r="C1085">
        <v>3</v>
      </c>
      <c r="D1085">
        <v>343</v>
      </c>
      <c r="E1085" t="s">
        <v>120</v>
      </c>
      <c r="F1085" t="s">
        <v>63</v>
      </c>
      <c r="G1085" t="s">
        <v>64</v>
      </c>
      <c r="H1085" t="s">
        <v>65</v>
      </c>
      <c r="I1085" t="s">
        <v>72</v>
      </c>
      <c r="J1085" t="s">
        <v>72</v>
      </c>
      <c r="K1085" t="s">
        <v>121</v>
      </c>
      <c r="L1085">
        <v>50</v>
      </c>
      <c r="M1085">
        <v>1945444</v>
      </c>
      <c r="N1085">
        <v>0</v>
      </c>
      <c r="O1085">
        <v>4</v>
      </c>
      <c r="P1085" t="s">
        <v>196</v>
      </c>
      <c r="Q1085" t="s">
        <v>250</v>
      </c>
      <c r="R1085">
        <v>31</v>
      </c>
      <c r="S1085" t="s">
        <v>122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50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50</v>
      </c>
      <c r="AK1085">
        <v>50</v>
      </c>
      <c r="AL1085">
        <v>50</v>
      </c>
      <c r="AM1085">
        <v>50</v>
      </c>
      <c r="AN1085">
        <v>0</v>
      </c>
      <c r="AO1085">
        <v>4.5454545454545459</v>
      </c>
      <c r="AP1085">
        <v>0</v>
      </c>
      <c r="AQ1085" t="s">
        <v>123</v>
      </c>
      <c r="AR1085" t="s">
        <v>116</v>
      </c>
      <c r="AS1085" t="s">
        <v>403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 t="s">
        <v>117</v>
      </c>
      <c r="BB1085">
        <v>0</v>
      </c>
      <c r="BC1085">
        <v>0</v>
      </c>
      <c r="BD1085" t="s">
        <v>114</v>
      </c>
      <c r="BE1085">
        <v>2</v>
      </c>
      <c r="BF1085" t="s">
        <v>111</v>
      </c>
    </row>
    <row r="1086" spans="1:58" x14ac:dyDescent="0.25">
      <c r="A1086" t="s">
        <v>1413</v>
      </c>
      <c r="B1086" t="s">
        <v>248</v>
      </c>
      <c r="C1086">
        <v>3</v>
      </c>
      <c r="D1086">
        <v>344</v>
      </c>
      <c r="E1086" t="s">
        <v>120</v>
      </c>
      <c r="F1086" t="s">
        <v>63</v>
      </c>
      <c r="G1086" t="s">
        <v>64</v>
      </c>
      <c r="H1086" t="s">
        <v>67</v>
      </c>
      <c r="I1086" t="s">
        <v>78</v>
      </c>
      <c r="J1086" t="s">
        <v>68</v>
      </c>
      <c r="K1086" t="s">
        <v>1</v>
      </c>
      <c r="L1086">
        <v>50</v>
      </c>
      <c r="M1086">
        <v>1945446</v>
      </c>
      <c r="N1086">
        <v>15</v>
      </c>
      <c r="O1086">
        <v>4</v>
      </c>
      <c r="P1086" t="s">
        <v>196</v>
      </c>
      <c r="Q1086" t="s">
        <v>250</v>
      </c>
      <c r="R1086">
        <v>32</v>
      </c>
      <c r="S1086" t="s">
        <v>1414</v>
      </c>
      <c r="U1086">
        <v>0</v>
      </c>
      <c r="V1086">
        <v>3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3</v>
      </c>
      <c r="AC1086">
        <v>50</v>
      </c>
      <c r="AD1086">
        <v>3</v>
      </c>
      <c r="AE1086">
        <v>0</v>
      </c>
      <c r="AF1086">
        <v>0</v>
      </c>
      <c r="AG1086">
        <v>3</v>
      </c>
      <c r="AH1086">
        <v>0</v>
      </c>
      <c r="AI1086">
        <v>47</v>
      </c>
      <c r="AJ1086">
        <v>47</v>
      </c>
      <c r="AK1086">
        <v>47</v>
      </c>
      <c r="AL1086">
        <v>47</v>
      </c>
      <c r="AM1086">
        <v>0</v>
      </c>
      <c r="AN1086">
        <v>0.3</v>
      </c>
      <c r="AO1086">
        <v>4.2727272727272725</v>
      </c>
      <c r="AP1086">
        <v>0</v>
      </c>
      <c r="AQ1086" t="s">
        <v>145</v>
      </c>
      <c r="AR1086" t="s">
        <v>108</v>
      </c>
      <c r="AS1086" t="s">
        <v>403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 t="s">
        <v>117</v>
      </c>
      <c r="BB1086">
        <v>15</v>
      </c>
      <c r="BC1086">
        <v>0</v>
      </c>
      <c r="BD1086" t="s">
        <v>110</v>
      </c>
      <c r="BE1086">
        <v>0</v>
      </c>
      <c r="BF1086" t="s">
        <v>111</v>
      </c>
    </row>
    <row r="1087" spans="1:58" x14ac:dyDescent="0.25">
      <c r="A1087" t="s">
        <v>1415</v>
      </c>
      <c r="B1087" t="s">
        <v>248</v>
      </c>
      <c r="C1087">
        <v>3</v>
      </c>
      <c r="D1087">
        <v>345</v>
      </c>
      <c r="E1087" t="s">
        <v>120</v>
      </c>
      <c r="F1087" t="s">
        <v>63</v>
      </c>
      <c r="G1087" t="s">
        <v>64</v>
      </c>
      <c r="H1087" t="s">
        <v>67</v>
      </c>
      <c r="I1087" t="s">
        <v>78</v>
      </c>
      <c r="J1087" t="s">
        <v>68</v>
      </c>
      <c r="K1087" t="s">
        <v>1</v>
      </c>
      <c r="L1087">
        <v>50</v>
      </c>
      <c r="M1087">
        <v>1945448</v>
      </c>
      <c r="N1087">
        <v>15</v>
      </c>
      <c r="O1087">
        <v>4</v>
      </c>
      <c r="P1087" t="s">
        <v>196</v>
      </c>
      <c r="Q1087" t="s">
        <v>250</v>
      </c>
      <c r="R1087">
        <v>32</v>
      </c>
      <c r="S1087" t="s">
        <v>1414</v>
      </c>
      <c r="U1087">
        <v>0</v>
      </c>
      <c r="V1087">
        <v>2</v>
      </c>
      <c r="W1087">
        <v>2</v>
      </c>
      <c r="X1087">
        <v>0</v>
      </c>
      <c r="Y1087">
        <v>2</v>
      </c>
      <c r="Z1087">
        <v>0</v>
      </c>
      <c r="AA1087">
        <v>0</v>
      </c>
      <c r="AB1087">
        <v>4</v>
      </c>
      <c r="AC1087">
        <v>50</v>
      </c>
      <c r="AD1087">
        <v>2</v>
      </c>
      <c r="AE1087">
        <v>2</v>
      </c>
      <c r="AF1087">
        <v>0</v>
      </c>
      <c r="AG1087">
        <v>4</v>
      </c>
      <c r="AH1087">
        <v>0</v>
      </c>
      <c r="AI1087">
        <v>48</v>
      </c>
      <c r="AJ1087">
        <v>46</v>
      </c>
      <c r="AK1087">
        <v>48</v>
      </c>
      <c r="AL1087">
        <v>48</v>
      </c>
      <c r="AM1087">
        <v>0</v>
      </c>
      <c r="AN1087">
        <v>0.3</v>
      </c>
      <c r="AO1087">
        <v>4.3636363636363633</v>
      </c>
      <c r="AP1087">
        <v>0</v>
      </c>
      <c r="AQ1087" t="s">
        <v>145</v>
      </c>
      <c r="AR1087" t="s">
        <v>108</v>
      </c>
      <c r="AS1087" t="s">
        <v>403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 t="s">
        <v>117</v>
      </c>
      <c r="BB1087">
        <v>15</v>
      </c>
      <c r="BC1087">
        <v>0</v>
      </c>
      <c r="BD1087" t="s">
        <v>111</v>
      </c>
      <c r="BE1087">
        <v>0</v>
      </c>
      <c r="BF1087" t="s">
        <v>111</v>
      </c>
    </row>
    <row r="1088" spans="1:58" x14ac:dyDescent="0.25">
      <c r="A1088" t="s">
        <v>1416</v>
      </c>
      <c r="B1088" t="s">
        <v>248</v>
      </c>
      <c r="C1088">
        <v>3</v>
      </c>
      <c r="D1088">
        <v>346</v>
      </c>
      <c r="E1088" t="s">
        <v>120</v>
      </c>
      <c r="F1088" t="s">
        <v>63</v>
      </c>
      <c r="G1088" t="s">
        <v>64</v>
      </c>
      <c r="H1088" t="s">
        <v>65</v>
      </c>
      <c r="I1088" t="s">
        <v>78</v>
      </c>
      <c r="J1088" t="s">
        <v>75</v>
      </c>
      <c r="K1088" t="s">
        <v>2</v>
      </c>
      <c r="L1088">
        <v>50</v>
      </c>
      <c r="M1088">
        <v>1945450</v>
      </c>
      <c r="N1088">
        <v>20</v>
      </c>
      <c r="O1088">
        <v>4</v>
      </c>
      <c r="P1088" t="s">
        <v>196</v>
      </c>
      <c r="Q1088" t="s">
        <v>250</v>
      </c>
      <c r="R1088">
        <v>32</v>
      </c>
      <c r="S1088" t="s">
        <v>1417</v>
      </c>
      <c r="U1088">
        <v>0</v>
      </c>
      <c r="V1088">
        <v>0</v>
      </c>
      <c r="W1088">
        <v>3</v>
      </c>
      <c r="X1088">
        <v>0</v>
      </c>
      <c r="Y1088">
        <v>3</v>
      </c>
      <c r="Z1088">
        <v>0</v>
      </c>
      <c r="AA1088">
        <v>0</v>
      </c>
      <c r="AB1088">
        <v>3</v>
      </c>
      <c r="AC1088">
        <v>50</v>
      </c>
      <c r="AD1088">
        <v>0</v>
      </c>
      <c r="AE1088">
        <v>5</v>
      </c>
      <c r="AF1088">
        <v>0</v>
      </c>
      <c r="AG1088">
        <v>5</v>
      </c>
      <c r="AH1088">
        <v>0</v>
      </c>
      <c r="AI1088">
        <v>50</v>
      </c>
      <c r="AJ1088">
        <v>45</v>
      </c>
      <c r="AK1088">
        <v>50</v>
      </c>
      <c r="AL1088">
        <v>50</v>
      </c>
      <c r="AM1088">
        <v>0</v>
      </c>
      <c r="AN1088">
        <v>0.4</v>
      </c>
      <c r="AO1088">
        <v>4.5454545454545459</v>
      </c>
      <c r="AP1088">
        <v>0</v>
      </c>
      <c r="AQ1088" t="s">
        <v>124</v>
      </c>
      <c r="AR1088" t="s">
        <v>108</v>
      </c>
      <c r="AS1088" t="s">
        <v>403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 t="s">
        <v>109</v>
      </c>
      <c r="BB1088">
        <v>20</v>
      </c>
      <c r="BC1088">
        <v>0</v>
      </c>
      <c r="BD1088" t="s">
        <v>111</v>
      </c>
      <c r="BE1088">
        <v>0</v>
      </c>
      <c r="BF1088" t="s">
        <v>111</v>
      </c>
    </row>
    <row r="1089" spans="1:58" x14ac:dyDescent="0.25">
      <c r="A1089" t="s">
        <v>1418</v>
      </c>
      <c r="B1089" t="s">
        <v>248</v>
      </c>
      <c r="C1089">
        <v>3</v>
      </c>
      <c r="D1089">
        <v>347</v>
      </c>
      <c r="E1089" t="s">
        <v>120</v>
      </c>
      <c r="F1089" t="s">
        <v>63</v>
      </c>
      <c r="G1089" t="s">
        <v>64</v>
      </c>
      <c r="H1089" t="s">
        <v>65</v>
      </c>
      <c r="I1089" t="s">
        <v>72</v>
      </c>
      <c r="J1089" t="s">
        <v>72</v>
      </c>
      <c r="K1089" t="s">
        <v>121</v>
      </c>
      <c r="L1089">
        <v>50</v>
      </c>
      <c r="M1089">
        <v>1945452</v>
      </c>
      <c r="N1089">
        <v>0</v>
      </c>
      <c r="O1089">
        <v>4</v>
      </c>
      <c r="P1089" t="s">
        <v>196</v>
      </c>
      <c r="Q1089" t="s">
        <v>250</v>
      </c>
      <c r="R1089">
        <v>32</v>
      </c>
      <c r="S1089" t="s">
        <v>122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50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50</v>
      </c>
      <c r="AK1089">
        <v>50</v>
      </c>
      <c r="AL1089">
        <v>50</v>
      </c>
      <c r="AM1089">
        <v>50</v>
      </c>
      <c r="AN1089">
        <v>0</v>
      </c>
      <c r="AO1089">
        <v>4.5454545454545459</v>
      </c>
      <c r="AP1089">
        <v>0</v>
      </c>
      <c r="AQ1089" t="s">
        <v>123</v>
      </c>
      <c r="AR1089" t="s">
        <v>116</v>
      </c>
      <c r="AS1089" t="s">
        <v>403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 t="s">
        <v>117</v>
      </c>
      <c r="BB1089">
        <v>0</v>
      </c>
      <c r="BC1089">
        <v>0</v>
      </c>
      <c r="BD1089" t="s">
        <v>111</v>
      </c>
      <c r="BE1089">
        <v>1</v>
      </c>
      <c r="BF1089" t="s">
        <v>111</v>
      </c>
    </row>
    <row r="1090" spans="1:58" x14ac:dyDescent="0.25">
      <c r="A1090" t="s">
        <v>1419</v>
      </c>
      <c r="B1090" t="s">
        <v>248</v>
      </c>
      <c r="C1090">
        <v>3</v>
      </c>
      <c r="D1090">
        <v>348</v>
      </c>
      <c r="E1090" t="s">
        <v>120</v>
      </c>
      <c r="F1090" t="s">
        <v>63</v>
      </c>
      <c r="G1090" t="s">
        <v>64</v>
      </c>
      <c r="H1090" t="s">
        <v>65</v>
      </c>
      <c r="I1090" t="s">
        <v>72</v>
      </c>
      <c r="J1090" t="s">
        <v>72</v>
      </c>
      <c r="K1090" t="s">
        <v>121</v>
      </c>
      <c r="L1090">
        <v>50</v>
      </c>
      <c r="M1090">
        <v>1945454</v>
      </c>
      <c r="N1090">
        <v>0</v>
      </c>
      <c r="O1090">
        <v>4</v>
      </c>
      <c r="P1090" t="s">
        <v>196</v>
      </c>
      <c r="Q1090" t="s">
        <v>250</v>
      </c>
      <c r="R1090">
        <v>32</v>
      </c>
      <c r="S1090" t="s">
        <v>122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50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50</v>
      </c>
      <c r="AK1090">
        <v>50</v>
      </c>
      <c r="AL1090">
        <v>50</v>
      </c>
      <c r="AM1090">
        <v>50</v>
      </c>
      <c r="AN1090">
        <v>0</v>
      </c>
      <c r="AO1090">
        <v>4.5454545454545459</v>
      </c>
      <c r="AP1090">
        <v>0</v>
      </c>
      <c r="AQ1090" t="s">
        <v>123</v>
      </c>
      <c r="AR1090" t="s">
        <v>116</v>
      </c>
      <c r="AS1090" t="s">
        <v>403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 t="s">
        <v>117</v>
      </c>
      <c r="BB1090">
        <v>0</v>
      </c>
      <c r="BC1090">
        <v>0</v>
      </c>
      <c r="BD1090" t="s">
        <v>111</v>
      </c>
      <c r="BE1090">
        <v>2</v>
      </c>
      <c r="BF1090" t="s">
        <v>111</v>
      </c>
    </row>
    <row r="1091" spans="1:58" x14ac:dyDescent="0.25">
      <c r="A1091" t="s">
        <v>1420</v>
      </c>
      <c r="B1091" t="s">
        <v>248</v>
      </c>
      <c r="C1091">
        <v>3</v>
      </c>
      <c r="D1091">
        <v>349</v>
      </c>
      <c r="E1091" t="s">
        <v>120</v>
      </c>
      <c r="F1091" t="s">
        <v>63</v>
      </c>
      <c r="G1091" t="s">
        <v>64</v>
      </c>
      <c r="H1091" t="s">
        <v>65</v>
      </c>
      <c r="I1091" t="s">
        <v>72</v>
      </c>
      <c r="J1091" t="s">
        <v>72</v>
      </c>
      <c r="K1091" t="s">
        <v>121</v>
      </c>
      <c r="L1091">
        <v>50</v>
      </c>
      <c r="M1091">
        <v>1945456</v>
      </c>
      <c r="N1091">
        <v>0</v>
      </c>
      <c r="O1091">
        <v>4</v>
      </c>
      <c r="P1091" t="s">
        <v>196</v>
      </c>
      <c r="Q1091" t="s">
        <v>250</v>
      </c>
      <c r="R1091">
        <v>32</v>
      </c>
      <c r="S1091" t="s">
        <v>122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50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50</v>
      </c>
      <c r="AK1091">
        <v>50</v>
      </c>
      <c r="AL1091">
        <v>50</v>
      </c>
      <c r="AM1091">
        <v>50</v>
      </c>
      <c r="AN1091">
        <v>0</v>
      </c>
      <c r="AO1091">
        <v>4.5454545454545459</v>
      </c>
      <c r="AP1091">
        <v>0</v>
      </c>
      <c r="AQ1091" t="s">
        <v>123</v>
      </c>
      <c r="AR1091" t="s">
        <v>116</v>
      </c>
      <c r="AS1091" t="s">
        <v>403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 t="s">
        <v>117</v>
      </c>
      <c r="BB1091">
        <v>0</v>
      </c>
      <c r="BC1091">
        <v>0</v>
      </c>
      <c r="BD1091" t="s">
        <v>111</v>
      </c>
      <c r="BE1091">
        <v>3</v>
      </c>
      <c r="BF1091" t="s">
        <v>111</v>
      </c>
    </row>
    <row r="1092" spans="1:58" x14ac:dyDescent="0.25">
      <c r="A1092" t="s">
        <v>1421</v>
      </c>
      <c r="B1092" t="s">
        <v>248</v>
      </c>
      <c r="C1092">
        <v>3</v>
      </c>
      <c r="D1092">
        <v>350</v>
      </c>
      <c r="E1092" t="s">
        <v>120</v>
      </c>
      <c r="F1092" t="s">
        <v>63</v>
      </c>
      <c r="G1092" t="s">
        <v>64</v>
      </c>
      <c r="H1092" t="s">
        <v>65</v>
      </c>
      <c r="I1092" t="s">
        <v>72</v>
      </c>
      <c r="J1092" t="s">
        <v>72</v>
      </c>
      <c r="K1092" t="s">
        <v>121</v>
      </c>
      <c r="L1092">
        <v>50</v>
      </c>
      <c r="M1092">
        <v>1945458</v>
      </c>
      <c r="N1092">
        <v>0</v>
      </c>
      <c r="O1092">
        <v>4</v>
      </c>
      <c r="P1092" t="s">
        <v>196</v>
      </c>
      <c r="Q1092" t="s">
        <v>250</v>
      </c>
      <c r="R1092">
        <v>32</v>
      </c>
      <c r="S1092" t="s">
        <v>122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50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50</v>
      </c>
      <c r="AK1092">
        <v>50</v>
      </c>
      <c r="AL1092">
        <v>50</v>
      </c>
      <c r="AM1092">
        <v>50</v>
      </c>
      <c r="AN1092">
        <v>0</v>
      </c>
      <c r="AO1092">
        <v>4.5454545454545459</v>
      </c>
      <c r="AP1092">
        <v>0</v>
      </c>
      <c r="AQ1092" t="s">
        <v>123</v>
      </c>
      <c r="AR1092" t="s">
        <v>116</v>
      </c>
      <c r="AS1092" t="s">
        <v>403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 t="s">
        <v>117</v>
      </c>
      <c r="BB1092">
        <v>0</v>
      </c>
      <c r="BC1092">
        <v>0</v>
      </c>
      <c r="BD1092" t="s">
        <v>111</v>
      </c>
      <c r="BE1092">
        <v>4</v>
      </c>
      <c r="BF1092" t="s">
        <v>111</v>
      </c>
    </row>
    <row r="1093" spans="1:58" x14ac:dyDescent="0.25">
      <c r="A1093" t="s">
        <v>1422</v>
      </c>
      <c r="B1093" t="s">
        <v>248</v>
      </c>
      <c r="C1093">
        <v>3</v>
      </c>
      <c r="D1093">
        <v>351</v>
      </c>
      <c r="E1093" t="s">
        <v>120</v>
      </c>
      <c r="F1093" t="s">
        <v>63</v>
      </c>
      <c r="G1093" t="s">
        <v>64</v>
      </c>
      <c r="H1093" t="s">
        <v>65</v>
      </c>
      <c r="I1093" t="s">
        <v>72</v>
      </c>
      <c r="J1093" t="s">
        <v>72</v>
      </c>
      <c r="K1093" t="s">
        <v>121</v>
      </c>
      <c r="L1093">
        <v>50</v>
      </c>
      <c r="M1093">
        <v>1945460</v>
      </c>
      <c r="N1093">
        <v>0</v>
      </c>
      <c r="O1093">
        <v>4</v>
      </c>
      <c r="P1093" t="s">
        <v>196</v>
      </c>
      <c r="Q1093" t="s">
        <v>250</v>
      </c>
      <c r="R1093">
        <v>32</v>
      </c>
      <c r="S1093" t="s">
        <v>122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50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50</v>
      </c>
      <c r="AK1093">
        <v>50</v>
      </c>
      <c r="AL1093">
        <v>50</v>
      </c>
      <c r="AM1093">
        <v>50</v>
      </c>
      <c r="AN1093">
        <v>0</v>
      </c>
      <c r="AO1093">
        <v>4.5454545454545459</v>
      </c>
      <c r="AP1093">
        <v>0</v>
      </c>
      <c r="AQ1093" t="s">
        <v>123</v>
      </c>
      <c r="AR1093" t="s">
        <v>116</v>
      </c>
      <c r="AS1093" t="s">
        <v>403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 t="s">
        <v>117</v>
      </c>
      <c r="BB1093">
        <v>0</v>
      </c>
      <c r="BC1093">
        <v>0</v>
      </c>
      <c r="BD1093" t="s">
        <v>111</v>
      </c>
      <c r="BE1093">
        <v>5</v>
      </c>
      <c r="BF1093" t="s">
        <v>111</v>
      </c>
    </row>
    <row r="1094" spans="1:58" x14ac:dyDescent="0.25">
      <c r="A1094" t="s">
        <v>1423</v>
      </c>
      <c r="B1094" t="s">
        <v>248</v>
      </c>
      <c r="C1094">
        <v>3</v>
      </c>
      <c r="D1094">
        <v>352</v>
      </c>
      <c r="E1094" t="s">
        <v>120</v>
      </c>
      <c r="F1094" t="s">
        <v>63</v>
      </c>
      <c r="G1094" t="s">
        <v>64</v>
      </c>
      <c r="H1094" t="s">
        <v>65</v>
      </c>
      <c r="I1094" t="s">
        <v>72</v>
      </c>
      <c r="J1094" t="s">
        <v>72</v>
      </c>
      <c r="K1094" t="s">
        <v>121</v>
      </c>
      <c r="L1094">
        <v>50</v>
      </c>
      <c r="M1094">
        <v>1945462</v>
      </c>
      <c r="N1094">
        <v>0</v>
      </c>
      <c r="O1094">
        <v>4</v>
      </c>
      <c r="P1094" t="s">
        <v>196</v>
      </c>
      <c r="Q1094" t="s">
        <v>250</v>
      </c>
      <c r="R1094">
        <v>32</v>
      </c>
      <c r="S1094" t="s">
        <v>122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50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50</v>
      </c>
      <c r="AK1094">
        <v>50</v>
      </c>
      <c r="AL1094">
        <v>50</v>
      </c>
      <c r="AM1094">
        <v>50</v>
      </c>
      <c r="AN1094">
        <v>0</v>
      </c>
      <c r="AO1094">
        <v>4.5454545454545459</v>
      </c>
      <c r="AP1094">
        <v>0</v>
      </c>
      <c r="AQ1094" t="s">
        <v>123</v>
      </c>
      <c r="AR1094" t="s">
        <v>116</v>
      </c>
      <c r="AS1094" t="s">
        <v>403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 t="s">
        <v>117</v>
      </c>
      <c r="BB1094">
        <v>0</v>
      </c>
      <c r="BC1094">
        <v>0</v>
      </c>
      <c r="BD1094" t="s">
        <v>111</v>
      </c>
      <c r="BE1094">
        <v>6</v>
      </c>
      <c r="BF1094" t="s">
        <v>111</v>
      </c>
    </row>
    <row r="1095" spans="1:58" x14ac:dyDescent="0.25">
      <c r="A1095" t="s">
        <v>1424</v>
      </c>
      <c r="B1095" t="s">
        <v>248</v>
      </c>
      <c r="C1095">
        <v>3</v>
      </c>
      <c r="D1095">
        <v>353</v>
      </c>
      <c r="E1095" t="s">
        <v>120</v>
      </c>
      <c r="F1095" t="s">
        <v>63</v>
      </c>
      <c r="G1095" t="s">
        <v>64</v>
      </c>
      <c r="H1095" t="s">
        <v>65</v>
      </c>
      <c r="I1095" t="s">
        <v>72</v>
      </c>
      <c r="J1095" t="s">
        <v>72</v>
      </c>
      <c r="K1095" t="s">
        <v>121</v>
      </c>
      <c r="L1095">
        <v>50</v>
      </c>
      <c r="M1095">
        <v>1945464</v>
      </c>
      <c r="N1095">
        <v>0</v>
      </c>
      <c r="O1095">
        <v>4</v>
      </c>
      <c r="P1095" t="s">
        <v>196</v>
      </c>
      <c r="Q1095" t="s">
        <v>250</v>
      </c>
      <c r="R1095">
        <v>32</v>
      </c>
      <c r="S1095" t="s">
        <v>122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50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50</v>
      </c>
      <c r="AK1095">
        <v>50</v>
      </c>
      <c r="AL1095">
        <v>50</v>
      </c>
      <c r="AM1095">
        <v>50</v>
      </c>
      <c r="AN1095">
        <v>0</v>
      </c>
      <c r="AO1095">
        <v>4.5454545454545459</v>
      </c>
      <c r="AP1095">
        <v>0</v>
      </c>
      <c r="AQ1095" t="s">
        <v>123</v>
      </c>
      <c r="AR1095" t="s">
        <v>116</v>
      </c>
      <c r="AS1095" t="s">
        <v>403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 t="s">
        <v>117</v>
      </c>
      <c r="BB1095">
        <v>0</v>
      </c>
      <c r="BC1095">
        <v>0</v>
      </c>
      <c r="BD1095" t="s">
        <v>111</v>
      </c>
      <c r="BE1095">
        <v>7</v>
      </c>
      <c r="BF1095" t="s">
        <v>111</v>
      </c>
    </row>
    <row r="1096" spans="1:58" x14ac:dyDescent="0.25">
      <c r="A1096" t="s">
        <v>1425</v>
      </c>
      <c r="B1096" t="s">
        <v>248</v>
      </c>
      <c r="C1096">
        <v>3</v>
      </c>
      <c r="D1096">
        <v>354</v>
      </c>
      <c r="E1096" t="s">
        <v>120</v>
      </c>
      <c r="F1096" t="s">
        <v>63</v>
      </c>
      <c r="G1096" t="s">
        <v>64</v>
      </c>
      <c r="H1096" t="s">
        <v>65</v>
      </c>
      <c r="I1096" t="s">
        <v>72</v>
      </c>
      <c r="J1096" t="s">
        <v>72</v>
      </c>
      <c r="K1096" t="s">
        <v>121</v>
      </c>
      <c r="L1096">
        <v>50</v>
      </c>
      <c r="M1096">
        <v>1945466</v>
      </c>
      <c r="N1096">
        <v>0</v>
      </c>
      <c r="O1096">
        <v>4</v>
      </c>
      <c r="P1096" t="s">
        <v>196</v>
      </c>
      <c r="Q1096" t="s">
        <v>250</v>
      </c>
      <c r="R1096">
        <v>32</v>
      </c>
      <c r="S1096" t="s">
        <v>122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50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50</v>
      </c>
      <c r="AK1096">
        <v>50</v>
      </c>
      <c r="AL1096">
        <v>50</v>
      </c>
      <c r="AM1096">
        <v>50</v>
      </c>
      <c r="AN1096">
        <v>0</v>
      </c>
      <c r="AO1096">
        <v>4.5454545454545459</v>
      </c>
      <c r="AP1096">
        <v>0</v>
      </c>
      <c r="AQ1096" t="s">
        <v>123</v>
      </c>
      <c r="AR1096" t="s">
        <v>116</v>
      </c>
      <c r="AS1096" t="s">
        <v>403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 t="s">
        <v>117</v>
      </c>
      <c r="BB1096">
        <v>0</v>
      </c>
      <c r="BC1096">
        <v>0</v>
      </c>
      <c r="BD1096" t="s">
        <v>114</v>
      </c>
      <c r="BE1096">
        <v>8</v>
      </c>
      <c r="BF1096" t="s">
        <v>111</v>
      </c>
    </row>
    <row r="1097" spans="1:58" x14ac:dyDescent="0.25">
      <c r="A1097" t="s">
        <v>1426</v>
      </c>
      <c r="B1097" t="s">
        <v>248</v>
      </c>
      <c r="C1097">
        <v>3</v>
      </c>
      <c r="D1097">
        <v>355</v>
      </c>
      <c r="E1097" t="s">
        <v>120</v>
      </c>
      <c r="F1097" t="s">
        <v>63</v>
      </c>
      <c r="G1097" t="s">
        <v>64</v>
      </c>
      <c r="H1097" t="s">
        <v>67</v>
      </c>
      <c r="I1097" t="s">
        <v>152</v>
      </c>
      <c r="J1097" t="s">
        <v>92</v>
      </c>
      <c r="K1097" t="s">
        <v>2</v>
      </c>
      <c r="L1097">
        <v>50</v>
      </c>
      <c r="M1097">
        <v>3540538</v>
      </c>
      <c r="N1097">
        <v>15</v>
      </c>
      <c r="O1097">
        <v>4</v>
      </c>
      <c r="P1097" t="s">
        <v>196</v>
      </c>
      <c r="Q1097" t="s">
        <v>250</v>
      </c>
      <c r="R1097">
        <v>33</v>
      </c>
      <c r="S1097" t="s">
        <v>1427</v>
      </c>
      <c r="U1097">
        <v>0</v>
      </c>
      <c r="V1097">
        <v>0</v>
      </c>
      <c r="W1097">
        <v>19</v>
      </c>
      <c r="X1097">
        <v>0</v>
      </c>
      <c r="Y1097">
        <v>19</v>
      </c>
      <c r="Z1097">
        <v>0</v>
      </c>
      <c r="AA1097">
        <v>14</v>
      </c>
      <c r="AB1097">
        <v>19</v>
      </c>
      <c r="AC1097">
        <v>50</v>
      </c>
      <c r="AD1097">
        <v>0</v>
      </c>
      <c r="AE1097">
        <v>36</v>
      </c>
      <c r="AF1097">
        <v>0</v>
      </c>
      <c r="AG1097">
        <v>36</v>
      </c>
      <c r="AH1097">
        <v>0</v>
      </c>
      <c r="AI1097">
        <v>50</v>
      </c>
      <c r="AJ1097">
        <v>14</v>
      </c>
      <c r="AK1097">
        <v>50</v>
      </c>
      <c r="AL1097">
        <v>50</v>
      </c>
      <c r="AM1097">
        <v>0</v>
      </c>
      <c r="AN1097">
        <v>0.3</v>
      </c>
      <c r="AO1097">
        <v>4.5454545454545459</v>
      </c>
      <c r="AP1097">
        <v>0</v>
      </c>
      <c r="AQ1097" t="s">
        <v>197</v>
      </c>
      <c r="AR1097" t="s">
        <v>108</v>
      </c>
      <c r="AS1097" t="s">
        <v>403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 t="s">
        <v>109</v>
      </c>
      <c r="BB1097">
        <v>15</v>
      </c>
      <c r="BC1097">
        <v>0</v>
      </c>
      <c r="BD1097" t="s">
        <v>110</v>
      </c>
      <c r="BE1097">
        <v>0</v>
      </c>
      <c r="BF1097" t="s">
        <v>111</v>
      </c>
    </row>
    <row r="1098" spans="1:58" x14ac:dyDescent="0.25">
      <c r="A1098" t="s">
        <v>1428</v>
      </c>
      <c r="B1098" t="s">
        <v>248</v>
      </c>
      <c r="C1098">
        <v>3</v>
      </c>
      <c r="D1098">
        <v>356</v>
      </c>
      <c r="E1098" t="s">
        <v>120</v>
      </c>
      <c r="F1098" t="s">
        <v>63</v>
      </c>
      <c r="G1098" t="s">
        <v>64</v>
      </c>
      <c r="H1098" t="s">
        <v>67</v>
      </c>
      <c r="I1098" t="s">
        <v>152</v>
      </c>
      <c r="J1098" t="s">
        <v>92</v>
      </c>
      <c r="K1098" t="s">
        <v>2</v>
      </c>
      <c r="L1098">
        <v>50</v>
      </c>
      <c r="M1098">
        <v>3540224</v>
      </c>
      <c r="N1098">
        <v>15</v>
      </c>
      <c r="O1098">
        <v>4</v>
      </c>
      <c r="P1098" t="s">
        <v>196</v>
      </c>
      <c r="Q1098" t="s">
        <v>250</v>
      </c>
      <c r="R1098">
        <v>33</v>
      </c>
      <c r="S1098" t="s">
        <v>1429</v>
      </c>
      <c r="U1098">
        <v>0</v>
      </c>
      <c r="V1098">
        <v>0</v>
      </c>
      <c r="W1098">
        <v>17</v>
      </c>
      <c r="X1098">
        <v>0</v>
      </c>
      <c r="Y1098">
        <v>17</v>
      </c>
      <c r="Z1098">
        <v>0</v>
      </c>
      <c r="AA1098">
        <v>12</v>
      </c>
      <c r="AB1098">
        <v>17</v>
      </c>
      <c r="AC1098">
        <v>50</v>
      </c>
      <c r="AD1098">
        <v>0</v>
      </c>
      <c r="AE1098">
        <v>32</v>
      </c>
      <c r="AF1098">
        <v>0</v>
      </c>
      <c r="AG1098">
        <v>32</v>
      </c>
      <c r="AH1098">
        <v>0</v>
      </c>
      <c r="AI1098">
        <v>50</v>
      </c>
      <c r="AJ1098">
        <v>18</v>
      </c>
      <c r="AK1098">
        <v>50</v>
      </c>
      <c r="AL1098">
        <v>50</v>
      </c>
      <c r="AM1098">
        <v>0</v>
      </c>
      <c r="AN1098">
        <v>0.3</v>
      </c>
      <c r="AO1098">
        <v>4.5454545454545459</v>
      </c>
      <c r="AP1098">
        <v>0</v>
      </c>
      <c r="AQ1098" t="s">
        <v>197</v>
      </c>
      <c r="AR1098" t="s">
        <v>108</v>
      </c>
      <c r="AS1098" t="s">
        <v>403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 t="s">
        <v>109</v>
      </c>
      <c r="BB1098">
        <v>15</v>
      </c>
      <c r="BC1098">
        <v>0</v>
      </c>
      <c r="BD1098" t="s">
        <v>111</v>
      </c>
      <c r="BE1098">
        <v>0</v>
      </c>
      <c r="BF1098" t="s">
        <v>111</v>
      </c>
    </row>
    <row r="1099" spans="1:58" x14ac:dyDescent="0.25">
      <c r="A1099" t="s">
        <v>1430</v>
      </c>
      <c r="B1099" t="s">
        <v>248</v>
      </c>
      <c r="C1099">
        <v>3</v>
      </c>
      <c r="D1099">
        <v>357</v>
      </c>
      <c r="E1099" t="s">
        <v>120</v>
      </c>
      <c r="F1099" t="s">
        <v>63</v>
      </c>
      <c r="G1099" t="s">
        <v>64</v>
      </c>
      <c r="H1099" t="s">
        <v>67</v>
      </c>
      <c r="I1099" t="s">
        <v>152</v>
      </c>
      <c r="J1099" t="s">
        <v>92</v>
      </c>
      <c r="K1099" t="s">
        <v>2</v>
      </c>
      <c r="L1099">
        <v>50</v>
      </c>
      <c r="M1099">
        <v>3540226</v>
      </c>
      <c r="N1099">
        <v>15</v>
      </c>
      <c r="O1099">
        <v>4</v>
      </c>
      <c r="P1099" t="s">
        <v>196</v>
      </c>
      <c r="Q1099" t="s">
        <v>250</v>
      </c>
      <c r="R1099">
        <v>33</v>
      </c>
      <c r="S1099" t="s">
        <v>1429</v>
      </c>
      <c r="U1099">
        <v>0</v>
      </c>
      <c r="V1099">
        <v>0</v>
      </c>
      <c r="W1099">
        <v>17</v>
      </c>
      <c r="X1099">
        <v>0</v>
      </c>
      <c r="Y1099">
        <v>17</v>
      </c>
      <c r="Z1099">
        <v>0</v>
      </c>
      <c r="AA1099">
        <v>12</v>
      </c>
      <c r="AB1099">
        <v>17</v>
      </c>
      <c r="AC1099">
        <v>50</v>
      </c>
      <c r="AD1099">
        <v>0</v>
      </c>
      <c r="AE1099">
        <v>32</v>
      </c>
      <c r="AF1099">
        <v>0</v>
      </c>
      <c r="AG1099">
        <v>32</v>
      </c>
      <c r="AH1099">
        <v>0</v>
      </c>
      <c r="AI1099">
        <v>50</v>
      </c>
      <c r="AJ1099">
        <v>18</v>
      </c>
      <c r="AK1099">
        <v>50</v>
      </c>
      <c r="AL1099">
        <v>50</v>
      </c>
      <c r="AM1099">
        <v>0</v>
      </c>
      <c r="AN1099">
        <v>0.3</v>
      </c>
      <c r="AO1099">
        <v>4.5454545454545459</v>
      </c>
      <c r="AP1099">
        <v>0</v>
      </c>
      <c r="AQ1099" t="s">
        <v>197</v>
      </c>
      <c r="AR1099" t="s">
        <v>108</v>
      </c>
      <c r="AS1099" t="s">
        <v>403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 t="s">
        <v>109</v>
      </c>
      <c r="BB1099">
        <v>15</v>
      </c>
      <c r="BC1099">
        <v>0</v>
      </c>
      <c r="BD1099" t="s">
        <v>111</v>
      </c>
      <c r="BE1099">
        <v>0</v>
      </c>
      <c r="BF1099" t="s">
        <v>111</v>
      </c>
    </row>
    <row r="1100" spans="1:58" x14ac:dyDescent="0.25">
      <c r="A1100" t="s">
        <v>1431</v>
      </c>
      <c r="B1100" t="s">
        <v>248</v>
      </c>
      <c r="C1100">
        <v>3</v>
      </c>
      <c r="D1100">
        <v>358</v>
      </c>
      <c r="E1100" t="s">
        <v>120</v>
      </c>
      <c r="F1100" t="s">
        <v>63</v>
      </c>
      <c r="G1100" t="s">
        <v>64</v>
      </c>
      <c r="H1100" t="s">
        <v>67</v>
      </c>
      <c r="I1100" t="s">
        <v>152</v>
      </c>
      <c r="J1100" t="s">
        <v>92</v>
      </c>
      <c r="K1100" t="s">
        <v>2</v>
      </c>
      <c r="L1100">
        <v>50</v>
      </c>
      <c r="M1100">
        <v>3540228</v>
      </c>
      <c r="N1100">
        <v>15</v>
      </c>
      <c r="O1100">
        <v>4</v>
      </c>
      <c r="P1100" t="s">
        <v>196</v>
      </c>
      <c r="Q1100" t="s">
        <v>250</v>
      </c>
      <c r="R1100">
        <v>33</v>
      </c>
      <c r="S1100" t="s">
        <v>1429</v>
      </c>
      <c r="U1100">
        <v>0</v>
      </c>
      <c r="V1100">
        <v>0</v>
      </c>
      <c r="W1100">
        <v>19</v>
      </c>
      <c r="X1100">
        <v>0</v>
      </c>
      <c r="Y1100">
        <v>19</v>
      </c>
      <c r="Z1100">
        <v>0</v>
      </c>
      <c r="AA1100">
        <v>14</v>
      </c>
      <c r="AB1100">
        <v>19</v>
      </c>
      <c r="AC1100">
        <v>50</v>
      </c>
      <c r="AD1100">
        <v>0</v>
      </c>
      <c r="AE1100">
        <v>36</v>
      </c>
      <c r="AF1100">
        <v>0</v>
      </c>
      <c r="AG1100">
        <v>36</v>
      </c>
      <c r="AH1100">
        <v>0</v>
      </c>
      <c r="AI1100">
        <v>50</v>
      </c>
      <c r="AJ1100">
        <v>14</v>
      </c>
      <c r="AK1100">
        <v>50</v>
      </c>
      <c r="AL1100">
        <v>50</v>
      </c>
      <c r="AM1100">
        <v>0</v>
      </c>
      <c r="AN1100">
        <v>0.3</v>
      </c>
      <c r="AO1100">
        <v>4.5454545454545459</v>
      </c>
      <c r="AP1100">
        <v>0</v>
      </c>
      <c r="AQ1100" t="s">
        <v>197</v>
      </c>
      <c r="AR1100" t="s">
        <v>108</v>
      </c>
      <c r="AS1100" t="s">
        <v>403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 t="s">
        <v>109</v>
      </c>
      <c r="BB1100">
        <v>15</v>
      </c>
      <c r="BC1100">
        <v>0</v>
      </c>
      <c r="BD1100" t="s">
        <v>111</v>
      </c>
      <c r="BE1100">
        <v>0</v>
      </c>
      <c r="BF1100" t="s">
        <v>111</v>
      </c>
    </row>
    <row r="1101" spans="1:58" x14ac:dyDescent="0.25">
      <c r="A1101" t="s">
        <v>1432</v>
      </c>
      <c r="B1101" t="s">
        <v>248</v>
      </c>
      <c r="C1101">
        <v>3</v>
      </c>
      <c r="D1101">
        <v>359</v>
      </c>
      <c r="E1101" t="s">
        <v>120</v>
      </c>
      <c r="F1101" t="s">
        <v>63</v>
      </c>
      <c r="G1101" t="s">
        <v>64</v>
      </c>
      <c r="H1101" t="s">
        <v>65</v>
      </c>
      <c r="I1101" t="s">
        <v>152</v>
      </c>
      <c r="J1101" t="s">
        <v>74</v>
      </c>
      <c r="K1101" t="s">
        <v>2</v>
      </c>
      <c r="L1101">
        <v>50</v>
      </c>
      <c r="M1101">
        <v>1945476</v>
      </c>
      <c r="N1101">
        <v>6</v>
      </c>
      <c r="O1101">
        <v>4</v>
      </c>
      <c r="P1101" t="s">
        <v>196</v>
      </c>
      <c r="Q1101" t="s">
        <v>250</v>
      </c>
      <c r="R1101">
        <v>33</v>
      </c>
      <c r="S1101" t="s">
        <v>1433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50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50</v>
      </c>
      <c r="AJ1101">
        <v>50</v>
      </c>
      <c r="AK1101">
        <v>50</v>
      </c>
      <c r="AL1101">
        <v>50</v>
      </c>
      <c r="AM1101">
        <v>0</v>
      </c>
      <c r="AN1101">
        <v>0.12</v>
      </c>
      <c r="AO1101">
        <v>4.5454545454545459</v>
      </c>
      <c r="AP1101">
        <v>0</v>
      </c>
      <c r="AQ1101" t="s">
        <v>197</v>
      </c>
      <c r="AR1101" t="s">
        <v>116</v>
      </c>
      <c r="AS1101" t="s">
        <v>403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 t="s">
        <v>109</v>
      </c>
      <c r="BB1101">
        <v>6</v>
      </c>
      <c r="BC1101">
        <v>0</v>
      </c>
      <c r="BD1101" t="s">
        <v>111</v>
      </c>
      <c r="BE1101">
        <v>0</v>
      </c>
      <c r="BF1101" t="s">
        <v>111</v>
      </c>
    </row>
    <row r="1102" spans="1:58" x14ac:dyDescent="0.25">
      <c r="A1102" t="s">
        <v>1434</v>
      </c>
      <c r="B1102" t="s">
        <v>248</v>
      </c>
      <c r="C1102">
        <v>3</v>
      </c>
      <c r="D1102">
        <v>360</v>
      </c>
      <c r="E1102" t="s">
        <v>120</v>
      </c>
      <c r="F1102" t="s">
        <v>63</v>
      </c>
      <c r="G1102" t="s">
        <v>64</v>
      </c>
      <c r="H1102" t="s">
        <v>65</v>
      </c>
      <c r="I1102" t="s">
        <v>152</v>
      </c>
      <c r="J1102" t="s">
        <v>74</v>
      </c>
      <c r="K1102" t="s">
        <v>2</v>
      </c>
      <c r="L1102">
        <v>50</v>
      </c>
      <c r="M1102">
        <v>1945478</v>
      </c>
      <c r="N1102">
        <v>6</v>
      </c>
      <c r="O1102">
        <v>4</v>
      </c>
      <c r="P1102" t="s">
        <v>196</v>
      </c>
      <c r="Q1102" t="s">
        <v>250</v>
      </c>
      <c r="R1102">
        <v>33</v>
      </c>
      <c r="S1102" t="s">
        <v>1433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50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50</v>
      </c>
      <c r="AJ1102">
        <v>50</v>
      </c>
      <c r="AK1102">
        <v>50</v>
      </c>
      <c r="AL1102">
        <v>50</v>
      </c>
      <c r="AM1102">
        <v>0</v>
      </c>
      <c r="AN1102">
        <v>0.12</v>
      </c>
      <c r="AO1102">
        <v>4.5454545454545459</v>
      </c>
      <c r="AP1102">
        <v>0</v>
      </c>
      <c r="AQ1102" t="s">
        <v>197</v>
      </c>
      <c r="AR1102" t="s">
        <v>116</v>
      </c>
      <c r="AS1102" t="s">
        <v>403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 t="s">
        <v>109</v>
      </c>
      <c r="BB1102">
        <v>6</v>
      </c>
      <c r="BC1102">
        <v>0</v>
      </c>
      <c r="BD1102" t="s">
        <v>111</v>
      </c>
      <c r="BE1102">
        <v>0</v>
      </c>
      <c r="BF1102" t="s">
        <v>111</v>
      </c>
    </row>
    <row r="1103" spans="1:58" x14ac:dyDescent="0.25">
      <c r="A1103" t="s">
        <v>1435</v>
      </c>
      <c r="B1103" t="s">
        <v>248</v>
      </c>
      <c r="C1103">
        <v>3</v>
      </c>
      <c r="D1103">
        <v>361</v>
      </c>
      <c r="E1103" t="s">
        <v>120</v>
      </c>
      <c r="F1103" t="s">
        <v>63</v>
      </c>
      <c r="G1103" t="s">
        <v>64</v>
      </c>
      <c r="H1103" t="s">
        <v>65</v>
      </c>
      <c r="I1103" t="s">
        <v>72</v>
      </c>
      <c r="J1103" t="s">
        <v>72</v>
      </c>
      <c r="K1103" t="s">
        <v>121</v>
      </c>
      <c r="L1103">
        <v>50</v>
      </c>
      <c r="M1103">
        <v>1945480</v>
      </c>
      <c r="N1103">
        <v>0</v>
      </c>
      <c r="O1103">
        <v>4</v>
      </c>
      <c r="P1103" t="s">
        <v>196</v>
      </c>
      <c r="Q1103" t="s">
        <v>250</v>
      </c>
      <c r="R1103">
        <v>33</v>
      </c>
      <c r="S1103" t="s">
        <v>122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50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50</v>
      </c>
      <c r="AK1103">
        <v>50</v>
      </c>
      <c r="AL1103">
        <v>50</v>
      </c>
      <c r="AM1103">
        <v>50</v>
      </c>
      <c r="AN1103">
        <v>0</v>
      </c>
      <c r="AO1103">
        <v>4.5454545454545459</v>
      </c>
      <c r="AP1103">
        <v>0</v>
      </c>
      <c r="AQ1103" t="s">
        <v>123</v>
      </c>
      <c r="AR1103" t="s">
        <v>116</v>
      </c>
      <c r="AS1103" t="s">
        <v>403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 t="s">
        <v>117</v>
      </c>
      <c r="BB1103">
        <v>0</v>
      </c>
      <c r="BC1103">
        <v>0</v>
      </c>
      <c r="BD1103" t="s">
        <v>111</v>
      </c>
      <c r="BE1103">
        <v>1</v>
      </c>
      <c r="BF1103" t="s">
        <v>111</v>
      </c>
    </row>
    <row r="1104" spans="1:58" x14ac:dyDescent="0.25">
      <c r="A1104" t="s">
        <v>1436</v>
      </c>
      <c r="B1104" t="s">
        <v>248</v>
      </c>
      <c r="C1104">
        <v>3</v>
      </c>
      <c r="D1104">
        <v>362</v>
      </c>
      <c r="E1104" t="s">
        <v>120</v>
      </c>
      <c r="F1104" t="s">
        <v>63</v>
      </c>
      <c r="G1104" t="s">
        <v>64</v>
      </c>
      <c r="H1104" t="s">
        <v>65</v>
      </c>
      <c r="I1104" t="s">
        <v>72</v>
      </c>
      <c r="J1104" t="s">
        <v>72</v>
      </c>
      <c r="K1104" t="s">
        <v>121</v>
      </c>
      <c r="L1104">
        <v>50</v>
      </c>
      <c r="M1104">
        <v>1945482</v>
      </c>
      <c r="N1104">
        <v>0</v>
      </c>
      <c r="O1104">
        <v>4</v>
      </c>
      <c r="P1104" t="s">
        <v>196</v>
      </c>
      <c r="Q1104" t="s">
        <v>250</v>
      </c>
      <c r="R1104">
        <v>33</v>
      </c>
      <c r="S1104" t="s">
        <v>122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50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50</v>
      </c>
      <c r="AK1104">
        <v>50</v>
      </c>
      <c r="AL1104">
        <v>50</v>
      </c>
      <c r="AM1104">
        <v>50</v>
      </c>
      <c r="AN1104">
        <v>0</v>
      </c>
      <c r="AO1104">
        <v>4.5454545454545459</v>
      </c>
      <c r="AP1104">
        <v>0</v>
      </c>
      <c r="AQ1104" t="s">
        <v>123</v>
      </c>
      <c r="AR1104" t="s">
        <v>116</v>
      </c>
      <c r="AS1104" t="s">
        <v>403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 t="s">
        <v>117</v>
      </c>
      <c r="BB1104">
        <v>0</v>
      </c>
      <c r="BC1104">
        <v>0</v>
      </c>
      <c r="BD1104" t="s">
        <v>111</v>
      </c>
      <c r="BE1104">
        <v>2</v>
      </c>
      <c r="BF1104" t="s">
        <v>111</v>
      </c>
    </row>
    <row r="1105" spans="1:58" x14ac:dyDescent="0.25">
      <c r="A1105" t="s">
        <v>1437</v>
      </c>
      <c r="B1105" t="s">
        <v>248</v>
      </c>
      <c r="C1105">
        <v>3</v>
      </c>
      <c r="D1105">
        <v>363</v>
      </c>
      <c r="E1105" t="s">
        <v>120</v>
      </c>
      <c r="F1105" t="s">
        <v>63</v>
      </c>
      <c r="G1105" t="s">
        <v>64</v>
      </c>
      <c r="H1105" t="s">
        <v>65</v>
      </c>
      <c r="I1105" t="s">
        <v>72</v>
      </c>
      <c r="J1105" t="s">
        <v>72</v>
      </c>
      <c r="K1105" t="s">
        <v>121</v>
      </c>
      <c r="L1105">
        <v>50</v>
      </c>
      <c r="M1105">
        <v>1945484</v>
      </c>
      <c r="N1105">
        <v>0</v>
      </c>
      <c r="O1105">
        <v>4</v>
      </c>
      <c r="P1105" t="s">
        <v>196</v>
      </c>
      <c r="Q1105" t="s">
        <v>250</v>
      </c>
      <c r="R1105">
        <v>33</v>
      </c>
      <c r="S1105" t="s">
        <v>122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50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50</v>
      </c>
      <c r="AK1105">
        <v>50</v>
      </c>
      <c r="AL1105">
        <v>50</v>
      </c>
      <c r="AM1105">
        <v>50</v>
      </c>
      <c r="AN1105">
        <v>0</v>
      </c>
      <c r="AO1105">
        <v>4.5454545454545459</v>
      </c>
      <c r="AP1105">
        <v>0</v>
      </c>
      <c r="AQ1105" t="s">
        <v>123</v>
      </c>
      <c r="AR1105" t="s">
        <v>116</v>
      </c>
      <c r="AS1105" t="s">
        <v>403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 t="s">
        <v>117</v>
      </c>
      <c r="BB1105">
        <v>0</v>
      </c>
      <c r="BC1105">
        <v>0</v>
      </c>
      <c r="BD1105" t="s">
        <v>111</v>
      </c>
      <c r="BE1105">
        <v>3</v>
      </c>
      <c r="BF1105" t="s">
        <v>111</v>
      </c>
    </row>
    <row r="1106" spans="1:58" x14ac:dyDescent="0.25">
      <c r="A1106" t="s">
        <v>1438</v>
      </c>
      <c r="B1106" t="s">
        <v>248</v>
      </c>
      <c r="C1106">
        <v>3</v>
      </c>
      <c r="D1106">
        <v>364</v>
      </c>
      <c r="E1106" t="s">
        <v>120</v>
      </c>
      <c r="F1106" t="s">
        <v>63</v>
      </c>
      <c r="G1106" t="s">
        <v>64</v>
      </c>
      <c r="H1106" t="s">
        <v>65</v>
      </c>
      <c r="I1106" t="s">
        <v>72</v>
      </c>
      <c r="J1106" t="s">
        <v>72</v>
      </c>
      <c r="K1106" t="s">
        <v>121</v>
      </c>
      <c r="L1106">
        <v>50</v>
      </c>
      <c r="M1106">
        <v>1945486</v>
      </c>
      <c r="N1106">
        <v>0</v>
      </c>
      <c r="O1106">
        <v>4</v>
      </c>
      <c r="P1106" t="s">
        <v>196</v>
      </c>
      <c r="Q1106" t="s">
        <v>250</v>
      </c>
      <c r="R1106">
        <v>33</v>
      </c>
      <c r="S1106" t="s">
        <v>122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50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50</v>
      </c>
      <c r="AK1106">
        <v>50</v>
      </c>
      <c r="AL1106">
        <v>50</v>
      </c>
      <c r="AM1106">
        <v>50</v>
      </c>
      <c r="AN1106">
        <v>0</v>
      </c>
      <c r="AO1106">
        <v>4.5454545454545459</v>
      </c>
      <c r="AP1106">
        <v>0</v>
      </c>
      <c r="AQ1106" t="s">
        <v>123</v>
      </c>
      <c r="AR1106" t="s">
        <v>116</v>
      </c>
      <c r="AS1106" t="s">
        <v>403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 t="s">
        <v>117</v>
      </c>
      <c r="BB1106">
        <v>0</v>
      </c>
      <c r="BC1106">
        <v>0</v>
      </c>
      <c r="BD1106" t="s">
        <v>111</v>
      </c>
      <c r="BE1106">
        <v>4</v>
      </c>
      <c r="BF1106" t="s">
        <v>111</v>
      </c>
    </row>
    <row r="1107" spans="1:58" x14ac:dyDescent="0.25">
      <c r="A1107" t="s">
        <v>1439</v>
      </c>
      <c r="B1107" t="s">
        <v>248</v>
      </c>
      <c r="C1107">
        <v>3</v>
      </c>
      <c r="D1107">
        <v>365</v>
      </c>
      <c r="E1107" t="s">
        <v>120</v>
      </c>
      <c r="F1107" t="s">
        <v>63</v>
      </c>
      <c r="G1107" t="s">
        <v>64</v>
      </c>
      <c r="H1107" t="s">
        <v>65</v>
      </c>
      <c r="I1107" t="s">
        <v>72</v>
      </c>
      <c r="J1107" t="s">
        <v>72</v>
      </c>
      <c r="K1107" t="s">
        <v>121</v>
      </c>
      <c r="L1107">
        <v>50</v>
      </c>
      <c r="M1107">
        <v>1945488</v>
      </c>
      <c r="N1107">
        <v>0</v>
      </c>
      <c r="O1107">
        <v>4</v>
      </c>
      <c r="P1107" t="s">
        <v>196</v>
      </c>
      <c r="Q1107" t="s">
        <v>250</v>
      </c>
      <c r="R1107">
        <v>33</v>
      </c>
      <c r="S1107" t="s">
        <v>122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50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50</v>
      </c>
      <c r="AK1107">
        <v>50</v>
      </c>
      <c r="AL1107">
        <v>50</v>
      </c>
      <c r="AM1107">
        <v>50</v>
      </c>
      <c r="AN1107">
        <v>0</v>
      </c>
      <c r="AO1107">
        <v>4.5454545454545459</v>
      </c>
      <c r="AP1107">
        <v>0</v>
      </c>
      <c r="AQ1107" t="s">
        <v>123</v>
      </c>
      <c r="AR1107" t="s">
        <v>116</v>
      </c>
      <c r="AS1107" t="s">
        <v>403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 t="s">
        <v>117</v>
      </c>
      <c r="BB1107">
        <v>0</v>
      </c>
      <c r="BC1107">
        <v>0</v>
      </c>
      <c r="BD1107" t="s">
        <v>114</v>
      </c>
      <c r="BE1107">
        <v>5</v>
      </c>
      <c r="BF1107" t="s">
        <v>111</v>
      </c>
    </row>
    <row r="1108" spans="1:58" x14ac:dyDescent="0.25">
      <c r="A1108" t="s">
        <v>1440</v>
      </c>
      <c r="B1108" t="s">
        <v>248</v>
      </c>
      <c r="C1108">
        <v>3</v>
      </c>
      <c r="D1108">
        <v>366</v>
      </c>
      <c r="E1108" t="s">
        <v>120</v>
      </c>
      <c r="F1108" t="s">
        <v>63</v>
      </c>
      <c r="G1108" t="s">
        <v>64</v>
      </c>
      <c r="H1108" t="s">
        <v>65</v>
      </c>
      <c r="I1108" t="s">
        <v>152</v>
      </c>
      <c r="J1108" t="s">
        <v>75</v>
      </c>
      <c r="K1108" t="s">
        <v>2</v>
      </c>
      <c r="L1108">
        <v>50</v>
      </c>
      <c r="M1108">
        <v>3541154</v>
      </c>
      <c r="N1108">
        <v>20</v>
      </c>
      <c r="O1108">
        <v>4</v>
      </c>
      <c r="P1108" t="s">
        <v>196</v>
      </c>
      <c r="Q1108" t="s">
        <v>250</v>
      </c>
      <c r="R1108">
        <v>34</v>
      </c>
      <c r="S1108" t="s">
        <v>1441</v>
      </c>
      <c r="U1108">
        <v>0</v>
      </c>
      <c r="V1108">
        <v>0</v>
      </c>
      <c r="W1108">
        <v>25</v>
      </c>
      <c r="X1108">
        <v>0</v>
      </c>
      <c r="Y1108">
        <v>25</v>
      </c>
      <c r="Z1108">
        <v>0</v>
      </c>
      <c r="AA1108">
        <v>21</v>
      </c>
      <c r="AB1108">
        <v>25</v>
      </c>
      <c r="AC1108">
        <v>50</v>
      </c>
      <c r="AD1108">
        <v>0</v>
      </c>
      <c r="AE1108">
        <v>48</v>
      </c>
      <c r="AF1108">
        <v>0</v>
      </c>
      <c r="AG1108">
        <v>48</v>
      </c>
      <c r="AH1108">
        <v>0</v>
      </c>
      <c r="AI1108">
        <v>50</v>
      </c>
      <c r="AJ1108">
        <v>2</v>
      </c>
      <c r="AK1108">
        <v>50</v>
      </c>
      <c r="AL1108">
        <v>50</v>
      </c>
      <c r="AM1108">
        <v>0</v>
      </c>
      <c r="AN1108">
        <v>0.4</v>
      </c>
      <c r="AO1108">
        <v>4.5454545454545459</v>
      </c>
      <c r="AP1108">
        <v>0</v>
      </c>
      <c r="AQ1108" t="s">
        <v>197</v>
      </c>
      <c r="AR1108" t="s">
        <v>108</v>
      </c>
      <c r="AS1108" t="s">
        <v>403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 t="s">
        <v>109</v>
      </c>
      <c r="BB1108">
        <v>20</v>
      </c>
      <c r="BC1108">
        <v>0</v>
      </c>
      <c r="BD1108" t="s">
        <v>110</v>
      </c>
      <c r="BE1108">
        <v>0</v>
      </c>
      <c r="BF1108" t="s">
        <v>111</v>
      </c>
    </row>
    <row r="1109" spans="1:58" x14ac:dyDescent="0.25">
      <c r="A1109" t="s">
        <v>1442</v>
      </c>
      <c r="B1109" t="s">
        <v>248</v>
      </c>
      <c r="C1109">
        <v>3</v>
      </c>
      <c r="D1109">
        <v>367</v>
      </c>
      <c r="E1109" t="s">
        <v>120</v>
      </c>
      <c r="F1109" t="s">
        <v>63</v>
      </c>
      <c r="G1109" t="s">
        <v>64</v>
      </c>
      <c r="H1109" t="s">
        <v>65</v>
      </c>
      <c r="I1109" t="s">
        <v>152</v>
      </c>
      <c r="J1109" t="s">
        <v>75</v>
      </c>
      <c r="K1109" t="s">
        <v>2</v>
      </c>
      <c r="L1109">
        <v>50</v>
      </c>
      <c r="M1109">
        <v>3541330</v>
      </c>
      <c r="N1109">
        <v>20</v>
      </c>
      <c r="O1109">
        <v>4</v>
      </c>
      <c r="P1109" t="s">
        <v>196</v>
      </c>
      <c r="Q1109" t="s">
        <v>250</v>
      </c>
      <c r="R1109">
        <v>34</v>
      </c>
      <c r="S1109" t="s">
        <v>1441</v>
      </c>
      <c r="U1109">
        <v>0</v>
      </c>
      <c r="V1109">
        <v>0</v>
      </c>
      <c r="W1109">
        <v>18</v>
      </c>
      <c r="X1109">
        <v>0</v>
      </c>
      <c r="Y1109">
        <v>18</v>
      </c>
      <c r="Z1109">
        <v>0</v>
      </c>
      <c r="AA1109">
        <v>13</v>
      </c>
      <c r="AB1109">
        <v>18</v>
      </c>
      <c r="AC1109">
        <v>50</v>
      </c>
      <c r="AD1109">
        <v>0</v>
      </c>
      <c r="AE1109">
        <v>34</v>
      </c>
      <c r="AF1109">
        <v>0</v>
      </c>
      <c r="AG1109">
        <v>34</v>
      </c>
      <c r="AH1109">
        <v>0</v>
      </c>
      <c r="AI1109">
        <v>50</v>
      </c>
      <c r="AJ1109">
        <v>16</v>
      </c>
      <c r="AK1109">
        <v>50</v>
      </c>
      <c r="AL1109">
        <v>50</v>
      </c>
      <c r="AM1109">
        <v>0</v>
      </c>
      <c r="AN1109">
        <v>0.4</v>
      </c>
      <c r="AO1109">
        <v>4.5454545454545459</v>
      </c>
      <c r="AP1109">
        <v>0</v>
      </c>
      <c r="AQ1109" t="s">
        <v>197</v>
      </c>
      <c r="AR1109" t="s">
        <v>108</v>
      </c>
      <c r="AS1109" t="s">
        <v>403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 t="s">
        <v>109</v>
      </c>
      <c r="BB1109">
        <v>20</v>
      </c>
      <c r="BC1109">
        <v>0</v>
      </c>
      <c r="BD1109" t="s">
        <v>111</v>
      </c>
      <c r="BE1109">
        <v>0</v>
      </c>
      <c r="BF1109" t="s">
        <v>111</v>
      </c>
    </row>
    <row r="1110" spans="1:58" x14ac:dyDescent="0.25">
      <c r="A1110" t="s">
        <v>1443</v>
      </c>
      <c r="B1110" t="s">
        <v>248</v>
      </c>
      <c r="C1110">
        <v>3</v>
      </c>
      <c r="D1110">
        <v>368</v>
      </c>
      <c r="E1110" t="s">
        <v>120</v>
      </c>
      <c r="F1110" t="s">
        <v>63</v>
      </c>
      <c r="G1110" t="s">
        <v>64</v>
      </c>
      <c r="H1110" t="s">
        <v>65</v>
      </c>
      <c r="I1110" t="s">
        <v>152</v>
      </c>
      <c r="J1110" t="s">
        <v>75</v>
      </c>
      <c r="K1110" t="s">
        <v>2</v>
      </c>
      <c r="L1110">
        <v>50</v>
      </c>
      <c r="M1110">
        <v>3541332</v>
      </c>
      <c r="N1110">
        <v>20</v>
      </c>
      <c r="O1110">
        <v>4</v>
      </c>
      <c r="P1110" t="s">
        <v>196</v>
      </c>
      <c r="Q1110" t="s">
        <v>250</v>
      </c>
      <c r="R1110">
        <v>34</v>
      </c>
      <c r="S1110" t="s">
        <v>1441</v>
      </c>
      <c r="U1110">
        <v>0</v>
      </c>
      <c r="V1110">
        <v>0</v>
      </c>
      <c r="W1110">
        <v>18</v>
      </c>
      <c r="X1110">
        <v>0</v>
      </c>
      <c r="Y1110">
        <v>18</v>
      </c>
      <c r="Z1110">
        <v>0</v>
      </c>
      <c r="AA1110">
        <v>13</v>
      </c>
      <c r="AB1110">
        <v>18</v>
      </c>
      <c r="AC1110">
        <v>50</v>
      </c>
      <c r="AD1110">
        <v>0</v>
      </c>
      <c r="AE1110">
        <v>34</v>
      </c>
      <c r="AF1110">
        <v>0</v>
      </c>
      <c r="AG1110">
        <v>34</v>
      </c>
      <c r="AH1110">
        <v>0</v>
      </c>
      <c r="AI1110">
        <v>50</v>
      </c>
      <c r="AJ1110">
        <v>16</v>
      </c>
      <c r="AK1110">
        <v>50</v>
      </c>
      <c r="AL1110">
        <v>50</v>
      </c>
      <c r="AM1110">
        <v>0</v>
      </c>
      <c r="AN1110">
        <v>0.4</v>
      </c>
      <c r="AO1110">
        <v>4.5454545454545459</v>
      </c>
      <c r="AP1110">
        <v>0</v>
      </c>
      <c r="AQ1110" t="s">
        <v>197</v>
      </c>
      <c r="AR1110" t="s">
        <v>108</v>
      </c>
      <c r="AS1110" t="s">
        <v>403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 t="s">
        <v>109</v>
      </c>
      <c r="BB1110">
        <v>20</v>
      </c>
      <c r="BC1110">
        <v>0</v>
      </c>
      <c r="BD1110" t="s">
        <v>111</v>
      </c>
      <c r="BE1110">
        <v>0</v>
      </c>
      <c r="BF1110" t="s">
        <v>111</v>
      </c>
    </row>
    <row r="1111" spans="1:58" x14ac:dyDescent="0.25">
      <c r="A1111" t="s">
        <v>1444</v>
      </c>
      <c r="B1111" t="s">
        <v>248</v>
      </c>
      <c r="C1111">
        <v>3</v>
      </c>
      <c r="D1111">
        <v>369</v>
      </c>
      <c r="E1111" t="s">
        <v>120</v>
      </c>
      <c r="F1111" t="s">
        <v>63</v>
      </c>
      <c r="G1111" t="s">
        <v>64</v>
      </c>
      <c r="H1111" t="s">
        <v>65</v>
      </c>
      <c r="I1111" t="s">
        <v>152</v>
      </c>
      <c r="J1111" t="s">
        <v>75</v>
      </c>
      <c r="K1111" t="s">
        <v>2</v>
      </c>
      <c r="L1111">
        <v>50</v>
      </c>
      <c r="M1111">
        <v>1945496</v>
      </c>
      <c r="N1111">
        <v>20</v>
      </c>
      <c r="O1111">
        <v>4</v>
      </c>
      <c r="P1111" t="s">
        <v>196</v>
      </c>
      <c r="Q1111" t="s">
        <v>250</v>
      </c>
      <c r="R1111">
        <v>34</v>
      </c>
      <c r="S1111" t="s">
        <v>1333</v>
      </c>
      <c r="U1111">
        <v>0</v>
      </c>
      <c r="V1111">
        <v>0</v>
      </c>
      <c r="W1111">
        <v>1</v>
      </c>
      <c r="X1111">
        <v>0</v>
      </c>
      <c r="Y1111">
        <v>1</v>
      </c>
      <c r="Z1111">
        <v>0</v>
      </c>
      <c r="AA1111">
        <v>0</v>
      </c>
      <c r="AB1111">
        <v>1</v>
      </c>
      <c r="AC1111">
        <v>50</v>
      </c>
      <c r="AD1111">
        <v>0</v>
      </c>
      <c r="AE1111">
        <v>2</v>
      </c>
      <c r="AF1111">
        <v>0</v>
      </c>
      <c r="AG1111">
        <v>2</v>
      </c>
      <c r="AH1111">
        <v>0</v>
      </c>
      <c r="AI1111">
        <v>50</v>
      </c>
      <c r="AJ1111">
        <v>48</v>
      </c>
      <c r="AK1111">
        <v>50</v>
      </c>
      <c r="AL1111">
        <v>50</v>
      </c>
      <c r="AM1111">
        <v>0</v>
      </c>
      <c r="AN1111">
        <v>0.4</v>
      </c>
      <c r="AO1111">
        <v>4.5454545454545459</v>
      </c>
      <c r="AP1111">
        <v>0</v>
      </c>
      <c r="AQ1111" t="s">
        <v>197</v>
      </c>
      <c r="AR1111" t="s">
        <v>108</v>
      </c>
      <c r="AS1111" t="s">
        <v>403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 t="s">
        <v>109</v>
      </c>
      <c r="BB1111">
        <v>20</v>
      </c>
      <c r="BC1111">
        <v>0</v>
      </c>
      <c r="BD1111" t="s">
        <v>111</v>
      </c>
      <c r="BE1111">
        <v>0</v>
      </c>
      <c r="BF1111" t="s">
        <v>111</v>
      </c>
    </row>
    <row r="1112" spans="1:58" x14ac:dyDescent="0.25">
      <c r="A1112" t="s">
        <v>1445</v>
      </c>
      <c r="B1112" t="s">
        <v>248</v>
      </c>
      <c r="C1112">
        <v>3</v>
      </c>
      <c r="D1112">
        <v>370</v>
      </c>
      <c r="E1112" t="s">
        <v>120</v>
      </c>
      <c r="F1112" t="s">
        <v>63</v>
      </c>
      <c r="G1112" t="s">
        <v>64</v>
      </c>
      <c r="H1112" t="s">
        <v>65</v>
      </c>
      <c r="I1112" t="s">
        <v>72</v>
      </c>
      <c r="J1112" t="s">
        <v>72</v>
      </c>
      <c r="K1112" t="s">
        <v>121</v>
      </c>
      <c r="L1112">
        <v>50</v>
      </c>
      <c r="M1112">
        <v>1945498</v>
      </c>
      <c r="N1112">
        <v>0</v>
      </c>
      <c r="O1112">
        <v>4</v>
      </c>
      <c r="P1112" t="s">
        <v>196</v>
      </c>
      <c r="Q1112" t="s">
        <v>250</v>
      </c>
      <c r="R1112">
        <v>34</v>
      </c>
      <c r="S1112" t="s">
        <v>1446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50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</v>
      </c>
      <c r="AK1112">
        <v>50</v>
      </c>
      <c r="AL1112">
        <v>50</v>
      </c>
      <c r="AM1112">
        <v>50</v>
      </c>
      <c r="AN1112">
        <v>0</v>
      </c>
      <c r="AO1112">
        <v>4.5454545454545459</v>
      </c>
      <c r="AP1112">
        <v>0</v>
      </c>
      <c r="AQ1112" t="s">
        <v>123</v>
      </c>
      <c r="AR1112" t="s">
        <v>116</v>
      </c>
      <c r="AS1112" t="s">
        <v>403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 t="s">
        <v>117</v>
      </c>
      <c r="BB1112">
        <v>0</v>
      </c>
      <c r="BC1112">
        <v>0</v>
      </c>
      <c r="BD1112" t="s">
        <v>111</v>
      </c>
      <c r="BE1112">
        <v>1</v>
      </c>
      <c r="BF1112" t="s">
        <v>111</v>
      </c>
    </row>
    <row r="1113" spans="1:58" x14ac:dyDescent="0.25">
      <c r="A1113" t="s">
        <v>1447</v>
      </c>
      <c r="B1113" t="s">
        <v>248</v>
      </c>
      <c r="C1113">
        <v>3</v>
      </c>
      <c r="D1113">
        <v>371</v>
      </c>
      <c r="E1113" t="s">
        <v>120</v>
      </c>
      <c r="F1113" t="s">
        <v>63</v>
      </c>
      <c r="G1113" t="s">
        <v>64</v>
      </c>
      <c r="H1113" t="s">
        <v>65</v>
      </c>
      <c r="I1113" t="s">
        <v>72</v>
      </c>
      <c r="J1113" t="s">
        <v>72</v>
      </c>
      <c r="K1113" t="s">
        <v>121</v>
      </c>
      <c r="L1113">
        <v>50</v>
      </c>
      <c r="M1113">
        <v>1945500</v>
      </c>
      <c r="N1113">
        <v>0</v>
      </c>
      <c r="O1113">
        <v>4</v>
      </c>
      <c r="P1113" t="s">
        <v>196</v>
      </c>
      <c r="Q1113" t="s">
        <v>250</v>
      </c>
      <c r="R1113">
        <v>34</v>
      </c>
      <c r="S1113" t="s">
        <v>122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50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50</v>
      </c>
      <c r="AK1113">
        <v>50</v>
      </c>
      <c r="AL1113">
        <v>50</v>
      </c>
      <c r="AM1113">
        <v>50</v>
      </c>
      <c r="AN1113">
        <v>0</v>
      </c>
      <c r="AO1113">
        <v>4.5454545454545459</v>
      </c>
      <c r="AP1113">
        <v>0</v>
      </c>
      <c r="AQ1113" t="s">
        <v>123</v>
      </c>
      <c r="AR1113" t="s">
        <v>116</v>
      </c>
      <c r="AS1113" t="s">
        <v>403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 t="s">
        <v>117</v>
      </c>
      <c r="BB1113">
        <v>0</v>
      </c>
      <c r="BC1113">
        <v>0</v>
      </c>
      <c r="BD1113" t="s">
        <v>111</v>
      </c>
      <c r="BE1113">
        <v>2</v>
      </c>
      <c r="BF1113" t="s">
        <v>111</v>
      </c>
    </row>
    <row r="1114" spans="1:58" x14ac:dyDescent="0.25">
      <c r="A1114" t="s">
        <v>1448</v>
      </c>
      <c r="B1114" t="s">
        <v>248</v>
      </c>
      <c r="C1114">
        <v>3</v>
      </c>
      <c r="D1114">
        <v>372</v>
      </c>
      <c r="E1114" t="s">
        <v>120</v>
      </c>
      <c r="F1114" t="s">
        <v>63</v>
      </c>
      <c r="G1114" t="s">
        <v>64</v>
      </c>
      <c r="H1114" t="s">
        <v>65</v>
      </c>
      <c r="I1114" t="s">
        <v>72</v>
      </c>
      <c r="J1114" t="s">
        <v>72</v>
      </c>
      <c r="K1114" t="s">
        <v>121</v>
      </c>
      <c r="L1114">
        <v>50</v>
      </c>
      <c r="M1114">
        <v>1945502</v>
      </c>
      <c r="N1114">
        <v>0</v>
      </c>
      <c r="O1114">
        <v>4</v>
      </c>
      <c r="P1114" t="s">
        <v>196</v>
      </c>
      <c r="Q1114" t="s">
        <v>250</v>
      </c>
      <c r="R1114">
        <v>34</v>
      </c>
      <c r="S1114" t="s">
        <v>122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50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50</v>
      </c>
      <c r="AK1114">
        <v>50</v>
      </c>
      <c r="AL1114">
        <v>50</v>
      </c>
      <c r="AM1114">
        <v>50</v>
      </c>
      <c r="AN1114">
        <v>0</v>
      </c>
      <c r="AO1114">
        <v>4.5454545454545459</v>
      </c>
      <c r="AP1114">
        <v>0</v>
      </c>
      <c r="AQ1114" t="s">
        <v>123</v>
      </c>
      <c r="AR1114" t="s">
        <v>116</v>
      </c>
      <c r="AS1114" t="s">
        <v>403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 t="s">
        <v>117</v>
      </c>
      <c r="BB1114">
        <v>0</v>
      </c>
      <c r="BC1114">
        <v>0</v>
      </c>
      <c r="BD1114" t="s">
        <v>111</v>
      </c>
      <c r="BE1114">
        <v>3</v>
      </c>
      <c r="BF1114" t="s">
        <v>111</v>
      </c>
    </row>
    <row r="1115" spans="1:58" x14ac:dyDescent="0.25">
      <c r="A1115" t="s">
        <v>1449</v>
      </c>
      <c r="B1115" t="s">
        <v>248</v>
      </c>
      <c r="C1115">
        <v>3</v>
      </c>
      <c r="D1115">
        <v>373</v>
      </c>
      <c r="E1115" t="s">
        <v>120</v>
      </c>
      <c r="F1115" t="s">
        <v>63</v>
      </c>
      <c r="G1115" t="s">
        <v>64</v>
      </c>
      <c r="H1115" t="s">
        <v>65</v>
      </c>
      <c r="I1115" t="s">
        <v>72</v>
      </c>
      <c r="J1115" t="s">
        <v>72</v>
      </c>
      <c r="K1115" t="s">
        <v>121</v>
      </c>
      <c r="L1115">
        <v>50</v>
      </c>
      <c r="M1115">
        <v>1945504</v>
      </c>
      <c r="N1115">
        <v>0</v>
      </c>
      <c r="O1115">
        <v>4</v>
      </c>
      <c r="P1115" t="s">
        <v>196</v>
      </c>
      <c r="Q1115" t="s">
        <v>250</v>
      </c>
      <c r="R1115">
        <v>34</v>
      </c>
      <c r="S1115" t="s">
        <v>122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50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50</v>
      </c>
      <c r="AK1115">
        <v>50</v>
      </c>
      <c r="AL1115">
        <v>50</v>
      </c>
      <c r="AM1115">
        <v>50</v>
      </c>
      <c r="AN1115">
        <v>0</v>
      </c>
      <c r="AO1115">
        <v>4.5454545454545459</v>
      </c>
      <c r="AP1115">
        <v>0</v>
      </c>
      <c r="AQ1115" t="s">
        <v>123</v>
      </c>
      <c r="AR1115" t="s">
        <v>116</v>
      </c>
      <c r="AS1115" t="s">
        <v>403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 t="s">
        <v>117</v>
      </c>
      <c r="BB1115">
        <v>0</v>
      </c>
      <c r="BC1115">
        <v>0</v>
      </c>
      <c r="BD1115" t="s">
        <v>111</v>
      </c>
      <c r="BE1115">
        <v>4</v>
      </c>
      <c r="BF1115" t="s">
        <v>111</v>
      </c>
    </row>
    <row r="1116" spans="1:58" x14ac:dyDescent="0.25">
      <c r="A1116" t="s">
        <v>1450</v>
      </c>
      <c r="B1116" t="s">
        <v>248</v>
      </c>
      <c r="C1116">
        <v>3</v>
      </c>
      <c r="D1116">
        <v>374</v>
      </c>
      <c r="E1116" t="s">
        <v>120</v>
      </c>
      <c r="F1116" t="s">
        <v>63</v>
      </c>
      <c r="G1116" t="s">
        <v>64</v>
      </c>
      <c r="H1116" t="s">
        <v>65</v>
      </c>
      <c r="I1116" t="s">
        <v>72</v>
      </c>
      <c r="J1116" t="s">
        <v>72</v>
      </c>
      <c r="K1116" t="s">
        <v>121</v>
      </c>
      <c r="L1116">
        <v>50</v>
      </c>
      <c r="M1116">
        <v>1945506</v>
      </c>
      <c r="N1116">
        <v>0</v>
      </c>
      <c r="O1116">
        <v>4</v>
      </c>
      <c r="P1116" t="s">
        <v>196</v>
      </c>
      <c r="Q1116" t="s">
        <v>250</v>
      </c>
      <c r="R1116">
        <v>34</v>
      </c>
      <c r="S1116" t="s">
        <v>122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50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50</v>
      </c>
      <c r="AK1116">
        <v>50</v>
      </c>
      <c r="AL1116">
        <v>50</v>
      </c>
      <c r="AM1116">
        <v>50</v>
      </c>
      <c r="AN1116">
        <v>0</v>
      </c>
      <c r="AO1116">
        <v>4.5454545454545459</v>
      </c>
      <c r="AP1116">
        <v>0</v>
      </c>
      <c r="AQ1116" t="s">
        <v>123</v>
      </c>
      <c r="AR1116" t="s">
        <v>116</v>
      </c>
      <c r="AS1116" t="s">
        <v>403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 t="s">
        <v>117</v>
      </c>
      <c r="BB1116">
        <v>0</v>
      </c>
      <c r="BC1116">
        <v>0</v>
      </c>
      <c r="BD1116" t="s">
        <v>111</v>
      </c>
      <c r="BE1116">
        <v>5</v>
      </c>
      <c r="BF1116" t="s">
        <v>111</v>
      </c>
    </row>
    <row r="1117" spans="1:58" x14ac:dyDescent="0.25">
      <c r="A1117" t="s">
        <v>1451</v>
      </c>
      <c r="B1117" t="s">
        <v>248</v>
      </c>
      <c r="C1117">
        <v>3</v>
      </c>
      <c r="D1117">
        <v>375</v>
      </c>
      <c r="E1117" t="s">
        <v>120</v>
      </c>
      <c r="F1117" t="s">
        <v>63</v>
      </c>
      <c r="G1117" t="s">
        <v>64</v>
      </c>
      <c r="H1117" t="s">
        <v>65</v>
      </c>
      <c r="I1117" t="s">
        <v>72</v>
      </c>
      <c r="J1117" t="s">
        <v>72</v>
      </c>
      <c r="K1117" t="s">
        <v>121</v>
      </c>
      <c r="L1117">
        <v>50</v>
      </c>
      <c r="M1117">
        <v>1945508</v>
      </c>
      <c r="N1117">
        <v>0</v>
      </c>
      <c r="O1117">
        <v>4</v>
      </c>
      <c r="P1117" t="s">
        <v>196</v>
      </c>
      <c r="Q1117" t="s">
        <v>250</v>
      </c>
      <c r="R1117">
        <v>34</v>
      </c>
      <c r="S1117" t="s">
        <v>122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50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50</v>
      </c>
      <c r="AK1117">
        <v>50</v>
      </c>
      <c r="AL1117">
        <v>50</v>
      </c>
      <c r="AM1117">
        <v>50</v>
      </c>
      <c r="AN1117">
        <v>0</v>
      </c>
      <c r="AO1117">
        <v>4.5454545454545459</v>
      </c>
      <c r="AP1117">
        <v>0</v>
      </c>
      <c r="AQ1117" t="s">
        <v>123</v>
      </c>
      <c r="AR1117" t="s">
        <v>116</v>
      </c>
      <c r="AS1117" t="s">
        <v>403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 t="s">
        <v>117</v>
      </c>
      <c r="BB1117">
        <v>0</v>
      </c>
      <c r="BC1117">
        <v>0</v>
      </c>
      <c r="BD1117" t="s">
        <v>111</v>
      </c>
      <c r="BE1117">
        <v>6</v>
      </c>
      <c r="BF1117" t="s">
        <v>111</v>
      </c>
    </row>
    <row r="1118" spans="1:58" x14ac:dyDescent="0.25">
      <c r="A1118" t="s">
        <v>1452</v>
      </c>
      <c r="B1118" t="s">
        <v>248</v>
      </c>
      <c r="C1118">
        <v>3</v>
      </c>
      <c r="D1118">
        <v>376</v>
      </c>
      <c r="E1118" t="s">
        <v>120</v>
      </c>
      <c r="F1118" t="s">
        <v>63</v>
      </c>
      <c r="G1118" t="s">
        <v>64</v>
      </c>
      <c r="H1118" t="s">
        <v>65</v>
      </c>
      <c r="I1118" t="s">
        <v>72</v>
      </c>
      <c r="J1118" t="s">
        <v>72</v>
      </c>
      <c r="K1118" t="s">
        <v>121</v>
      </c>
      <c r="L1118">
        <v>50</v>
      </c>
      <c r="M1118">
        <v>1945510</v>
      </c>
      <c r="N1118">
        <v>0</v>
      </c>
      <c r="O1118">
        <v>4</v>
      </c>
      <c r="P1118" t="s">
        <v>196</v>
      </c>
      <c r="Q1118" t="s">
        <v>250</v>
      </c>
      <c r="R1118">
        <v>34</v>
      </c>
      <c r="S1118" t="s">
        <v>122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50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50</v>
      </c>
      <c r="AK1118">
        <v>50</v>
      </c>
      <c r="AL1118">
        <v>50</v>
      </c>
      <c r="AM1118">
        <v>50</v>
      </c>
      <c r="AN1118">
        <v>0</v>
      </c>
      <c r="AO1118">
        <v>4.5454545454545459</v>
      </c>
      <c r="AP1118">
        <v>0</v>
      </c>
      <c r="AQ1118" t="s">
        <v>123</v>
      </c>
      <c r="AR1118" t="s">
        <v>116</v>
      </c>
      <c r="AS1118" t="s">
        <v>403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 t="s">
        <v>117</v>
      </c>
      <c r="BB1118">
        <v>0</v>
      </c>
      <c r="BC1118">
        <v>0</v>
      </c>
      <c r="BD1118" t="s">
        <v>114</v>
      </c>
      <c r="BE1118">
        <v>7</v>
      </c>
      <c r="BF1118" t="s">
        <v>111</v>
      </c>
    </row>
    <row r="1119" spans="1:58" x14ac:dyDescent="0.25">
      <c r="A1119" t="s">
        <v>1453</v>
      </c>
      <c r="B1119" t="s">
        <v>248</v>
      </c>
      <c r="C1119">
        <v>3</v>
      </c>
      <c r="D1119">
        <v>377</v>
      </c>
      <c r="E1119" t="s">
        <v>120</v>
      </c>
      <c r="F1119" t="s">
        <v>63</v>
      </c>
      <c r="G1119" t="s">
        <v>64</v>
      </c>
      <c r="H1119" t="s">
        <v>65</v>
      </c>
      <c r="I1119" t="s">
        <v>78</v>
      </c>
      <c r="J1119" t="s">
        <v>75</v>
      </c>
      <c r="K1119" t="s">
        <v>1</v>
      </c>
      <c r="L1119">
        <v>50</v>
      </c>
      <c r="M1119">
        <v>3495913</v>
      </c>
      <c r="N1119">
        <v>20</v>
      </c>
      <c r="O1119">
        <v>4</v>
      </c>
      <c r="P1119" t="s">
        <v>196</v>
      </c>
      <c r="Q1119" t="s">
        <v>250</v>
      </c>
      <c r="R1119">
        <v>35</v>
      </c>
      <c r="S1119" t="s">
        <v>899</v>
      </c>
      <c r="U1119">
        <v>22</v>
      </c>
      <c r="V1119">
        <v>25</v>
      </c>
      <c r="W1119">
        <v>0</v>
      </c>
      <c r="X1119">
        <v>0</v>
      </c>
      <c r="Y1119">
        <v>0</v>
      </c>
      <c r="Z1119">
        <v>0</v>
      </c>
      <c r="AA1119">
        <v>22</v>
      </c>
      <c r="AB1119">
        <v>25</v>
      </c>
      <c r="AC1119">
        <v>50</v>
      </c>
      <c r="AD1119">
        <v>49</v>
      </c>
      <c r="AE1119">
        <v>0</v>
      </c>
      <c r="AF1119">
        <v>0</v>
      </c>
      <c r="AG1119">
        <v>49</v>
      </c>
      <c r="AH1119">
        <v>0</v>
      </c>
      <c r="AI1119">
        <v>1</v>
      </c>
      <c r="AJ1119">
        <v>1</v>
      </c>
      <c r="AK1119">
        <v>1</v>
      </c>
      <c r="AL1119">
        <v>1</v>
      </c>
      <c r="AM1119">
        <v>0</v>
      </c>
      <c r="AN1119">
        <v>0.4</v>
      </c>
      <c r="AO1119">
        <v>9.0909090909090912E-2</v>
      </c>
      <c r="AP1119">
        <v>0</v>
      </c>
      <c r="AQ1119" t="s">
        <v>145</v>
      </c>
      <c r="AR1119" t="s">
        <v>108</v>
      </c>
      <c r="AS1119" t="s">
        <v>403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 t="s">
        <v>113</v>
      </c>
      <c r="BB1119">
        <v>20</v>
      </c>
      <c r="BC1119">
        <v>0</v>
      </c>
      <c r="BD1119" t="s">
        <v>110</v>
      </c>
      <c r="BE1119">
        <v>0</v>
      </c>
      <c r="BF1119" t="s">
        <v>111</v>
      </c>
    </row>
    <row r="1120" spans="1:58" x14ac:dyDescent="0.25">
      <c r="A1120" t="s">
        <v>1454</v>
      </c>
      <c r="B1120" t="s">
        <v>248</v>
      </c>
      <c r="C1120">
        <v>3</v>
      </c>
      <c r="D1120">
        <v>378</v>
      </c>
      <c r="E1120" t="s">
        <v>120</v>
      </c>
      <c r="F1120" t="s">
        <v>63</v>
      </c>
      <c r="G1120" t="s">
        <v>64</v>
      </c>
      <c r="H1120" t="s">
        <v>65</v>
      </c>
      <c r="I1120" t="s">
        <v>78</v>
      </c>
      <c r="J1120" t="s">
        <v>75</v>
      </c>
      <c r="K1120" t="s">
        <v>1</v>
      </c>
      <c r="L1120">
        <v>50</v>
      </c>
      <c r="M1120">
        <v>3495915</v>
      </c>
      <c r="N1120">
        <v>20</v>
      </c>
      <c r="O1120">
        <v>4</v>
      </c>
      <c r="P1120" t="s">
        <v>196</v>
      </c>
      <c r="Q1120" t="s">
        <v>250</v>
      </c>
      <c r="R1120">
        <v>35</v>
      </c>
      <c r="S1120" t="s">
        <v>899</v>
      </c>
      <c r="U1120">
        <v>22</v>
      </c>
      <c r="V1120">
        <v>25</v>
      </c>
      <c r="W1120">
        <v>0</v>
      </c>
      <c r="X1120">
        <v>0</v>
      </c>
      <c r="Y1120">
        <v>0</v>
      </c>
      <c r="Z1120">
        <v>0</v>
      </c>
      <c r="AA1120">
        <v>22</v>
      </c>
      <c r="AB1120">
        <v>25</v>
      </c>
      <c r="AC1120">
        <v>50</v>
      </c>
      <c r="AD1120">
        <v>49</v>
      </c>
      <c r="AE1120">
        <v>0</v>
      </c>
      <c r="AF1120">
        <v>0</v>
      </c>
      <c r="AG1120">
        <v>49</v>
      </c>
      <c r="AH1120">
        <v>0</v>
      </c>
      <c r="AI1120">
        <v>1</v>
      </c>
      <c r="AJ1120">
        <v>1</v>
      </c>
      <c r="AK1120">
        <v>1</v>
      </c>
      <c r="AL1120">
        <v>1</v>
      </c>
      <c r="AM1120">
        <v>0</v>
      </c>
      <c r="AN1120">
        <v>0.4</v>
      </c>
      <c r="AO1120">
        <v>9.0909090909090912E-2</v>
      </c>
      <c r="AP1120">
        <v>0</v>
      </c>
      <c r="AQ1120" t="s">
        <v>145</v>
      </c>
      <c r="AR1120" t="s">
        <v>108</v>
      </c>
      <c r="AS1120" t="s">
        <v>403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 t="s">
        <v>113</v>
      </c>
      <c r="BB1120">
        <v>20</v>
      </c>
      <c r="BC1120">
        <v>0</v>
      </c>
      <c r="BD1120" t="s">
        <v>111</v>
      </c>
      <c r="BE1120">
        <v>0</v>
      </c>
      <c r="BF1120" t="s">
        <v>111</v>
      </c>
    </row>
    <row r="1121" spans="1:58" x14ac:dyDescent="0.25">
      <c r="A1121" t="s">
        <v>1455</v>
      </c>
      <c r="B1121" t="s">
        <v>248</v>
      </c>
      <c r="C1121">
        <v>3</v>
      </c>
      <c r="D1121">
        <v>379</v>
      </c>
      <c r="E1121" t="s">
        <v>120</v>
      </c>
      <c r="F1121" t="s">
        <v>63</v>
      </c>
      <c r="G1121" t="s">
        <v>64</v>
      </c>
      <c r="H1121" t="s">
        <v>65</v>
      </c>
      <c r="I1121" t="s">
        <v>78</v>
      </c>
      <c r="J1121" t="s">
        <v>75</v>
      </c>
      <c r="K1121" t="s">
        <v>1</v>
      </c>
      <c r="L1121">
        <v>50</v>
      </c>
      <c r="M1121">
        <v>3495917</v>
      </c>
      <c r="N1121">
        <v>20</v>
      </c>
      <c r="O1121">
        <v>4</v>
      </c>
      <c r="P1121" t="s">
        <v>196</v>
      </c>
      <c r="Q1121" t="s">
        <v>250</v>
      </c>
      <c r="R1121">
        <v>35</v>
      </c>
      <c r="S1121" t="s">
        <v>899</v>
      </c>
      <c r="U1121">
        <v>22</v>
      </c>
      <c r="V1121">
        <v>25</v>
      </c>
      <c r="W1121">
        <v>0</v>
      </c>
      <c r="X1121">
        <v>0</v>
      </c>
      <c r="Y1121">
        <v>0</v>
      </c>
      <c r="Z1121">
        <v>0</v>
      </c>
      <c r="AA1121">
        <v>22</v>
      </c>
      <c r="AB1121">
        <v>25</v>
      </c>
      <c r="AC1121">
        <v>50</v>
      </c>
      <c r="AD1121">
        <v>49</v>
      </c>
      <c r="AE1121">
        <v>0</v>
      </c>
      <c r="AF1121">
        <v>0</v>
      </c>
      <c r="AG1121">
        <v>49</v>
      </c>
      <c r="AH1121">
        <v>0</v>
      </c>
      <c r="AI1121">
        <v>1</v>
      </c>
      <c r="AJ1121">
        <v>1</v>
      </c>
      <c r="AK1121">
        <v>1</v>
      </c>
      <c r="AL1121">
        <v>1</v>
      </c>
      <c r="AM1121">
        <v>0</v>
      </c>
      <c r="AN1121">
        <v>0.4</v>
      </c>
      <c r="AO1121">
        <v>9.0909090909090912E-2</v>
      </c>
      <c r="AP1121">
        <v>0</v>
      </c>
      <c r="AQ1121" t="s">
        <v>145</v>
      </c>
      <c r="AR1121" t="s">
        <v>108</v>
      </c>
      <c r="AS1121" t="s">
        <v>403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 t="s">
        <v>113</v>
      </c>
      <c r="BB1121">
        <v>20</v>
      </c>
      <c r="BC1121">
        <v>0</v>
      </c>
      <c r="BD1121" t="s">
        <v>111</v>
      </c>
      <c r="BE1121">
        <v>0</v>
      </c>
      <c r="BF1121" t="s">
        <v>111</v>
      </c>
    </row>
    <row r="1122" spans="1:58" x14ac:dyDescent="0.25">
      <c r="A1122" t="s">
        <v>1456</v>
      </c>
      <c r="B1122" t="s">
        <v>248</v>
      </c>
      <c r="C1122">
        <v>3</v>
      </c>
      <c r="D1122">
        <v>380</v>
      </c>
      <c r="E1122" t="s">
        <v>120</v>
      </c>
      <c r="F1122" t="s">
        <v>63</v>
      </c>
      <c r="G1122" t="s">
        <v>64</v>
      </c>
      <c r="H1122" t="s">
        <v>65</v>
      </c>
      <c r="I1122" t="s">
        <v>72</v>
      </c>
      <c r="J1122" t="s">
        <v>72</v>
      </c>
      <c r="K1122" t="s">
        <v>121</v>
      </c>
      <c r="L1122">
        <v>50</v>
      </c>
      <c r="M1122">
        <v>1945518</v>
      </c>
      <c r="N1122">
        <v>0</v>
      </c>
      <c r="O1122">
        <v>4</v>
      </c>
      <c r="P1122" t="s">
        <v>196</v>
      </c>
      <c r="Q1122" t="s">
        <v>250</v>
      </c>
      <c r="R1122">
        <v>35</v>
      </c>
      <c r="S1122" t="s">
        <v>122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50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50</v>
      </c>
      <c r="AK1122">
        <v>50</v>
      </c>
      <c r="AL1122">
        <v>50</v>
      </c>
      <c r="AM1122">
        <v>50</v>
      </c>
      <c r="AN1122">
        <v>0</v>
      </c>
      <c r="AO1122">
        <v>4.5454545454545459</v>
      </c>
      <c r="AP1122">
        <v>0</v>
      </c>
      <c r="AQ1122" t="s">
        <v>123</v>
      </c>
      <c r="AR1122" t="s">
        <v>116</v>
      </c>
      <c r="AS1122" t="s">
        <v>403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 t="s">
        <v>117</v>
      </c>
      <c r="BB1122">
        <v>0</v>
      </c>
      <c r="BC1122">
        <v>0</v>
      </c>
      <c r="BD1122" t="s">
        <v>111</v>
      </c>
      <c r="BE1122">
        <v>1</v>
      </c>
      <c r="BF1122" t="s">
        <v>111</v>
      </c>
    </row>
    <row r="1123" spans="1:58" x14ac:dyDescent="0.25">
      <c r="A1123" t="s">
        <v>1457</v>
      </c>
      <c r="B1123" t="s">
        <v>248</v>
      </c>
      <c r="C1123">
        <v>3</v>
      </c>
      <c r="D1123">
        <v>381</v>
      </c>
      <c r="E1123" t="s">
        <v>120</v>
      </c>
      <c r="F1123" t="s">
        <v>63</v>
      </c>
      <c r="G1123" t="s">
        <v>64</v>
      </c>
      <c r="H1123" t="s">
        <v>65</v>
      </c>
      <c r="I1123" t="s">
        <v>72</v>
      </c>
      <c r="J1123" t="s">
        <v>72</v>
      </c>
      <c r="K1123" t="s">
        <v>121</v>
      </c>
      <c r="L1123">
        <v>50</v>
      </c>
      <c r="M1123">
        <v>1945520</v>
      </c>
      <c r="N1123">
        <v>0</v>
      </c>
      <c r="O1123">
        <v>4</v>
      </c>
      <c r="P1123" t="s">
        <v>196</v>
      </c>
      <c r="Q1123" t="s">
        <v>250</v>
      </c>
      <c r="R1123">
        <v>35</v>
      </c>
      <c r="S1123" t="s">
        <v>122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50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50</v>
      </c>
      <c r="AK1123">
        <v>50</v>
      </c>
      <c r="AL1123">
        <v>50</v>
      </c>
      <c r="AM1123">
        <v>50</v>
      </c>
      <c r="AN1123">
        <v>0</v>
      </c>
      <c r="AO1123">
        <v>4.5454545454545459</v>
      </c>
      <c r="AP1123">
        <v>0</v>
      </c>
      <c r="AQ1123" t="s">
        <v>123</v>
      </c>
      <c r="AR1123" t="s">
        <v>116</v>
      </c>
      <c r="AS1123" t="s">
        <v>403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 t="s">
        <v>117</v>
      </c>
      <c r="BB1123">
        <v>0</v>
      </c>
      <c r="BC1123">
        <v>0</v>
      </c>
      <c r="BD1123" t="s">
        <v>111</v>
      </c>
      <c r="BE1123">
        <v>2</v>
      </c>
      <c r="BF1123" t="s">
        <v>111</v>
      </c>
    </row>
    <row r="1124" spans="1:58" x14ac:dyDescent="0.25">
      <c r="A1124" t="s">
        <v>1458</v>
      </c>
      <c r="B1124" t="s">
        <v>248</v>
      </c>
      <c r="C1124">
        <v>3</v>
      </c>
      <c r="D1124">
        <v>382</v>
      </c>
      <c r="E1124" t="s">
        <v>120</v>
      </c>
      <c r="F1124" t="s">
        <v>63</v>
      </c>
      <c r="G1124" t="s">
        <v>64</v>
      </c>
      <c r="H1124" t="s">
        <v>65</v>
      </c>
      <c r="I1124" t="s">
        <v>72</v>
      </c>
      <c r="J1124" t="s">
        <v>72</v>
      </c>
      <c r="K1124" t="s">
        <v>121</v>
      </c>
      <c r="L1124">
        <v>50</v>
      </c>
      <c r="M1124">
        <v>1945522</v>
      </c>
      <c r="N1124">
        <v>0</v>
      </c>
      <c r="O1124">
        <v>4</v>
      </c>
      <c r="P1124" t="s">
        <v>196</v>
      </c>
      <c r="Q1124" t="s">
        <v>250</v>
      </c>
      <c r="R1124">
        <v>35</v>
      </c>
      <c r="S1124" t="s">
        <v>122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50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50</v>
      </c>
      <c r="AK1124">
        <v>50</v>
      </c>
      <c r="AL1124">
        <v>50</v>
      </c>
      <c r="AM1124">
        <v>50</v>
      </c>
      <c r="AN1124">
        <v>0</v>
      </c>
      <c r="AO1124">
        <v>4.5454545454545459</v>
      </c>
      <c r="AP1124">
        <v>0</v>
      </c>
      <c r="AQ1124" t="s">
        <v>123</v>
      </c>
      <c r="AR1124" t="s">
        <v>116</v>
      </c>
      <c r="AS1124" t="s">
        <v>403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 t="s">
        <v>117</v>
      </c>
      <c r="BB1124">
        <v>0</v>
      </c>
      <c r="BC1124">
        <v>0</v>
      </c>
      <c r="BD1124" t="s">
        <v>111</v>
      </c>
      <c r="BE1124">
        <v>3</v>
      </c>
      <c r="BF1124" t="s">
        <v>111</v>
      </c>
    </row>
    <row r="1125" spans="1:58" x14ac:dyDescent="0.25">
      <c r="A1125" t="s">
        <v>1459</v>
      </c>
      <c r="B1125" t="s">
        <v>248</v>
      </c>
      <c r="C1125">
        <v>3</v>
      </c>
      <c r="D1125">
        <v>383</v>
      </c>
      <c r="E1125" t="s">
        <v>120</v>
      </c>
      <c r="F1125" t="s">
        <v>63</v>
      </c>
      <c r="G1125" t="s">
        <v>64</v>
      </c>
      <c r="H1125" t="s">
        <v>65</v>
      </c>
      <c r="I1125" t="s">
        <v>72</v>
      </c>
      <c r="J1125" t="s">
        <v>72</v>
      </c>
      <c r="K1125" t="s">
        <v>121</v>
      </c>
      <c r="L1125">
        <v>50</v>
      </c>
      <c r="M1125">
        <v>1945524</v>
      </c>
      <c r="N1125">
        <v>0</v>
      </c>
      <c r="O1125">
        <v>4</v>
      </c>
      <c r="P1125" t="s">
        <v>196</v>
      </c>
      <c r="Q1125" t="s">
        <v>250</v>
      </c>
      <c r="R1125">
        <v>35</v>
      </c>
      <c r="S1125" t="s">
        <v>122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50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50</v>
      </c>
      <c r="AK1125">
        <v>50</v>
      </c>
      <c r="AL1125">
        <v>50</v>
      </c>
      <c r="AM1125">
        <v>50</v>
      </c>
      <c r="AN1125">
        <v>0</v>
      </c>
      <c r="AO1125">
        <v>4.5454545454545459</v>
      </c>
      <c r="AP1125">
        <v>0</v>
      </c>
      <c r="AQ1125" t="s">
        <v>123</v>
      </c>
      <c r="AR1125" t="s">
        <v>116</v>
      </c>
      <c r="AS1125" t="s">
        <v>403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 t="s">
        <v>117</v>
      </c>
      <c r="BB1125">
        <v>0</v>
      </c>
      <c r="BC1125">
        <v>0</v>
      </c>
      <c r="BD1125" t="s">
        <v>111</v>
      </c>
      <c r="BE1125">
        <v>4</v>
      </c>
      <c r="BF1125" t="s">
        <v>111</v>
      </c>
    </row>
    <row r="1126" spans="1:58" x14ac:dyDescent="0.25">
      <c r="A1126" t="s">
        <v>1460</v>
      </c>
      <c r="B1126" t="s">
        <v>248</v>
      </c>
      <c r="C1126">
        <v>3</v>
      </c>
      <c r="D1126">
        <v>384</v>
      </c>
      <c r="E1126" t="s">
        <v>120</v>
      </c>
      <c r="F1126" t="s">
        <v>63</v>
      </c>
      <c r="G1126" t="s">
        <v>64</v>
      </c>
      <c r="H1126" t="s">
        <v>65</v>
      </c>
      <c r="I1126" t="s">
        <v>72</v>
      </c>
      <c r="J1126" t="s">
        <v>72</v>
      </c>
      <c r="K1126" t="s">
        <v>121</v>
      </c>
      <c r="L1126">
        <v>50</v>
      </c>
      <c r="M1126">
        <v>1945526</v>
      </c>
      <c r="N1126">
        <v>0</v>
      </c>
      <c r="O1126">
        <v>4</v>
      </c>
      <c r="P1126" t="s">
        <v>196</v>
      </c>
      <c r="Q1126" t="s">
        <v>250</v>
      </c>
      <c r="R1126">
        <v>35</v>
      </c>
      <c r="S1126" t="s">
        <v>122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50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50</v>
      </c>
      <c r="AK1126">
        <v>50</v>
      </c>
      <c r="AL1126">
        <v>50</v>
      </c>
      <c r="AM1126">
        <v>50</v>
      </c>
      <c r="AN1126">
        <v>0</v>
      </c>
      <c r="AO1126">
        <v>4.5454545454545459</v>
      </c>
      <c r="AP1126">
        <v>0</v>
      </c>
      <c r="AQ1126" t="s">
        <v>123</v>
      </c>
      <c r="AR1126" t="s">
        <v>116</v>
      </c>
      <c r="AS1126" t="s">
        <v>403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 t="s">
        <v>117</v>
      </c>
      <c r="BB1126">
        <v>0</v>
      </c>
      <c r="BC1126">
        <v>0</v>
      </c>
      <c r="BD1126" t="s">
        <v>111</v>
      </c>
      <c r="BE1126">
        <v>5</v>
      </c>
      <c r="BF1126" t="s">
        <v>111</v>
      </c>
    </row>
    <row r="1127" spans="1:58" x14ac:dyDescent="0.25">
      <c r="A1127" t="s">
        <v>1461</v>
      </c>
      <c r="B1127" t="s">
        <v>248</v>
      </c>
      <c r="C1127">
        <v>3</v>
      </c>
      <c r="D1127">
        <v>385</v>
      </c>
      <c r="E1127" t="s">
        <v>120</v>
      </c>
      <c r="F1127" t="s">
        <v>63</v>
      </c>
      <c r="G1127" t="s">
        <v>64</v>
      </c>
      <c r="H1127" t="s">
        <v>65</v>
      </c>
      <c r="I1127" t="s">
        <v>72</v>
      </c>
      <c r="J1127" t="s">
        <v>72</v>
      </c>
      <c r="K1127" t="s">
        <v>121</v>
      </c>
      <c r="L1127">
        <v>50</v>
      </c>
      <c r="M1127">
        <v>1945528</v>
      </c>
      <c r="N1127">
        <v>0</v>
      </c>
      <c r="O1127">
        <v>4</v>
      </c>
      <c r="P1127" t="s">
        <v>196</v>
      </c>
      <c r="Q1127" t="s">
        <v>250</v>
      </c>
      <c r="R1127">
        <v>35</v>
      </c>
      <c r="S1127" t="s">
        <v>122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50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50</v>
      </c>
      <c r="AK1127">
        <v>50</v>
      </c>
      <c r="AL1127">
        <v>50</v>
      </c>
      <c r="AM1127">
        <v>50</v>
      </c>
      <c r="AN1127">
        <v>0</v>
      </c>
      <c r="AO1127">
        <v>4.5454545454545459</v>
      </c>
      <c r="AP1127">
        <v>0</v>
      </c>
      <c r="AQ1127" t="s">
        <v>123</v>
      </c>
      <c r="AR1127" t="s">
        <v>116</v>
      </c>
      <c r="AS1127" t="s">
        <v>403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 t="s">
        <v>117</v>
      </c>
      <c r="BB1127">
        <v>0</v>
      </c>
      <c r="BC1127">
        <v>0</v>
      </c>
      <c r="BD1127" t="s">
        <v>111</v>
      </c>
      <c r="BE1127">
        <v>6</v>
      </c>
      <c r="BF1127" t="s">
        <v>111</v>
      </c>
    </row>
    <row r="1128" spans="1:58" x14ac:dyDescent="0.25">
      <c r="A1128" t="s">
        <v>1462</v>
      </c>
      <c r="B1128" t="s">
        <v>248</v>
      </c>
      <c r="C1128">
        <v>3</v>
      </c>
      <c r="D1128">
        <v>386</v>
      </c>
      <c r="E1128" t="s">
        <v>120</v>
      </c>
      <c r="F1128" t="s">
        <v>63</v>
      </c>
      <c r="G1128" t="s">
        <v>64</v>
      </c>
      <c r="H1128" t="s">
        <v>65</v>
      </c>
      <c r="I1128" t="s">
        <v>72</v>
      </c>
      <c r="J1128" t="s">
        <v>72</v>
      </c>
      <c r="K1128" t="s">
        <v>121</v>
      </c>
      <c r="L1128">
        <v>50</v>
      </c>
      <c r="M1128">
        <v>1945530</v>
      </c>
      <c r="N1128">
        <v>0</v>
      </c>
      <c r="O1128">
        <v>4</v>
      </c>
      <c r="P1128" t="s">
        <v>196</v>
      </c>
      <c r="Q1128" t="s">
        <v>250</v>
      </c>
      <c r="R1128">
        <v>35</v>
      </c>
      <c r="S1128" t="s">
        <v>122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50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50</v>
      </c>
      <c r="AK1128">
        <v>50</v>
      </c>
      <c r="AL1128">
        <v>50</v>
      </c>
      <c r="AM1128">
        <v>50</v>
      </c>
      <c r="AN1128">
        <v>0</v>
      </c>
      <c r="AO1128">
        <v>4.5454545454545459</v>
      </c>
      <c r="AP1128">
        <v>0</v>
      </c>
      <c r="AQ1128" t="s">
        <v>123</v>
      </c>
      <c r="AR1128" t="s">
        <v>116</v>
      </c>
      <c r="AS1128" t="s">
        <v>403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 t="s">
        <v>117</v>
      </c>
      <c r="BB1128">
        <v>0</v>
      </c>
      <c r="BC1128">
        <v>0</v>
      </c>
      <c r="BD1128" t="s">
        <v>111</v>
      </c>
      <c r="BE1128">
        <v>7</v>
      </c>
      <c r="BF1128" t="s">
        <v>111</v>
      </c>
    </row>
    <row r="1129" spans="1:58" x14ac:dyDescent="0.25">
      <c r="A1129" t="s">
        <v>1463</v>
      </c>
      <c r="B1129" t="s">
        <v>248</v>
      </c>
      <c r="C1129">
        <v>3</v>
      </c>
      <c r="D1129">
        <v>387</v>
      </c>
      <c r="E1129" t="s">
        <v>120</v>
      </c>
      <c r="F1129" t="s">
        <v>63</v>
      </c>
      <c r="G1129" t="s">
        <v>64</v>
      </c>
      <c r="H1129" t="s">
        <v>65</v>
      </c>
      <c r="I1129" t="s">
        <v>72</v>
      </c>
      <c r="J1129" t="s">
        <v>72</v>
      </c>
      <c r="K1129" t="s">
        <v>121</v>
      </c>
      <c r="L1129">
        <v>50</v>
      </c>
      <c r="M1129">
        <v>1945532</v>
      </c>
      <c r="N1129">
        <v>0</v>
      </c>
      <c r="O1129">
        <v>4</v>
      </c>
      <c r="P1129" t="s">
        <v>196</v>
      </c>
      <c r="Q1129" t="s">
        <v>250</v>
      </c>
      <c r="R1129">
        <v>35</v>
      </c>
      <c r="S1129" t="s">
        <v>122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50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50</v>
      </c>
      <c r="AK1129">
        <v>50</v>
      </c>
      <c r="AL1129">
        <v>50</v>
      </c>
      <c r="AM1129">
        <v>50</v>
      </c>
      <c r="AN1129">
        <v>0</v>
      </c>
      <c r="AO1129">
        <v>4.5454545454545459</v>
      </c>
      <c r="AP1129">
        <v>0</v>
      </c>
      <c r="AQ1129" t="s">
        <v>123</v>
      </c>
      <c r="AR1129" t="s">
        <v>116</v>
      </c>
      <c r="AS1129" t="s">
        <v>403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 t="s">
        <v>117</v>
      </c>
      <c r="BB1129">
        <v>0</v>
      </c>
      <c r="BC1129">
        <v>0</v>
      </c>
      <c r="BD1129" t="s">
        <v>114</v>
      </c>
      <c r="BE1129">
        <v>8</v>
      </c>
      <c r="BF1129" t="s">
        <v>111</v>
      </c>
    </row>
    <row r="1130" spans="1:58" x14ac:dyDescent="0.25">
      <c r="A1130" t="s">
        <v>1464</v>
      </c>
      <c r="B1130" t="s">
        <v>248</v>
      </c>
      <c r="C1130">
        <v>3</v>
      </c>
      <c r="D1130">
        <v>388</v>
      </c>
      <c r="E1130" t="s">
        <v>120</v>
      </c>
      <c r="F1130" t="s">
        <v>63</v>
      </c>
      <c r="G1130" t="s">
        <v>64</v>
      </c>
      <c r="H1130" t="s">
        <v>65</v>
      </c>
      <c r="I1130" t="s">
        <v>78</v>
      </c>
      <c r="J1130" t="s">
        <v>75</v>
      </c>
      <c r="K1130" t="s">
        <v>1</v>
      </c>
      <c r="L1130">
        <v>50</v>
      </c>
      <c r="M1130">
        <v>3495919</v>
      </c>
      <c r="N1130">
        <v>20</v>
      </c>
      <c r="O1130">
        <v>4</v>
      </c>
      <c r="P1130" t="s">
        <v>196</v>
      </c>
      <c r="Q1130" t="s">
        <v>250</v>
      </c>
      <c r="R1130">
        <v>36</v>
      </c>
      <c r="S1130" t="s">
        <v>1465</v>
      </c>
      <c r="U1130">
        <v>22</v>
      </c>
      <c r="V1130">
        <v>25</v>
      </c>
      <c r="W1130">
        <v>0</v>
      </c>
      <c r="X1130">
        <v>0</v>
      </c>
      <c r="Y1130">
        <v>0</v>
      </c>
      <c r="Z1130">
        <v>0</v>
      </c>
      <c r="AA1130">
        <v>22</v>
      </c>
      <c r="AB1130">
        <v>25</v>
      </c>
      <c r="AC1130">
        <v>50</v>
      </c>
      <c r="AD1130">
        <v>49</v>
      </c>
      <c r="AE1130">
        <v>0</v>
      </c>
      <c r="AF1130">
        <v>0</v>
      </c>
      <c r="AG1130">
        <v>49</v>
      </c>
      <c r="AH1130">
        <v>0</v>
      </c>
      <c r="AI1130">
        <v>1</v>
      </c>
      <c r="AJ1130">
        <v>1</v>
      </c>
      <c r="AK1130">
        <v>1</v>
      </c>
      <c r="AL1130">
        <v>1</v>
      </c>
      <c r="AM1130">
        <v>0</v>
      </c>
      <c r="AN1130">
        <v>0.4</v>
      </c>
      <c r="AO1130">
        <v>9.0909090909090912E-2</v>
      </c>
      <c r="AP1130">
        <v>0</v>
      </c>
      <c r="AQ1130" t="s">
        <v>145</v>
      </c>
      <c r="AR1130" t="s">
        <v>108</v>
      </c>
      <c r="AS1130" t="s">
        <v>403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 t="s">
        <v>113</v>
      </c>
      <c r="BB1130">
        <v>20</v>
      </c>
      <c r="BC1130">
        <v>0</v>
      </c>
      <c r="BD1130" t="s">
        <v>110</v>
      </c>
      <c r="BE1130">
        <v>0</v>
      </c>
      <c r="BF1130" t="s">
        <v>111</v>
      </c>
    </row>
    <row r="1131" spans="1:58" x14ac:dyDescent="0.25">
      <c r="A1131" t="s">
        <v>1466</v>
      </c>
      <c r="B1131" t="s">
        <v>248</v>
      </c>
      <c r="C1131">
        <v>3</v>
      </c>
      <c r="D1131">
        <v>389</v>
      </c>
      <c r="E1131" t="s">
        <v>120</v>
      </c>
      <c r="F1131" t="s">
        <v>63</v>
      </c>
      <c r="G1131" t="s">
        <v>64</v>
      </c>
      <c r="H1131" t="s">
        <v>65</v>
      </c>
      <c r="I1131" t="s">
        <v>78</v>
      </c>
      <c r="J1131" t="s">
        <v>75</v>
      </c>
      <c r="K1131" t="s">
        <v>2</v>
      </c>
      <c r="L1131">
        <v>50</v>
      </c>
      <c r="M1131">
        <v>1945536</v>
      </c>
      <c r="N1131">
        <v>20</v>
      </c>
      <c r="O1131">
        <v>4</v>
      </c>
      <c r="P1131" t="s">
        <v>196</v>
      </c>
      <c r="Q1131" t="s">
        <v>250</v>
      </c>
      <c r="R1131">
        <v>36</v>
      </c>
      <c r="S1131" t="s">
        <v>1467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50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50</v>
      </c>
      <c r="AJ1131">
        <v>50</v>
      </c>
      <c r="AK1131">
        <v>50</v>
      </c>
      <c r="AL1131">
        <v>50</v>
      </c>
      <c r="AM1131">
        <v>0</v>
      </c>
      <c r="AN1131">
        <v>0.4</v>
      </c>
      <c r="AO1131">
        <v>4.5454545454545459</v>
      </c>
      <c r="AP1131">
        <v>0</v>
      </c>
      <c r="AQ1131" t="s">
        <v>124</v>
      </c>
      <c r="AR1131" t="s">
        <v>116</v>
      </c>
      <c r="AS1131" t="s">
        <v>403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 t="s">
        <v>109</v>
      </c>
      <c r="BB1131">
        <v>20</v>
      </c>
      <c r="BC1131">
        <v>0</v>
      </c>
      <c r="BD1131" t="s">
        <v>111</v>
      </c>
      <c r="BE1131">
        <v>0</v>
      </c>
      <c r="BF1131" t="s">
        <v>111</v>
      </c>
    </row>
    <row r="1132" spans="1:58" x14ac:dyDescent="0.25">
      <c r="A1132" t="s">
        <v>1468</v>
      </c>
      <c r="B1132" t="s">
        <v>248</v>
      </c>
      <c r="C1132">
        <v>3</v>
      </c>
      <c r="D1132">
        <v>390</v>
      </c>
      <c r="E1132" t="s">
        <v>120</v>
      </c>
      <c r="F1132" t="s">
        <v>63</v>
      </c>
      <c r="G1132" t="s">
        <v>64</v>
      </c>
      <c r="H1132" t="s">
        <v>65</v>
      </c>
      <c r="I1132" t="s">
        <v>78</v>
      </c>
      <c r="J1132" t="s">
        <v>75</v>
      </c>
      <c r="K1132" t="s">
        <v>2</v>
      </c>
      <c r="L1132">
        <v>50</v>
      </c>
      <c r="M1132">
        <v>1945538</v>
      </c>
      <c r="N1132">
        <v>20</v>
      </c>
      <c r="O1132">
        <v>4</v>
      </c>
      <c r="P1132" t="s">
        <v>196</v>
      </c>
      <c r="Q1132" t="s">
        <v>250</v>
      </c>
      <c r="R1132">
        <v>36</v>
      </c>
      <c r="S1132" t="s">
        <v>1467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50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50</v>
      </c>
      <c r="AJ1132">
        <v>50</v>
      </c>
      <c r="AK1132">
        <v>50</v>
      </c>
      <c r="AL1132">
        <v>50</v>
      </c>
      <c r="AM1132">
        <v>0</v>
      </c>
      <c r="AN1132">
        <v>0.4</v>
      </c>
      <c r="AO1132">
        <v>4.5454545454545459</v>
      </c>
      <c r="AP1132">
        <v>0</v>
      </c>
      <c r="AQ1132" t="s">
        <v>124</v>
      </c>
      <c r="AR1132" t="s">
        <v>116</v>
      </c>
      <c r="AS1132" t="s">
        <v>403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 t="s">
        <v>109</v>
      </c>
      <c r="BB1132">
        <v>20</v>
      </c>
      <c r="BC1132">
        <v>0</v>
      </c>
      <c r="BD1132" t="s">
        <v>111</v>
      </c>
      <c r="BE1132">
        <v>0</v>
      </c>
      <c r="BF1132" t="s">
        <v>111</v>
      </c>
    </row>
    <row r="1133" spans="1:58" x14ac:dyDescent="0.25">
      <c r="A1133" t="s">
        <v>1469</v>
      </c>
      <c r="B1133" t="s">
        <v>248</v>
      </c>
      <c r="C1133">
        <v>3</v>
      </c>
      <c r="D1133">
        <v>391</v>
      </c>
      <c r="E1133" t="s">
        <v>120</v>
      </c>
      <c r="F1133" t="s">
        <v>63</v>
      </c>
      <c r="G1133" t="s">
        <v>64</v>
      </c>
      <c r="H1133" t="s">
        <v>65</v>
      </c>
      <c r="I1133" t="s">
        <v>72</v>
      </c>
      <c r="J1133" t="s">
        <v>72</v>
      </c>
      <c r="K1133" t="s">
        <v>121</v>
      </c>
      <c r="L1133">
        <v>50</v>
      </c>
      <c r="M1133">
        <v>1945540</v>
      </c>
      <c r="N1133">
        <v>0</v>
      </c>
      <c r="O1133">
        <v>4</v>
      </c>
      <c r="P1133" t="s">
        <v>196</v>
      </c>
      <c r="Q1133" t="s">
        <v>250</v>
      </c>
      <c r="R1133">
        <v>36</v>
      </c>
      <c r="S1133" t="s">
        <v>122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50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50</v>
      </c>
      <c r="AK1133">
        <v>50</v>
      </c>
      <c r="AL1133">
        <v>50</v>
      </c>
      <c r="AM1133">
        <v>50</v>
      </c>
      <c r="AN1133">
        <v>0</v>
      </c>
      <c r="AO1133">
        <v>4.5454545454545459</v>
      </c>
      <c r="AP1133">
        <v>0</v>
      </c>
      <c r="AQ1133" t="s">
        <v>123</v>
      </c>
      <c r="AR1133" t="s">
        <v>116</v>
      </c>
      <c r="AS1133" t="s">
        <v>403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 t="s">
        <v>117</v>
      </c>
      <c r="BB1133">
        <v>0</v>
      </c>
      <c r="BC1133">
        <v>0</v>
      </c>
      <c r="BD1133" t="s">
        <v>111</v>
      </c>
      <c r="BE1133">
        <v>1</v>
      </c>
      <c r="BF1133" t="s">
        <v>111</v>
      </c>
    </row>
    <row r="1134" spans="1:58" x14ac:dyDescent="0.25">
      <c r="A1134" t="s">
        <v>1470</v>
      </c>
      <c r="B1134" t="s">
        <v>248</v>
      </c>
      <c r="C1134">
        <v>3</v>
      </c>
      <c r="D1134">
        <v>392</v>
      </c>
      <c r="E1134" t="s">
        <v>120</v>
      </c>
      <c r="F1134" t="s">
        <v>63</v>
      </c>
      <c r="G1134" t="s">
        <v>64</v>
      </c>
      <c r="H1134" t="s">
        <v>65</v>
      </c>
      <c r="I1134" t="s">
        <v>72</v>
      </c>
      <c r="J1134" t="s">
        <v>72</v>
      </c>
      <c r="K1134" t="s">
        <v>121</v>
      </c>
      <c r="L1134">
        <v>50</v>
      </c>
      <c r="M1134">
        <v>1945542</v>
      </c>
      <c r="N1134">
        <v>0</v>
      </c>
      <c r="O1134">
        <v>4</v>
      </c>
      <c r="P1134" t="s">
        <v>196</v>
      </c>
      <c r="Q1134" t="s">
        <v>250</v>
      </c>
      <c r="R1134">
        <v>36</v>
      </c>
      <c r="S1134" t="s">
        <v>122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50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50</v>
      </c>
      <c r="AK1134">
        <v>50</v>
      </c>
      <c r="AL1134">
        <v>50</v>
      </c>
      <c r="AM1134">
        <v>50</v>
      </c>
      <c r="AN1134">
        <v>0</v>
      </c>
      <c r="AO1134">
        <v>4.5454545454545459</v>
      </c>
      <c r="AP1134">
        <v>0</v>
      </c>
      <c r="AQ1134" t="s">
        <v>123</v>
      </c>
      <c r="AR1134" t="s">
        <v>116</v>
      </c>
      <c r="AS1134" t="s">
        <v>403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 t="s">
        <v>117</v>
      </c>
      <c r="BB1134">
        <v>0</v>
      </c>
      <c r="BC1134">
        <v>0</v>
      </c>
      <c r="BD1134" t="s">
        <v>111</v>
      </c>
      <c r="BE1134">
        <v>2</v>
      </c>
      <c r="BF1134" t="s">
        <v>111</v>
      </c>
    </row>
    <row r="1135" spans="1:58" x14ac:dyDescent="0.25">
      <c r="A1135" t="s">
        <v>1471</v>
      </c>
      <c r="B1135" t="s">
        <v>248</v>
      </c>
      <c r="C1135">
        <v>3</v>
      </c>
      <c r="D1135">
        <v>393</v>
      </c>
      <c r="E1135" t="s">
        <v>120</v>
      </c>
      <c r="F1135" t="s">
        <v>63</v>
      </c>
      <c r="G1135" t="s">
        <v>64</v>
      </c>
      <c r="H1135" t="s">
        <v>65</v>
      </c>
      <c r="I1135" t="s">
        <v>72</v>
      </c>
      <c r="J1135" t="s">
        <v>72</v>
      </c>
      <c r="K1135" t="s">
        <v>121</v>
      </c>
      <c r="L1135">
        <v>50</v>
      </c>
      <c r="M1135">
        <v>1945544</v>
      </c>
      <c r="N1135">
        <v>0</v>
      </c>
      <c r="O1135">
        <v>4</v>
      </c>
      <c r="P1135" t="s">
        <v>196</v>
      </c>
      <c r="Q1135" t="s">
        <v>250</v>
      </c>
      <c r="R1135">
        <v>36</v>
      </c>
      <c r="S1135" t="s">
        <v>122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50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50</v>
      </c>
      <c r="AK1135">
        <v>50</v>
      </c>
      <c r="AL1135">
        <v>50</v>
      </c>
      <c r="AM1135">
        <v>50</v>
      </c>
      <c r="AN1135">
        <v>0</v>
      </c>
      <c r="AO1135">
        <v>4.5454545454545459</v>
      </c>
      <c r="AP1135">
        <v>0</v>
      </c>
      <c r="AQ1135" t="s">
        <v>123</v>
      </c>
      <c r="AR1135" t="s">
        <v>116</v>
      </c>
      <c r="AS1135" t="s">
        <v>403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 t="s">
        <v>117</v>
      </c>
      <c r="BB1135">
        <v>0</v>
      </c>
      <c r="BC1135">
        <v>0</v>
      </c>
      <c r="BD1135" t="s">
        <v>111</v>
      </c>
      <c r="BE1135">
        <v>3</v>
      </c>
      <c r="BF1135" t="s">
        <v>111</v>
      </c>
    </row>
    <row r="1136" spans="1:58" x14ac:dyDescent="0.25">
      <c r="A1136" t="s">
        <v>1472</v>
      </c>
      <c r="B1136" t="s">
        <v>248</v>
      </c>
      <c r="C1136">
        <v>3</v>
      </c>
      <c r="D1136">
        <v>394</v>
      </c>
      <c r="E1136" t="s">
        <v>120</v>
      </c>
      <c r="F1136" t="s">
        <v>63</v>
      </c>
      <c r="G1136" t="s">
        <v>64</v>
      </c>
      <c r="H1136" t="s">
        <v>65</v>
      </c>
      <c r="I1136" t="s">
        <v>72</v>
      </c>
      <c r="J1136" t="s">
        <v>72</v>
      </c>
      <c r="K1136" t="s">
        <v>121</v>
      </c>
      <c r="L1136">
        <v>50</v>
      </c>
      <c r="M1136">
        <v>1945546</v>
      </c>
      <c r="N1136">
        <v>0</v>
      </c>
      <c r="O1136">
        <v>4</v>
      </c>
      <c r="P1136" t="s">
        <v>196</v>
      </c>
      <c r="Q1136" t="s">
        <v>250</v>
      </c>
      <c r="R1136">
        <v>36</v>
      </c>
      <c r="S1136" t="s">
        <v>122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50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50</v>
      </c>
      <c r="AK1136">
        <v>50</v>
      </c>
      <c r="AL1136">
        <v>50</v>
      </c>
      <c r="AM1136">
        <v>50</v>
      </c>
      <c r="AN1136">
        <v>0</v>
      </c>
      <c r="AO1136">
        <v>4.5454545454545459</v>
      </c>
      <c r="AP1136">
        <v>0</v>
      </c>
      <c r="AQ1136" t="s">
        <v>123</v>
      </c>
      <c r="AR1136" t="s">
        <v>116</v>
      </c>
      <c r="AS1136" t="s">
        <v>403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 t="s">
        <v>117</v>
      </c>
      <c r="BB1136">
        <v>0</v>
      </c>
      <c r="BC1136">
        <v>0</v>
      </c>
      <c r="BD1136" t="s">
        <v>111</v>
      </c>
      <c r="BE1136">
        <v>4</v>
      </c>
      <c r="BF1136" t="s">
        <v>111</v>
      </c>
    </row>
    <row r="1137" spans="1:58" x14ac:dyDescent="0.25">
      <c r="A1137" t="s">
        <v>1473</v>
      </c>
      <c r="B1137" t="s">
        <v>248</v>
      </c>
      <c r="C1137">
        <v>3</v>
      </c>
      <c r="D1137">
        <v>395</v>
      </c>
      <c r="E1137" t="s">
        <v>120</v>
      </c>
      <c r="F1137" t="s">
        <v>63</v>
      </c>
      <c r="G1137" t="s">
        <v>64</v>
      </c>
      <c r="H1137" t="s">
        <v>65</v>
      </c>
      <c r="I1137" t="s">
        <v>72</v>
      </c>
      <c r="J1137" t="s">
        <v>72</v>
      </c>
      <c r="K1137" t="s">
        <v>121</v>
      </c>
      <c r="L1137">
        <v>50</v>
      </c>
      <c r="M1137">
        <v>1945548</v>
      </c>
      <c r="N1137">
        <v>0</v>
      </c>
      <c r="O1137">
        <v>4</v>
      </c>
      <c r="P1137" t="s">
        <v>196</v>
      </c>
      <c r="Q1137" t="s">
        <v>250</v>
      </c>
      <c r="R1137">
        <v>36</v>
      </c>
      <c r="S1137" t="s">
        <v>122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50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50</v>
      </c>
      <c r="AK1137">
        <v>50</v>
      </c>
      <c r="AL1137">
        <v>50</v>
      </c>
      <c r="AM1137">
        <v>50</v>
      </c>
      <c r="AN1137">
        <v>0</v>
      </c>
      <c r="AO1137">
        <v>4.5454545454545459</v>
      </c>
      <c r="AP1137">
        <v>0</v>
      </c>
      <c r="AQ1137" t="s">
        <v>123</v>
      </c>
      <c r="AR1137" t="s">
        <v>116</v>
      </c>
      <c r="AS1137" t="s">
        <v>403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 t="s">
        <v>117</v>
      </c>
      <c r="BB1137">
        <v>0</v>
      </c>
      <c r="BC1137">
        <v>0</v>
      </c>
      <c r="BD1137" t="s">
        <v>111</v>
      </c>
      <c r="BE1137">
        <v>5</v>
      </c>
      <c r="BF1137" t="s">
        <v>111</v>
      </c>
    </row>
    <row r="1138" spans="1:58" x14ac:dyDescent="0.25">
      <c r="A1138" t="s">
        <v>1474</v>
      </c>
      <c r="B1138" t="s">
        <v>248</v>
      </c>
      <c r="C1138">
        <v>3</v>
      </c>
      <c r="D1138">
        <v>396</v>
      </c>
      <c r="E1138" t="s">
        <v>120</v>
      </c>
      <c r="F1138" t="s">
        <v>63</v>
      </c>
      <c r="G1138" t="s">
        <v>64</v>
      </c>
      <c r="H1138" t="s">
        <v>65</v>
      </c>
      <c r="I1138" t="s">
        <v>72</v>
      </c>
      <c r="J1138" t="s">
        <v>72</v>
      </c>
      <c r="K1138" t="s">
        <v>121</v>
      </c>
      <c r="L1138">
        <v>50</v>
      </c>
      <c r="M1138">
        <v>1945550</v>
      </c>
      <c r="N1138">
        <v>0</v>
      </c>
      <c r="O1138">
        <v>4</v>
      </c>
      <c r="P1138" t="s">
        <v>196</v>
      </c>
      <c r="Q1138" t="s">
        <v>250</v>
      </c>
      <c r="R1138">
        <v>36</v>
      </c>
      <c r="S1138" t="s">
        <v>122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50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50</v>
      </c>
      <c r="AK1138">
        <v>50</v>
      </c>
      <c r="AL1138">
        <v>50</v>
      </c>
      <c r="AM1138">
        <v>50</v>
      </c>
      <c r="AN1138">
        <v>0</v>
      </c>
      <c r="AO1138">
        <v>4.5454545454545459</v>
      </c>
      <c r="AP1138">
        <v>0</v>
      </c>
      <c r="AQ1138" t="s">
        <v>123</v>
      </c>
      <c r="AR1138" t="s">
        <v>116</v>
      </c>
      <c r="AS1138" t="s">
        <v>403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 t="s">
        <v>117</v>
      </c>
      <c r="BB1138">
        <v>0</v>
      </c>
      <c r="BC1138">
        <v>0</v>
      </c>
      <c r="BD1138" t="s">
        <v>111</v>
      </c>
      <c r="BE1138">
        <v>6</v>
      </c>
      <c r="BF1138" t="s">
        <v>111</v>
      </c>
    </row>
    <row r="1139" spans="1:58" x14ac:dyDescent="0.25">
      <c r="A1139" t="s">
        <v>1475</v>
      </c>
      <c r="B1139" t="s">
        <v>248</v>
      </c>
      <c r="C1139">
        <v>3</v>
      </c>
      <c r="D1139">
        <v>397</v>
      </c>
      <c r="E1139" t="s">
        <v>120</v>
      </c>
      <c r="F1139" t="s">
        <v>63</v>
      </c>
      <c r="G1139" t="s">
        <v>64</v>
      </c>
      <c r="H1139" t="s">
        <v>65</v>
      </c>
      <c r="I1139" t="s">
        <v>72</v>
      </c>
      <c r="J1139" t="s">
        <v>72</v>
      </c>
      <c r="K1139" t="s">
        <v>121</v>
      </c>
      <c r="L1139">
        <v>50</v>
      </c>
      <c r="M1139">
        <v>1945552</v>
      </c>
      <c r="N1139">
        <v>0</v>
      </c>
      <c r="O1139">
        <v>4</v>
      </c>
      <c r="P1139" t="s">
        <v>196</v>
      </c>
      <c r="Q1139" t="s">
        <v>250</v>
      </c>
      <c r="R1139">
        <v>36</v>
      </c>
      <c r="S1139" t="s">
        <v>122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50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50</v>
      </c>
      <c r="AK1139">
        <v>50</v>
      </c>
      <c r="AL1139">
        <v>50</v>
      </c>
      <c r="AM1139">
        <v>50</v>
      </c>
      <c r="AN1139">
        <v>0</v>
      </c>
      <c r="AO1139">
        <v>4.5454545454545459</v>
      </c>
      <c r="AP1139">
        <v>0</v>
      </c>
      <c r="AQ1139" t="s">
        <v>123</v>
      </c>
      <c r="AR1139" t="s">
        <v>116</v>
      </c>
      <c r="AS1139" t="s">
        <v>403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 t="s">
        <v>117</v>
      </c>
      <c r="BB1139">
        <v>0</v>
      </c>
      <c r="BC1139">
        <v>0</v>
      </c>
      <c r="BD1139" t="s">
        <v>111</v>
      </c>
      <c r="BE1139">
        <v>7</v>
      </c>
      <c r="BF1139" t="s">
        <v>111</v>
      </c>
    </row>
    <row r="1140" spans="1:58" x14ac:dyDescent="0.25">
      <c r="A1140" t="s">
        <v>1476</v>
      </c>
      <c r="B1140" t="s">
        <v>248</v>
      </c>
      <c r="C1140">
        <v>3</v>
      </c>
      <c r="D1140">
        <v>398</v>
      </c>
      <c r="E1140" t="s">
        <v>120</v>
      </c>
      <c r="F1140" t="s">
        <v>63</v>
      </c>
      <c r="G1140" t="s">
        <v>64</v>
      </c>
      <c r="H1140" t="s">
        <v>65</v>
      </c>
      <c r="I1140" t="s">
        <v>72</v>
      </c>
      <c r="J1140" t="s">
        <v>72</v>
      </c>
      <c r="K1140" t="s">
        <v>121</v>
      </c>
      <c r="L1140">
        <v>50</v>
      </c>
      <c r="M1140">
        <v>1945554</v>
      </c>
      <c r="N1140">
        <v>0</v>
      </c>
      <c r="O1140">
        <v>4</v>
      </c>
      <c r="P1140" t="s">
        <v>196</v>
      </c>
      <c r="Q1140" t="s">
        <v>250</v>
      </c>
      <c r="R1140">
        <v>36</v>
      </c>
      <c r="S1140" t="s">
        <v>122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50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50</v>
      </c>
      <c r="AK1140">
        <v>50</v>
      </c>
      <c r="AL1140">
        <v>50</v>
      </c>
      <c r="AM1140">
        <v>50</v>
      </c>
      <c r="AN1140">
        <v>0</v>
      </c>
      <c r="AO1140">
        <v>4.5454545454545459</v>
      </c>
      <c r="AP1140">
        <v>0</v>
      </c>
      <c r="AQ1140" t="s">
        <v>123</v>
      </c>
      <c r="AR1140" t="s">
        <v>116</v>
      </c>
      <c r="AS1140" t="s">
        <v>403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 t="s">
        <v>117</v>
      </c>
      <c r="BB1140">
        <v>0</v>
      </c>
      <c r="BC1140">
        <v>0</v>
      </c>
      <c r="BD1140" t="s">
        <v>114</v>
      </c>
      <c r="BE1140">
        <v>8</v>
      </c>
      <c r="BF1140" t="s">
        <v>111</v>
      </c>
    </row>
  </sheetData>
  <phoneticPr fontId="1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1F40-8463-46C9-826A-814C0D361D9A}">
  <sheetPr>
    <tabColor theme="9" tint="0.59999389629810485"/>
  </sheetPr>
  <dimension ref="A1:Z1140"/>
  <sheetViews>
    <sheetView zoomScale="85" zoomScaleNormal="85" workbookViewId="0"/>
  </sheetViews>
  <sheetFormatPr defaultRowHeight="15" x14ac:dyDescent="0.25"/>
  <cols>
    <col min="1" max="2" width="9.140625" customWidth="1"/>
    <col min="3" max="3" width="15.7109375" bestFit="1" customWidth="1"/>
    <col min="4" max="4" width="24.85546875" bestFit="1" customWidth="1"/>
    <col min="5" max="16" width="9.140625" customWidth="1"/>
    <col min="17" max="17" width="12.7109375" bestFit="1" customWidth="1"/>
    <col min="18" max="18" width="11.42578125" bestFit="1" customWidth="1"/>
    <col min="19" max="19" width="12.42578125" bestFit="1" customWidth="1"/>
    <col min="20" max="20" width="15.5703125" bestFit="1" customWidth="1"/>
    <col min="21" max="21" width="11.7109375" bestFit="1" customWidth="1"/>
    <col min="22" max="22" width="11.5703125" bestFit="1" customWidth="1"/>
    <col min="23" max="23" width="14.140625" bestFit="1" customWidth="1"/>
    <col min="24" max="24" width="12.5703125" bestFit="1" customWidth="1"/>
    <col min="25" max="25" width="14.28515625" bestFit="1" customWidth="1"/>
    <col min="26" max="26" width="15.140625" bestFit="1" customWidth="1"/>
  </cols>
  <sheetData>
    <row r="1" spans="1:26" x14ac:dyDescent="0.25">
      <c r="A1" t="s">
        <v>219</v>
      </c>
      <c r="B1" t="s">
        <v>135</v>
      </c>
      <c r="C1" t="s">
        <v>12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3</v>
      </c>
      <c r="T1" t="s">
        <v>4</v>
      </c>
      <c r="U1" t="s">
        <v>5</v>
      </c>
      <c r="V1" t="s">
        <v>21</v>
      </c>
      <c r="W1" t="s">
        <v>24</v>
      </c>
      <c r="X1" t="s">
        <v>235</v>
      </c>
      <c r="Y1" t="s">
        <v>236</v>
      </c>
      <c r="Z1" t="s">
        <v>237</v>
      </c>
    </row>
    <row r="2" spans="1:26" x14ac:dyDescent="0.25">
      <c r="A2" t="s">
        <v>248</v>
      </c>
      <c r="B2">
        <v>1</v>
      </c>
      <c r="C2" t="s">
        <v>249</v>
      </c>
      <c r="D2" t="s">
        <v>238</v>
      </c>
      <c r="E2">
        <v>96</v>
      </c>
      <c r="F2">
        <v>18</v>
      </c>
      <c r="G2">
        <v>33</v>
      </c>
      <c r="H2">
        <v>96</v>
      </c>
      <c r="I2">
        <v>29</v>
      </c>
      <c r="J2">
        <v>33</v>
      </c>
      <c r="K2">
        <v>100</v>
      </c>
      <c r="L2">
        <v>23</v>
      </c>
      <c r="M2">
        <v>84</v>
      </c>
      <c r="N2">
        <v>70</v>
      </c>
      <c r="O2">
        <v>31</v>
      </c>
      <c r="P2">
        <v>22</v>
      </c>
      <c r="Q2">
        <v>5.2916666666666661</v>
      </c>
      <c r="R2">
        <v>3.4827633333333328</v>
      </c>
      <c r="S2" t="s">
        <v>75</v>
      </c>
      <c r="T2" t="s">
        <v>76</v>
      </c>
      <c r="U2" t="s">
        <v>1</v>
      </c>
      <c r="V2">
        <v>10</v>
      </c>
      <c r="W2" t="s">
        <v>250</v>
      </c>
      <c r="X2">
        <v>0.3482763333333333</v>
      </c>
      <c r="Y2">
        <v>8.2810000000000006</v>
      </c>
      <c r="Z2">
        <v>8.2810000000000006</v>
      </c>
    </row>
    <row r="3" spans="1:26" x14ac:dyDescent="0.25">
      <c r="A3" t="s">
        <v>248</v>
      </c>
      <c r="B3">
        <v>1</v>
      </c>
      <c r="C3" t="s">
        <v>253</v>
      </c>
      <c r="D3" t="s">
        <v>239</v>
      </c>
      <c r="E3">
        <v>96</v>
      </c>
      <c r="F3">
        <v>23</v>
      </c>
      <c r="G3">
        <v>32</v>
      </c>
      <c r="H3">
        <v>96</v>
      </c>
      <c r="I3">
        <v>22</v>
      </c>
      <c r="J3">
        <v>28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4.95</v>
      </c>
      <c r="R3">
        <v>3.257892</v>
      </c>
      <c r="S3" t="s">
        <v>75</v>
      </c>
      <c r="T3" t="s">
        <v>76</v>
      </c>
      <c r="U3" t="s">
        <v>1</v>
      </c>
      <c r="V3">
        <v>10</v>
      </c>
      <c r="W3" t="s">
        <v>250</v>
      </c>
      <c r="X3">
        <v>0.3257892</v>
      </c>
      <c r="Y3">
        <v>9.1940000000000008</v>
      </c>
      <c r="Z3">
        <v>9.1940000000000008</v>
      </c>
    </row>
    <row r="4" spans="1:26" x14ac:dyDescent="0.25">
      <c r="A4" t="s">
        <v>248</v>
      </c>
      <c r="B4">
        <v>1</v>
      </c>
      <c r="C4" t="s">
        <v>254</v>
      </c>
      <c r="D4" t="s">
        <v>240</v>
      </c>
      <c r="E4">
        <v>82</v>
      </c>
      <c r="F4">
        <v>3.1</v>
      </c>
      <c r="G4">
        <v>3.1</v>
      </c>
      <c r="H4">
        <v>81</v>
      </c>
      <c r="I4">
        <v>3.7</v>
      </c>
      <c r="J4">
        <v>2.8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8.15</v>
      </c>
      <c r="R4">
        <v>6.194</v>
      </c>
      <c r="S4" t="s">
        <v>75</v>
      </c>
      <c r="T4" t="s">
        <v>76</v>
      </c>
      <c r="U4" t="s">
        <v>1</v>
      </c>
      <c r="V4">
        <v>10</v>
      </c>
      <c r="W4" t="s">
        <v>250</v>
      </c>
      <c r="X4">
        <v>0.61939999999999995</v>
      </c>
      <c r="Y4">
        <v>7.548</v>
      </c>
      <c r="Z4">
        <v>7.548</v>
      </c>
    </row>
    <row r="5" spans="1:26" x14ac:dyDescent="0.25">
      <c r="A5" t="s">
        <v>248</v>
      </c>
      <c r="B5">
        <v>1</v>
      </c>
      <c r="C5" t="s">
        <v>255</v>
      </c>
      <c r="D5" t="s">
        <v>241</v>
      </c>
      <c r="E5">
        <v>81</v>
      </c>
      <c r="F5">
        <v>0</v>
      </c>
      <c r="G5">
        <v>0</v>
      </c>
      <c r="H5">
        <v>84</v>
      </c>
      <c r="I5">
        <v>0</v>
      </c>
      <c r="J5">
        <v>0</v>
      </c>
      <c r="K5">
        <v>23</v>
      </c>
      <c r="L5">
        <v>0</v>
      </c>
      <c r="M5">
        <v>0</v>
      </c>
      <c r="N5">
        <v>42</v>
      </c>
      <c r="O5">
        <v>0</v>
      </c>
      <c r="P5">
        <v>0</v>
      </c>
      <c r="Q5">
        <v>5.75</v>
      </c>
      <c r="R5">
        <v>8.74</v>
      </c>
      <c r="S5" t="s">
        <v>75</v>
      </c>
      <c r="T5" t="s">
        <v>76</v>
      </c>
      <c r="U5" t="s">
        <v>1</v>
      </c>
      <c r="V5">
        <v>10</v>
      </c>
      <c r="W5" t="s">
        <v>250</v>
      </c>
      <c r="X5">
        <v>0.874</v>
      </c>
      <c r="Y5">
        <v>8.9580000000000002</v>
      </c>
      <c r="Z5">
        <v>8.9580000000000002</v>
      </c>
    </row>
    <row r="6" spans="1:26" x14ac:dyDescent="0.25">
      <c r="A6" t="s">
        <v>248</v>
      </c>
      <c r="B6">
        <v>1</v>
      </c>
      <c r="C6" t="s">
        <v>256</v>
      </c>
      <c r="D6" t="s">
        <v>238</v>
      </c>
      <c r="E6">
        <v>82</v>
      </c>
      <c r="F6">
        <v>22</v>
      </c>
      <c r="G6">
        <v>51</v>
      </c>
      <c r="H6">
        <v>81</v>
      </c>
      <c r="I6">
        <v>23</v>
      </c>
      <c r="J6">
        <v>53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5.2</v>
      </c>
      <c r="R6">
        <v>3.4224319999999997</v>
      </c>
      <c r="S6" t="s">
        <v>75</v>
      </c>
      <c r="T6" t="s">
        <v>76</v>
      </c>
      <c r="U6" t="s">
        <v>1</v>
      </c>
      <c r="V6">
        <v>10</v>
      </c>
      <c r="W6" t="s">
        <v>250</v>
      </c>
      <c r="X6">
        <v>0.34224319999999997</v>
      </c>
      <c r="Y6">
        <v>8.9139999999999997</v>
      </c>
      <c r="Z6">
        <v>8.9139999999999997</v>
      </c>
    </row>
    <row r="7" spans="1:26" x14ac:dyDescent="0.25">
      <c r="A7" t="s">
        <v>248</v>
      </c>
      <c r="B7">
        <v>1</v>
      </c>
      <c r="C7" t="s">
        <v>257</v>
      </c>
      <c r="D7" t="s">
        <v>242</v>
      </c>
      <c r="E7">
        <v>222</v>
      </c>
      <c r="F7">
        <v>252</v>
      </c>
      <c r="G7">
        <v>274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22.2</v>
      </c>
      <c r="R7">
        <v>8.4359999999999999</v>
      </c>
      <c r="S7" t="s">
        <v>68</v>
      </c>
      <c r="T7" t="s">
        <v>69</v>
      </c>
      <c r="U7" t="s">
        <v>1</v>
      </c>
      <c r="V7">
        <v>5</v>
      </c>
      <c r="W7" t="s">
        <v>250</v>
      </c>
      <c r="X7">
        <v>1.6872</v>
      </c>
      <c r="Y7">
        <v>0</v>
      </c>
      <c r="Z7">
        <v>8.4359999999999999</v>
      </c>
    </row>
    <row r="8" spans="1:26" x14ac:dyDescent="0.25">
      <c r="A8" t="s">
        <v>248</v>
      </c>
      <c r="B8">
        <v>1</v>
      </c>
      <c r="C8" t="s">
        <v>258</v>
      </c>
      <c r="D8" t="s">
        <v>239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75</v>
      </c>
      <c r="T8" t="s">
        <v>76</v>
      </c>
      <c r="U8" t="s">
        <v>1</v>
      </c>
      <c r="V8">
        <v>10</v>
      </c>
      <c r="W8" t="s">
        <v>250</v>
      </c>
      <c r="X8">
        <v>0</v>
      </c>
      <c r="Y8">
        <v>8.0050000000000008</v>
      </c>
      <c r="Z8">
        <v>8.0050000000000008</v>
      </c>
    </row>
    <row r="9" spans="1:26" x14ac:dyDescent="0.25">
      <c r="A9" t="s">
        <v>248</v>
      </c>
      <c r="B9">
        <v>1</v>
      </c>
      <c r="C9" t="s">
        <v>259</v>
      </c>
      <c r="D9" t="s">
        <v>239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75</v>
      </c>
      <c r="T9" t="s">
        <v>76</v>
      </c>
      <c r="U9" t="s">
        <v>1</v>
      </c>
      <c r="V9">
        <v>10</v>
      </c>
      <c r="W9" t="s">
        <v>250</v>
      </c>
      <c r="X9">
        <v>0</v>
      </c>
      <c r="Y9">
        <v>8.9930000000000003</v>
      </c>
      <c r="Z9">
        <v>8.9930000000000003</v>
      </c>
    </row>
    <row r="10" spans="1:26" x14ac:dyDescent="0.25">
      <c r="A10" t="s">
        <v>248</v>
      </c>
      <c r="B10">
        <v>1</v>
      </c>
      <c r="C10" t="s">
        <v>260</v>
      </c>
      <c r="D10" t="s">
        <v>239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75</v>
      </c>
      <c r="T10" t="s">
        <v>76</v>
      </c>
      <c r="U10" t="s">
        <v>1</v>
      </c>
      <c r="V10">
        <v>10</v>
      </c>
      <c r="W10" t="s">
        <v>250</v>
      </c>
      <c r="X10">
        <v>0</v>
      </c>
      <c r="Y10">
        <v>9.2149999999999999</v>
      </c>
      <c r="Z10">
        <v>9.2149999999999999</v>
      </c>
    </row>
    <row r="11" spans="1:26" x14ac:dyDescent="0.25">
      <c r="A11" t="s">
        <v>248</v>
      </c>
      <c r="B11">
        <v>1</v>
      </c>
      <c r="C11" t="s">
        <v>261</v>
      </c>
      <c r="D11" t="s">
        <v>239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75</v>
      </c>
      <c r="T11" t="s">
        <v>76</v>
      </c>
      <c r="U11" t="s">
        <v>1</v>
      </c>
      <c r="V11">
        <v>10</v>
      </c>
      <c r="W11" t="s">
        <v>250</v>
      </c>
      <c r="X11">
        <v>0</v>
      </c>
      <c r="Y11">
        <v>10.058999999999999</v>
      </c>
      <c r="Z11">
        <v>10.058999999999999</v>
      </c>
    </row>
    <row r="12" spans="1:26" x14ac:dyDescent="0.25">
      <c r="A12" t="s">
        <v>248</v>
      </c>
      <c r="B12">
        <v>1</v>
      </c>
      <c r="C12" t="s">
        <v>262</v>
      </c>
      <c r="D12" t="s">
        <v>239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75</v>
      </c>
      <c r="T12" t="s">
        <v>76</v>
      </c>
      <c r="U12" t="s">
        <v>1</v>
      </c>
      <c r="V12">
        <v>10</v>
      </c>
      <c r="W12" t="s">
        <v>250</v>
      </c>
      <c r="X12">
        <v>0</v>
      </c>
      <c r="Y12">
        <v>9.1620000000000008</v>
      </c>
      <c r="Z12">
        <v>9.1620000000000008</v>
      </c>
    </row>
    <row r="13" spans="1:26" x14ac:dyDescent="0.25">
      <c r="A13" t="s">
        <v>248</v>
      </c>
      <c r="B13">
        <v>1</v>
      </c>
      <c r="C13" t="s">
        <v>263</v>
      </c>
      <c r="D13" t="s">
        <v>239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66</v>
      </c>
      <c r="T13" t="s">
        <v>66</v>
      </c>
      <c r="U13" t="s">
        <v>1</v>
      </c>
      <c r="V13">
        <v>6</v>
      </c>
      <c r="W13" t="s">
        <v>250</v>
      </c>
      <c r="X13">
        <v>0</v>
      </c>
      <c r="Y13">
        <v>3.96</v>
      </c>
      <c r="Z13">
        <v>3.96</v>
      </c>
    </row>
    <row r="14" spans="1:26" x14ac:dyDescent="0.25">
      <c r="A14" t="s">
        <v>248</v>
      </c>
      <c r="B14">
        <v>1</v>
      </c>
      <c r="C14" t="s">
        <v>264</v>
      </c>
      <c r="D14" t="s">
        <v>239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66</v>
      </c>
      <c r="T14" t="s">
        <v>66</v>
      </c>
      <c r="U14" t="s">
        <v>1</v>
      </c>
      <c r="V14">
        <v>6</v>
      </c>
      <c r="W14" t="s">
        <v>250</v>
      </c>
      <c r="X14">
        <v>0</v>
      </c>
      <c r="Y14">
        <v>5.6710000000000003</v>
      </c>
      <c r="Z14">
        <v>5.6710000000000003</v>
      </c>
    </row>
    <row r="15" spans="1:26" x14ac:dyDescent="0.25">
      <c r="A15" t="s">
        <v>248</v>
      </c>
      <c r="B15">
        <v>1</v>
      </c>
      <c r="C15" t="s">
        <v>265</v>
      </c>
      <c r="D15" t="s">
        <v>239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66</v>
      </c>
      <c r="T15" t="s">
        <v>66</v>
      </c>
      <c r="U15" t="s">
        <v>1</v>
      </c>
      <c r="V15">
        <v>6</v>
      </c>
      <c r="W15" t="s">
        <v>250</v>
      </c>
      <c r="X15">
        <v>0</v>
      </c>
      <c r="Y15">
        <v>4.2210000000000001</v>
      </c>
      <c r="Z15">
        <v>4.2210000000000001</v>
      </c>
    </row>
    <row r="16" spans="1:26" x14ac:dyDescent="0.25">
      <c r="A16" t="s">
        <v>248</v>
      </c>
      <c r="B16">
        <v>1</v>
      </c>
      <c r="C16" t="s">
        <v>266</v>
      </c>
      <c r="D16" t="s">
        <v>239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66</v>
      </c>
      <c r="T16" t="s">
        <v>66</v>
      </c>
      <c r="U16" t="s">
        <v>1</v>
      </c>
      <c r="V16">
        <v>6</v>
      </c>
      <c r="W16" t="s">
        <v>250</v>
      </c>
      <c r="X16">
        <v>0</v>
      </c>
      <c r="Y16">
        <v>5.3259999999999996</v>
      </c>
      <c r="Z16">
        <v>5.3259999999999996</v>
      </c>
    </row>
    <row r="17" spans="1:26" x14ac:dyDescent="0.25">
      <c r="A17" t="s">
        <v>248</v>
      </c>
      <c r="B17">
        <v>1</v>
      </c>
      <c r="C17" t="s">
        <v>267</v>
      </c>
      <c r="D17" t="s">
        <v>239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66</v>
      </c>
      <c r="T17" t="s">
        <v>66</v>
      </c>
      <c r="U17" t="s">
        <v>1</v>
      </c>
      <c r="V17">
        <v>6</v>
      </c>
      <c r="W17" t="s">
        <v>250</v>
      </c>
      <c r="X17">
        <v>0</v>
      </c>
      <c r="Y17">
        <v>5.3689999999999998</v>
      </c>
      <c r="Z17">
        <v>5.3689999999999998</v>
      </c>
    </row>
    <row r="18" spans="1:26" x14ac:dyDescent="0.25">
      <c r="A18" t="s">
        <v>248</v>
      </c>
      <c r="B18">
        <v>1</v>
      </c>
      <c r="C18" t="s">
        <v>268</v>
      </c>
      <c r="D18" t="s">
        <v>239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68</v>
      </c>
      <c r="T18" t="s">
        <v>69</v>
      </c>
      <c r="U18" t="s">
        <v>1</v>
      </c>
      <c r="V18">
        <v>5</v>
      </c>
      <c r="W18" t="s">
        <v>250</v>
      </c>
      <c r="X18">
        <v>0</v>
      </c>
      <c r="Y18">
        <v>0</v>
      </c>
      <c r="Z18">
        <v>0</v>
      </c>
    </row>
    <row r="19" spans="1:26" x14ac:dyDescent="0.25">
      <c r="A19" t="s">
        <v>248</v>
      </c>
      <c r="B19">
        <v>1</v>
      </c>
      <c r="C19" t="s">
        <v>269</v>
      </c>
      <c r="D19" t="s">
        <v>239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66</v>
      </c>
      <c r="T19" t="s">
        <v>66</v>
      </c>
      <c r="U19" t="s">
        <v>1</v>
      </c>
      <c r="V19">
        <v>6</v>
      </c>
      <c r="W19" t="s">
        <v>250</v>
      </c>
      <c r="X19">
        <v>0</v>
      </c>
      <c r="Y19">
        <v>6.0730000000000004</v>
      </c>
      <c r="Z19">
        <v>6.0730000000000004</v>
      </c>
    </row>
    <row r="20" spans="1:26" x14ac:dyDescent="0.25">
      <c r="A20" t="s">
        <v>248</v>
      </c>
      <c r="B20">
        <v>1</v>
      </c>
      <c r="C20" t="s">
        <v>270</v>
      </c>
      <c r="D20" t="s">
        <v>239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66</v>
      </c>
      <c r="T20" t="s">
        <v>66</v>
      </c>
      <c r="U20" t="s">
        <v>1</v>
      </c>
      <c r="V20">
        <v>6</v>
      </c>
      <c r="W20" t="s">
        <v>250</v>
      </c>
      <c r="X20">
        <v>0</v>
      </c>
      <c r="Y20">
        <v>3.1880000000000002</v>
      </c>
      <c r="Z20">
        <v>3.1880000000000002</v>
      </c>
    </row>
    <row r="21" spans="1:26" x14ac:dyDescent="0.25">
      <c r="A21" t="s">
        <v>248</v>
      </c>
      <c r="B21">
        <v>1</v>
      </c>
      <c r="C21" t="s">
        <v>271</v>
      </c>
      <c r="D21" t="s">
        <v>239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66</v>
      </c>
      <c r="T21" t="s">
        <v>66</v>
      </c>
      <c r="U21" t="s">
        <v>1</v>
      </c>
      <c r="V21">
        <v>6</v>
      </c>
      <c r="W21" t="s">
        <v>250</v>
      </c>
      <c r="X21">
        <v>0</v>
      </c>
      <c r="Y21">
        <v>4.3209999999999997</v>
      </c>
      <c r="Z21">
        <v>4.3209999999999997</v>
      </c>
    </row>
    <row r="22" spans="1:26" x14ac:dyDescent="0.25">
      <c r="A22" t="s">
        <v>248</v>
      </c>
      <c r="B22">
        <v>1</v>
      </c>
      <c r="C22" t="s">
        <v>272</v>
      </c>
      <c r="D22" t="s">
        <v>239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66</v>
      </c>
      <c r="T22" t="s">
        <v>66</v>
      </c>
      <c r="U22" t="s">
        <v>1</v>
      </c>
      <c r="V22">
        <v>6</v>
      </c>
      <c r="W22" t="s">
        <v>250</v>
      </c>
      <c r="X22">
        <v>0</v>
      </c>
      <c r="Y22">
        <v>3.875</v>
      </c>
      <c r="Z22">
        <v>3.875</v>
      </c>
    </row>
    <row r="23" spans="1:26" x14ac:dyDescent="0.25">
      <c r="A23" t="s">
        <v>248</v>
      </c>
      <c r="B23">
        <v>1</v>
      </c>
      <c r="C23" t="s">
        <v>273</v>
      </c>
      <c r="D23" t="s">
        <v>239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66</v>
      </c>
      <c r="T23" t="s">
        <v>77</v>
      </c>
      <c r="U23" t="s">
        <v>1</v>
      </c>
      <c r="V23">
        <v>6</v>
      </c>
      <c r="W23" t="s">
        <v>250</v>
      </c>
      <c r="X23">
        <v>0</v>
      </c>
      <c r="Y23">
        <v>1.4370000000000001</v>
      </c>
      <c r="Z23">
        <v>1.4370000000000001</v>
      </c>
    </row>
    <row r="24" spans="1:26" x14ac:dyDescent="0.25">
      <c r="A24" t="s">
        <v>248</v>
      </c>
      <c r="B24">
        <v>1</v>
      </c>
      <c r="C24" t="s">
        <v>274</v>
      </c>
      <c r="D24" t="s">
        <v>239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66</v>
      </c>
      <c r="T24" t="s">
        <v>66</v>
      </c>
      <c r="U24" t="s">
        <v>1</v>
      </c>
      <c r="V24">
        <v>6</v>
      </c>
      <c r="W24" t="s">
        <v>250</v>
      </c>
      <c r="X24">
        <v>0</v>
      </c>
      <c r="Y24">
        <v>5.24</v>
      </c>
      <c r="Z24">
        <v>5.24</v>
      </c>
    </row>
    <row r="25" spans="1:26" x14ac:dyDescent="0.25">
      <c r="A25" t="s">
        <v>248</v>
      </c>
      <c r="B25">
        <v>1</v>
      </c>
      <c r="C25" t="s">
        <v>276</v>
      </c>
      <c r="D25" t="s">
        <v>239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66</v>
      </c>
      <c r="T25" t="s">
        <v>66</v>
      </c>
      <c r="U25" t="s">
        <v>1</v>
      </c>
      <c r="V25">
        <v>6</v>
      </c>
      <c r="W25" t="s">
        <v>250</v>
      </c>
      <c r="X25">
        <v>0</v>
      </c>
      <c r="Y25">
        <v>6.351</v>
      </c>
      <c r="Z25">
        <v>6.351</v>
      </c>
    </row>
    <row r="26" spans="1:26" x14ac:dyDescent="0.25">
      <c r="A26" t="s">
        <v>248</v>
      </c>
      <c r="B26">
        <v>1</v>
      </c>
      <c r="C26" t="s">
        <v>277</v>
      </c>
      <c r="D26" t="s">
        <v>239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66</v>
      </c>
      <c r="T26" t="s">
        <v>66</v>
      </c>
      <c r="U26" t="s">
        <v>1</v>
      </c>
      <c r="V26">
        <v>6</v>
      </c>
      <c r="W26" t="s">
        <v>250</v>
      </c>
      <c r="X26">
        <v>0</v>
      </c>
      <c r="Y26">
        <v>6.7069999999999999</v>
      </c>
      <c r="Z26">
        <v>6.7069999999999999</v>
      </c>
    </row>
    <row r="27" spans="1:26" x14ac:dyDescent="0.25">
      <c r="A27" t="s">
        <v>248</v>
      </c>
      <c r="B27">
        <v>1</v>
      </c>
      <c r="C27" t="s">
        <v>278</v>
      </c>
      <c r="D27" t="s">
        <v>239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66</v>
      </c>
      <c r="T27" t="s">
        <v>66</v>
      </c>
      <c r="U27" t="s">
        <v>1</v>
      </c>
      <c r="V27">
        <v>6</v>
      </c>
      <c r="W27" t="s">
        <v>250</v>
      </c>
      <c r="X27">
        <v>0</v>
      </c>
      <c r="Y27">
        <v>6.0460000000000003</v>
      </c>
      <c r="Z27">
        <v>6.0460000000000003</v>
      </c>
    </row>
    <row r="28" spans="1:26" x14ac:dyDescent="0.25">
      <c r="A28" t="s">
        <v>248</v>
      </c>
      <c r="B28">
        <v>1</v>
      </c>
      <c r="C28" t="s">
        <v>279</v>
      </c>
      <c r="D28" t="s">
        <v>239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66</v>
      </c>
      <c r="T28" t="s">
        <v>66</v>
      </c>
      <c r="U28" t="s">
        <v>1</v>
      </c>
      <c r="V28">
        <v>6</v>
      </c>
      <c r="W28" t="s">
        <v>250</v>
      </c>
      <c r="X28">
        <v>0</v>
      </c>
      <c r="Y28">
        <v>6.35</v>
      </c>
      <c r="Z28">
        <v>6.35</v>
      </c>
    </row>
    <row r="29" spans="1:26" x14ac:dyDescent="0.25">
      <c r="A29" t="s">
        <v>248</v>
      </c>
      <c r="B29">
        <v>1</v>
      </c>
      <c r="C29" t="s">
        <v>280</v>
      </c>
      <c r="D29" t="s">
        <v>239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68</v>
      </c>
      <c r="T29" t="s">
        <v>69</v>
      </c>
      <c r="U29" t="s">
        <v>1</v>
      </c>
      <c r="V29">
        <v>5</v>
      </c>
      <c r="W29" t="s">
        <v>250</v>
      </c>
      <c r="X29">
        <v>0</v>
      </c>
      <c r="Y29">
        <v>0</v>
      </c>
      <c r="Z29">
        <v>0</v>
      </c>
    </row>
    <row r="30" spans="1:26" x14ac:dyDescent="0.25">
      <c r="A30" t="s">
        <v>248</v>
      </c>
      <c r="B30">
        <v>1</v>
      </c>
      <c r="C30" t="s">
        <v>281</v>
      </c>
      <c r="D30" t="s">
        <v>239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66</v>
      </c>
      <c r="T30" t="s">
        <v>66</v>
      </c>
      <c r="U30" t="s">
        <v>1</v>
      </c>
      <c r="V30">
        <v>6</v>
      </c>
      <c r="W30" t="s">
        <v>250</v>
      </c>
      <c r="X30">
        <v>0</v>
      </c>
      <c r="Y30">
        <v>5.9489999999999998</v>
      </c>
      <c r="Z30">
        <v>5.9489999999999998</v>
      </c>
    </row>
    <row r="31" spans="1:26" x14ac:dyDescent="0.25">
      <c r="A31" t="s">
        <v>248</v>
      </c>
      <c r="B31">
        <v>1</v>
      </c>
      <c r="C31" t="s">
        <v>282</v>
      </c>
      <c r="D31" t="s">
        <v>239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66</v>
      </c>
      <c r="T31" t="s">
        <v>66</v>
      </c>
      <c r="U31" t="s">
        <v>1</v>
      </c>
      <c r="V31">
        <v>6</v>
      </c>
      <c r="W31" t="s">
        <v>250</v>
      </c>
      <c r="X31">
        <v>0</v>
      </c>
      <c r="Y31">
        <v>7.7889999999999997</v>
      </c>
      <c r="Z31">
        <v>7.7889999999999997</v>
      </c>
    </row>
    <row r="32" spans="1:26" x14ac:dyDescent="0.25">
      <c r="A32" t="s">
        <v>248</v>
      </c>
      <c r="B32">
        <v>1</v>
      </c>
      <c r="C32" t="s">
        <v>283</v>
      </c>
      <c r="D32" t="s">
        <v>239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66</v>
      </c>
      <c r="T32" t="s">
        <v>66</v>
      </c>
      <c r="U32" t="s">
        <v>1</v>
      </c>
      <c r="V32">
        <v>6</v>
      </c>
      <c r="W32" t="s">
        <v>250</v>
      </c>
      <c r="X32">
        <v>0</v>
      </c>
      <c r="Y32">
        <v>7.7409999999999997</v>
      </c>
      <c r="Z32">
        <v>7.7409999999999997</v>
      </c>
    </row>
    <row r="33" spans="1:26" x14ac:dyDescent="0.25">
      <c r="A33" t="s">
        <v>248</v>
      </c>
      <c r="B33">
        <v>1</v>
      </c>
      <c r="C33" t="s">
        <v>284</v>
      </c>
      <c r="D33" t="s">
        <v>239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66</v>
      </c>
      <c r="T33" t="s">
        <v>66</v>
      </c>
      <c r="U33" t="s">
        <v>1</v>
      </c>
      <c r="V33">
        <v>6</v>
      </c>
      <c r="W33" t="s">
        <v>250</v>
      </c>
      <c r="X33">
        <v>0</v>
      </c>
      <c r="Y33">
        <v>7.1840000000000002</v>
      </c>
      <c r="Z33">
        <v>7.1840000000000002</v>
      </c>
    </row>
    <row r="34" spans="1:26" x14ac:dyDescent="0.25">
      <c r="A34" t="s">
        <v>248</v>
      </c>
      <c r="B34">
        <v>1</v>
      </c>
      <c r="C34" t="s">
        <v>285</v>
      </c>
      <c r="D34" t="s">
        <v>239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66</v>
      </c>
      <c r="T34" t="s">
        <v>66</v>
      </c>
      <c r="U34" t="s">
        <v>1</v>
      </c>
      <c r="V34">
        <v>6</v>
      </c>
      <c r="W34" t="s">
        <v>250</v>
      </c>
      <c r="X34">
        <v>0</v>
      </c>
      <c r="Y34">
        <v>6.4329999999999998</v>
      </c>
      <c r="Z34">
        <v>6.4329999999999998</v>
      </c>
    </row>
    <row r="35" spans="1:26" x14ac:dyDescent="0.25">
      <c r="A35" t="s">
        <v>248</v>
      </c>
      <c r="B35">
        <v>1</v>
      </c>
      <c r="C35" t="s">
        <v>286</v>
      </c>
      <c r="D35" t="s">
        <v>239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66</v>
      </c>
      <c r="T35" t="s">
        <v>66</v>
      </c>
      <c r="U35" t="s">
        <v>1</v>
      </c>
      <c r="V35">
        <v>6</v>
      </c>
      <c r="W35" t="s">
        <v>250</v>
      </c>
      <c r="X35">
        <v>0</v>
      </c>
      <c r="Y35">
        <v>5.21</v>
      </c>
      <c r="Z35">
        <v>5.21</v>
      </c>
    </row>
    <row r="36" spans="1:26" x14ac:dyDescent="0.25">
      <c r="A36" t="s">
        <v>248</v>
      </c>
      <c r="B36">
        <v>1</v>
      </c>
      <c r="C36" t="s">
        <v>287</v>
      </c>
      <c r="D36" t="s">
        <v>239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66</v>
      </c>
      <c r="T36" t="s">
        <v>66</v>
      </c>
      <c r="U36" t="s">
        <v>1</v>
      </c>
      <c r="V36">
        <v>6</v>
      </c>
      <c r="W36" t="s">
        <v>250</v>
      </c>
      <c r="X36">
        <v>0</v>
      </c>
      <c r="Y36">
        <v>4.3490000000000002</v>
      </c>
      <c r="Z36">
        <v>4.3490000000000002</v>
      </c>
    </row>
    <row r="37" spans="1:26" x14ac:dyDescent="0.25">
      <c r="A37" t="s">
        <v>248</v>
      </c>
      <c r="B37">
        <v>1</v>
      </c>
      <c r="C37" t="s">
        <v>288</v>
      </c>
      <c r="D37" t="s">
        <v>239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66</v>
      </c>
      <c r="T37" t="s">
        <v>66</v>
      </c>
      <c r="U37" t="s">
        <v>1</v>
      </c>
      <c r="V37">
        <v>6</v>
      </c>
      <c r="W37" t="s">
        <v>250</v>
      </c>
      <c r="X37">
        <v>0</v>
      </c>
      <c r="Y37">
        <v>5.399</v>
      </c>
      <c r="Z37">
        <v>5.399</v>
      </c>
    </row>
    <row r="38" spans="1:26" x14ac:dyDescent="0.25">
      <c r="A38" t="s">
        <v>248</v>
      </c>
      <c r="B38">
        <v>1</v>
      </c>
      <c r="C38" t="s">
        <v>289</v>
      </c>
      <c r="D38" t="s">
        <v>239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66</v>
      </c>
      <c r="T38" t="s">
        <v>66</v>
      </c>
      <c r="U38" t="s">
        <v>1</v>
      </c>
      <c r="V38">
        <v>6</v>
      </c>
      <c r="W38" t="s">
        <v>250</v>
      </c>
      <c r="X38">
        <v>0</v>
      </c>
      <c r="Y38">
        <v>3.8940000000000001</v>
      </c>
      <c r="Z38">
        <v>3.8940000000000001</v>
      </c>
    </row>
    <row r="39" spans="1:26" x14ac:dyDescent="0.25">
      <c r="A39" t="s">
        <v>248</v>
      </c>
      <c r="B39">
        <v>1</v>
      </c>
      <c r="C39" t="s">
        <v>290</v>
      </c>
      <c r="D39" t="s">
        <v>239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66</v>
      </c>
      <c r="T39" t="s">
        <v>66</v>
      </c>
      <c r="U39" t="s">
        <v>1</v>
      </c>
      <c r="V39">
        <v>6</v>
      </c>
      <c r="W39" t="s">
        <v>250</v>
      </c>
      <c r="X39">
        <v>0</v>
      </c>
      <c r="Y39">
        <v>4.3310000000000004</v>
      </c>
      <c r="Z39">
        <v>4.3310000000000004</v>
      </c>
    </row>
    <row r="40" spans="1:26" x14ac:dyDescent="0.25">
      <c r="A40" t="s">
        <v>248</v>
      </c>
      <c r="B40">
        <v>1</v>
      </c>
      <c r="C40" t="s">
        <v>291</v>
      </c>
      <c r="D40" t="s">
        <v>239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68</v>
      </c>
      <c r="T40" t="s">
        <v>69</v>
      </c>
      <c r="U40" t="s">
        <v>1</v>
      </c>
      <c r="V40">
        <v>5</v>
      </c>
      <c r="W40" t="s">
        <v>250</v>
      </c>
      <c r="X40">
        <v>0</v>
      </c>
      <c r="Y40">
        <v>0</v>
      </c>
      <c r="Z40">
        <v>0</v>
      </c>
    </row>
    <row r="41" spans="1:26" x14ac:dyDescent="0.25">
      <c r="A41" t="s">
        <v>248</v>
      </c>
      <c r="B41">
        <v>1</v>
      </c>
      <c r="C41" t="s">
        <v>292</v>
      </c>
      <c r="D41" t="s">
        <v>239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66</v>
      </c>
      <c r="T41" t="s">
        <v>66</v>
      </c>
      <c r="U41" t="s">
        <v>1</v>
      </c>
      <c r="V41">
        <v>6</v>
      </c>
      <c r="W41" t="s">
        <v>250</v>
      </c>
      <c r="X41">
        <v>0</v>
      </c>
      <c r="Y41">
        <v>4.2990000000000004</v>
      </c>
      <c r="Z41">
        <v>4.2990000000000004</v>
      </c>
    </row>
    <row r="42" spans="1:26" x14ac:dyDescent="0.25">
      <c r="A42" t="s">
        <v>248</v>
      </c>
      <c r="B42">
        <v>1</v>
      </c>
      <c r="C42" t="s">
        <v>293</v>
      </c>
      <c r="D42" t="s">
        <v>239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66</v>
      </c>
      <c r="T42" t="s">
        <v>66</v>
      </c>
      <c r="U42" t="s">
        <v>1</v>
      </c>
      <c r="V42">
        <v>6</v>
      </c>
      <c r="W42" t="s">
        <v>250</v>
      </c>
      <c r="X42">
        <v>0</v>
      </c>
      <c r="Y42">
        <v>5.9569999999999999</v>
      </c>
      <c r="Z42">
        <v>5.9569999999999999</v>
      </c>
    </row>
    <row r="43" spans="1:26" x14ac:dyDescent="0.25">
      <c r="A43" t="s">
        <v>248</v>
      </c>
      <c r="B43">
        <v>1</v>
      </c>
      <c r="C43" t="s">
        <v>294</v>
      </c>
      <c r="D43" t="s">
        <v>239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66</v>
      </c>
      <c r="T43" t="s">
        <v>66</v>
      </c>
      <c r="U43" t="s">
        <v>1</v>
      </c>
      <c r="V43">
        <v>6</v>
      </c>
      <c r="W43" t="s">
        <v>250</v>
      </c>
      <c r="X43">
        <v>0</v>
      </c>
      <c r="Y43">
        <v>3.214</v>
      </c>
      <c r="Z43">
        <v>3.214</v>
      </c>
    </row>
    <row r="44" spans="1:26" x14ac:dyDescent="0.25">
      <c r="A44" t="s">
        <v>248</v>
      </c>
      <c r="B44">
        <v>1</v>
      </c>
      <c r="C44" t="s">
        <v>295</v>
      </c>
      <c r="D44" t="s">
        <v>239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66</v>
      </c>
      <c r="T44" t="s">
        <v>66</v>
      </c>
      <c r="U44" t="s">
        <v>1</v>
      </c>
      <c r="V44">
        <v>6</v>
      </c>
      <c r="W44" t="s">
        <v>250</v>
      </c>
      <c r="X44">
        <v>0</v>
      </c>
      <c r="Y44">
        <v>4.008</v>
      </c>
      <c r="Z44">
        <v>4.008</v>
      </c>
    </row>
    <row r="45" spans="1:26" x14ac:dyDescent="0.25">
      <c r="A45" t="s">
        <v>248</v>
      </c>
      <c r="B45">
        <v>1</v>
      </c>
      <c r="C45" t="s">
        <v>296</v>
      </c>
      <c r="D45" t="s">
        <v>239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66</v>
      </c>
      <c r="T45" t="s">
        <v>66</v>
      </c>
      <c r="U45" t="s">
        <v>1</v>
      </c>
      <c r="V45">
        <v>6</v>
      </c>
      <c r="W45" t="s">
        <v>250</v>
      </c>
      <c r="X45">
        <v>0</v>
      </c>
      <c r="Y45">
        <v>4.9829999999999997</v>
      </c>
      <c r="Z45">
        <v>4.9829999999999997</v>
      </c>
    </row>
    <row r="46" spans="1:26" x14ac:dyDescent="0.25">
      <c r="A46" t="s">
        <v>248</v>
      </c>
      <c r="B46">
        <v>1</v>
      </c>
      <c r="C46" t="s">
        <v>297</v>
      </c>
      <c r="D46" t="s">
        <v>239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66</v>
      </c>
      <c r="T46" t="s">
        <v>66</v>
      </c>
      <c r="U46" t="s">
        <v>1</v>
      </c>
      <c r="V46">
        <v>6</v>
      </c>
      <c r="W46" t="s">
        <v>298</v>
      </c>
      <c r="X46">
        <v>0</v>
      </c>
      <c r="Y46">
        <v>3.3149999999999999</v>
      </c>
      <c r="Z46">
        <v>3.3149999999999999</v>
      </c>
    </row>
    <row r="47" spans="1:26" x14ac:dyDescent="0.25">
      <c r="A47" t="s">
        <v>248</v>
      </c>
      <c r="B47">
        <v>1</v>
      </c>
      <c r="C47" t="s">
        <v>299</v>
      </c>
      <c r="D47" t="s">
        <v>239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66</v>
      </c>
      <c r="T47" t="s">
        <v>66</v>
      </c>
      <c r="U47" t="s">
        <v>1</v>
      </c>
      <c r="V47">
        <v>6</v>
      </c>
      <c r="W47" t="s">
        <v>298</v>
      </c>
      <c r="X47">
        <v>0</v>
      </c>
      <c r="Y47">
        <v>4.3179999999999996</v>
      </c>
      <c r="Z47">
        <v>4.3179999999999996</v>
      </c>
    </row>
    <row r="48" spans="1:26" x14ac:dyDescent="0.25">
      <c r="A48" t="s">
        <v>248</v>
      </c>
      <c r="B48">
        <v>1</v>
      </c>
      <c r="C48" t="s">
        <v>300</v>
      </c>
      <c r="D48" t="s">
        <v>239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66</v>
      </c>
      <c r="T48" t="s">
        <v>66</v>
      </c>
      <c r="U48" t="s">
        <v>1</v>
      </c>
      <c r="V48">
        <v>6</v>
      </c>
      <c r="W48" t="s">
        <v>298</v>
      </c>
      <c r="X48">
        <v>0</v>
      </c>
      <c r="Y48">
        <v>4.21</v>
      </c>
      <c r="Z48">
        <v>4.21</v>
      </c>
    </row>
    <row r="49" spans="1:26" x14ac:dyDescent="0.25">
      <c r="A49" t="s">
        <v>248</v>
      </c>
      <c r="B49">
        <v>1</v>
      </c>
      <c r="C49" t="s">
        <v>301</v>
      </c>
      <c r="D49" t="s">
        <v>239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66</v>
      </c>
      <c r="T49" t="s">
        <v>66</v>
      </c>
      <c r="U49" t="s">
        <v>1</v>
      </c>
      <c r="V49">
        <v>6</v>
      </c>
      <c r="W49" t="s">
        <v>298</v>
      </c>
      <c r="X49">
        <v>0</v>
      </c>
      <c r="Y49">
        <v>2.8050000000000002</v>
      </c>
      <c r="Z49">
        <v>2.8050000000000002</v>
      </c>
    </row>
    <row r="50" spans="1:26" x14ac:dyDescent="0.25">
      <c r="A50" t="s">
        <v>248</v>
      </c>
      <c r="B50">
        <v>1</v>
      </c>
      <c r="C50" t="s">
        <v>302</v>
      </c>
      <c r="D50" t="s">
        <v>239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66</v>
      </c>
      <c r="T50" t="s">
        <v>66</v>
      </c>
      <c r="U50" t="s">
        <v>1</v>
      </c>
      <c r="V50">
        <v>6</v>
      </c>
      <c r="W50" t="s">
        <v>298</v>
      </c>
      <c r="X50">
        <v>0</v>
      </c>
      <c r="Y50">
        <v>3.7749999999999999</v>
      </c>
      <c r="Z50">
        <v>3.7749999999999999</v>
      </c>
    </row>
    <row r="51" spans="1:26" x14ac:dyDescent="0.25">
      <c r="A51" t="s">
        <v>248</v>
      </c>
      <c r="B51">
        <v>1</v>
      </c>
      <c r="C51" t="s">
        <v>303</v>
      </c>
      <c r="D51" t="s">
        <v>239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68</v>
      </c>
      <c r="T51" t="s">
        <v>69</v>
      </c>
      <c r="U51" t="s">
        <v>1</v>
      </c>
      <c r="V51">
        <v>5</v>
      </c>
      <c r="W51" t="s">
        <v>298</v>
      </c>
      <c r="X51">
        <v>0</v>
      </c>
      <c r="Y51">
        <v>0</v>
      </c>
      <c r="Z51">
        <v>0</v>
      </c>
    </row>
    <row r="52" spans="1:26" x14ac:dyDescent="0.25">
      <c r="A52" t="s">
        <v>248</v>
      </c>
      <c r="B52">
        <v>1</v>
      </c>
      <c r="C52" t="s">
        <v>304</v>
      </c>
      <c r="D52" t="s">
        <v>239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66</v>
      </c>
      <c r="T52" t="s">
        <v>66</v>
      </c>
      <c r="U52" t="s">
        <v>1</v>
      </c>
      <c r="V52">
        <v>6</v>
      </c>
      <c r="W52" t="s">
        <v>298</v>
      </c>
      <c r="X52">
        <v>0</v>
      </c>
      <c r="Y52">
        <v>2.85</v>
      </c>
      <c r="Z52">
        <v>2.85</v>
      </c>
    </row>
    <row r="53" spans="1:26" x14ac:dyDescent="0.25">
      <c r="A53" t="s">
        <v>248</v>
      </c>
      <c r="B53">
        <v>1</v>
      </c>
      <c r="C53" t="s">
        <v>305</v>
      </c>
      <c r="D53" t="s">
        <v>239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66</v>
      </c>
      <c r="T53" t="s">
        <v>66</v>
      </c>
      <c r="U53" t="s">
        <v>1</v>
      </c>
      <c r="V53">
        <v>6</v>
      </c>
      <c r="W53" t="s">
        <v>298</v>
      </c>
      <c r="X53">
        <v>0</v>
      </c>
      <c r="Y53">
        <v>2.9279999999999999</v>
      </c>
      <c r="Z53">
        <v>2.9279999999999999</v>
      </c>
    </row>
    <row r="54" spans="1:26" x14ac:dyDescent="0.25">
      <c r="A54" t="s">
        <v>248</v>
      </c>
      <c r="B54">
        <v>1</v>
      </c>
      <c r="C54" t="s">
        <v>306</v>
      </c>
      <c r="D54" t="s">
        <v>239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66</v>
      </c>
      <c r="T54" t="s">
        <v>66</v>
      </c>
      <c r="U54" t="s">
        <v>1</v>
      </c>
      <c r="V54">
        <v>6</v>
      </c>
      <c r="W54" t="s">
        <v>298</v>
      </c>
      <c r="X54">
        <v>0</v>
      </c>
      <c r="Y54">
        <v>3.1019999999999999</v>
      </c>
      <c r="Z54">
        <v>3.1019999999999999</v>
      </c>
    </row>
    <row r="55" spans="1:26" x14ac:dyDescent="0.25">
      <c r="A55" t="s">
        <v>248</v>
      </c>
      <c r="B55">
        <v>1</v>
      </c>
      <c r="C55" t="s">
        <v>307</v>
      </c>
      <c r="D55" t="s">
        <v>239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66</v>
      </c>
      <c r="T55" t="s">
        <v>66</v>
      </c>
      <c r="U55" t="s">
        <v>1</v>
      </c>
      <c r="V55">
        <v>6</v>
      </c>
      <c r="W55" t="s">
        <v>298</v>
      </c>
      <c r="X55">
        <v>0</v>
      </c>
      <c r="Y55">
        <v>3.6269999999999998</v>
      </c>
      <c r="Z55">
        <v>3.6269999999999998</v>
      </c>
    </row>
    <row r="56" spans="1:26" x14ac:dyDescent="0.25">
      <c r="A56" t="s">
        <v>248</v>
      </c>
      <c r="B56">
        <v>1</v>
      </c>
      <c r="C56" t="s">
        <v>308</v>
      </c>
      <c r="D56" t="s">
        <v>239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66</v>
      </c>
      <c r="T56" t="s">
        <v>66</v>
      </c>
      <c r="U56" t="s">
        <v>1</v>
      </c>
      <c r="V56">
        <v>6</v>
      </c>
      <c r="W56" t="s">
        <v>298</v>
      </c>
      <c r="X56">
        <v>0</v>
      </c>
      <c r="Y56">
        <v>3.286</v>
      </c>
      <c r="Z56">
        <v>3.286</v>
      </c>
    </row>
    <row r="57" spans="1:26" x14ac:dyDescent="0.25">
      <c r="A57" t="s">
        <v>248</v>
      </c>
      <c r="B57">
        <v>1</v>
      </c>
      <c r="C57" t="s">
        <v>309</v>
      </c>
      <c r="D57" t="s">
        <v>239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66</v>
      </c>
      <c r="T57" t="s">
        <v>66</v>
      </c>
      <c r="U57" t="s">
        <v>1</v>
      </c>
      <c r="V57">
        <v>6</v>
      </c>
      <c r="W57" t="s">
        <v>298</v>
      </c>
      <c r="X57">
        <v>0</v>
      </c>
      <c r="Y57">
        <v>4.6379999999999999</v>
      </c>
      <c r="Z57">
        <v>4.6379999999999999</v>
      </c>
    </row>
    <row r="58" spans="1:26" x14ac:dyDescent="0.25">
      <c r="A58" t="s">
        <v>248</v>
      </c>
      <c r="B58">
        <v>1</v>
      </c>
      <c r="C58" t="s">
        <v>310</v>
      </c>
      <c r="D58" t="s">
        <v>239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66</v>
      </c>
      <c r="T58" t="s">
        <v>66</v>
      </c>
      <c r="U58" t="s">
        <v>1</v>
      </c>
      <c r="V58">
        <v>6</v>
      </c>
      <c r="W58" t="s">
        <v>298</v>
      </c>
      <c r="X58">
        <v>0</v>
      </c>
      <c r="Y58">
        <v>4.3239999999999998</v>
      </c>
      <c r="Z58">
        <v>4.3239999999999998</v>
      </c>
    </row>
    <row r="59" spans="1:26" x14ac:dyDescent="0.25">
      <c r="A59" t="s">
        <v>248</v>
      </c>
      <c r="B59">
        <v>1</v>
      </c>
      <c r="C59" t="s">
        <v>311</v>
      </c>
      <c r="D59" t="s">
        <v>239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66</v>
      </c>
      <c r="T59" t="s">
        <v>66</v>
      </c>
      <c r="U59" t="s">
        <v>1</v>
      </c>
      <c r="V59">
        <v>6</v>
      </c>
      <c r="W59" t="s">
        <v>298</v>
      </c>
      <c r="X59">
        <v>0</v>
      </c>
      <c r="Y59">
        <v>4.3529999999999998</v>
      </c>
      <c r="Z59">
        <v>4.3529999999999998</v>
      </c>
    </row>
    <row r="60" spans="1:26" x14ac:dyDescent="0.25">
      <c r="A60" t="s">
        <v>248</v>
      </c>
      <c r="B60">
        <v>1</v>
      </c>
      <c r="C60" t="s">
        <v>312</v>
      </c>
      <c r="D60" t="s">
        <v>239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66</v>
      </c>
      <c r="T60" t="s">
        <v>66</v>
      </c>
      <c r="U60" t="s">
        <v>1</v>
      </c>
      <c r="V60">
        <v>6</v>
      </c>
      <c r="W60" t="s">
        <v>298</v>
      </c>
      <c r="X60">
        <v>0</v>
      </c>
      <c r="Y60">
        <v>6.1840000000000002</v>
      </c>
      <c r="Z60">
        <v>6.1840000000000002</v>
      </c>
    </row>
    <row r="61" spans="1:26" x14ac:dyDescent="0.25">
      <c r="A61" t="s">
        <v>248</v>
      </c>
      <c r="B61">
        <v>1</v>
      </c>
      <c r="C61" t="s">
        <v>313</v>
      </c>
      <c r="D61" t="s">
        <v>239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66</v>
      </c>
      <c r="T61" t="s">
        <v>66</v>
      </c>
      <c r="U61" t="s">
        <v>1</v>
      </c>
      <c r="V61">
        <v>6</v>
      </c>
      <c r="W61" t="s">
        <v>298</v>
      </c>
      <c r="X61">
        <v>0</v>
      </c>
      <c r="Y61">
        <v>4.9640000000000004</v>
      </c>
      <c r="Z61">
        <v>4.9640000000000004</v>
      </c>
    </row>
    <row r="62" spans="1:26" x14ac:dyDescent="0.25">
      <c r="A62" t="s">
        <v>248</v>
      </c>
      <c r="B62">
        <v>1</v>
      </c>
      <c r="C62" t="s">
        <v>314</v>
      </c>
      <c r="D62" t="s">
        <v>239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68</v>
      </c>
      <c r="T62" t="s">
        <v>69</v>
      </c>
      <c r="U62" t="s">
        <v>1</v>
      </c>
      <c r="V62">
        <v>5</v>
      </c>
      <c r="W62" t="s">
        <v>298</v>
      </c>
      <c r="X62">
        <v>0</v>
      </c>
      <c r="Y62">
        <v>0</v>
      </c>
      <c r="Z62">
        <v>0</v>
      </c>
    </row>
    <row r="63" spans="1:26" x14ac:dyDescent="0.25">
      <c r="A63" t="s">
        <v>248</v>
      </c>
      <c r="B63">
        <v>1</v>
      </c>
      <c r="C63" t="s">
        <v>315</v>
      </c>
      <c r="D63" t="s">
        <v>239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66</v>
      </c>
      <c r="T63" t="s">
        <v>66</v>
      </c>
      <c r="U63" t="s">
        <v>1</v>
      </c>
      <c r="V63">
        <v>6</v>
      </c>
      <c r="W63" t="s">
        <v>298</v>
      </c>
      <c r="X63">
        <v>0</v>
      </c>
      <c r="Y63">
        <v>4.3630000000000004</v>
      </c>
      <c r="Z63">
        <v>4.3630000000000004</v>
      </c>
    </row>
    <row r="64" spans="1:26" x14ac:dyDescent="0.25">
      <c r="A64" t="s">
        <v>248</v>
      </c>
      <c r="B64">
        <v>1</v>
      </c>
      <c r="C64" t="s">
        <v>316</v>
      </c>
      <c r="D64" t="s">
        <v>239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66</v>
      </c>
      <c r="T64" t="s">
        <v>66</v>
      </c>
      <c r="U64" t="s">
        <v>1</v>
      </c>
      <c r="V64">
        <v>6</v>
      </c>
      <c r="W64" t="s">
        <v>298</v>
      </c>
      <c r="X64">
        <v>0</v>
      </c>
      <c r="Y64">
        <v>3.6749999999999998</v>
      </c>
      <c r="Z64">
        <v>3.6749999999999998</v>
      </c>
    </row>
    <row r="65" spans="1:26" x14ac:dyDescent="0.25">
      <c r="A65" t="s">
        <v>248</v>
      </c>
      <c r="B65">
        <v>1</v>
      </c>
      <c r="C65" t="s">
        <v>317</v>
      </c>
      <c r="D65" t="s">
        <v>239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66</v>
      </c>
      <c r="T65" t="s">
        <v>66</v>
      </c>
      <c r="U65" t="s">
        <v>1</v>
      </c>
      <c r="V65">
        <v>6</v>
      </c>
      <c r="W65" t="s">
        <v>298</v>
      </c>
      <c r="X65">
        <v>0</v>
      </c>
      <c r="Y65">
        <v>4.6319999999999997</v>
      </c>
      <c r="Z65">
        <v>4.6319999999999997</v>
      </c>
    </row>
    <row r="66" spans="1:26" x14ac:dyDescent="0.25">
      <c r="A66" t="s">
        <v>248</v>
      </c>
      <c r="B66">
        <v>1</v>
      </c>
      <c r="C66" t="s">
        <v>318</v>
      </c>
      <c r="D66" t="s">
        <v>239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66</v>
      </c>
      <c r="T66" t="s">
        <v>66</v>
      </c>
      <c r="U66" t="s">
        <v>1</v>
      </c>
      <c r="V66">
        <v>6</v>
      </c>
      <c r="W66" t="s">
        <v>298</v>
      </c>
      <c r="X66">
        <v>0</v>
      </c>
      <c r="Y66">
        <v>3.0779999999999998</v>
      </c>
      <c r="Z66">
        <v>3.0779999999999998</v>
      </c>
    </row>
    <row r="67" spans="1:26" x14ac:dyDescent="0.25">
      <c r="A67" t="s">
        <v>248</v>
      </c>
      <c r="B67">
        <v>1</v>
      </c>
      <c r="C67" t="s">
        <v>319</v>
      </c>
      <c r="D67" t="s">
        <v>239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66</v>
      </c>
      <c r="T67" t="s">
        <v>66</v>
      </c>
      <c r="U67" t="s">
        <v>1</v>
      </c>
      <c r="V67">
        <v>6</v>
      </c>
      <c r="W67" t="s">
        <v>298</v>
      </c>
      <c r="X67">
        <v>0</v>
      </c>
      <c r="Y67">
        <v>7.4390000000000001</v>
      </c>
      <c r="Z67">
        <v>7.4390000000000001</v>
      </c>
    </row>
    <row r="68" spans="1:26" x14ac:dyDescent="0.25">
      <c r="A68" t="s">
        <v>248</v>
      </c>
      <c r="B68">
        <v>1</v>
      </c>
      <c r="C68" t="s">
        <v>320</v>
      </c>
      <c r="D68" t="s">
        <v>239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66</v>
      </c>
      <c r="T68" t="s">
        <v>66</v>
      </c>
      <c r="U68" t="s">
        <v>1</v>
      </c>
      <c r="V68">
        <v>6</v>
      </c>
      <c r="W68" t="s">
        <v>321</v>
      </c>
      <c r="X68">
        <v>0</v>
      </c>
      <c r="Y68">
        <v>3.3969999999999998</v>
      </c>
      <c r="Z68">
        <v>3.3969999999999998</v>
      </c>
    </row>
    <row r="69" spans="1:26" x14ac:dyDescent="0.25">
      <c r="A69" t="s">
        <v>248</v>
      </c>
      <c r="B69">
        <v>1</v>
      </c>
      <c r="C69" t="s">
        <v>322</v>
      </c>
      <c r="D69" t="s">
        <v>239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66</v>
      </c>
      <c r="T69" t="s">
        <v>66</v>
      </c>
      <c r="U69" t="s">
        <v>1</v>
      </c>
      <c r="V69">
        <v>6</v>
      </c>
      <c r="W69" t="s">
        <v>321</v>
      </c>
      <c r="X69">
        <v>0</v>
      </c>
      <c r="Y69">
        <v>6.1189999999999998</v>
      </c>
      <c r="Z69">
        <v>6.1189999999999998</v>
      </c>
    </row>
    <row r="70" spans="1:26" x14ac:dyDescent="0.25">
      <c r="A70" t="s">
        <v>248</v>
      </c>
      <c r="B70">
        <v>1</v>
      </c>
      <c r="C70" t="s">
        <v>323</v>
      </c>
      <c r="D70" t="s">
        <v>239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66</v>
      </c>
      <c r="T70" t="s">
        <v>66</v>
      </c>
      <c r="U70" t="s">
        <v>1</v>
      </c>
      <c r="V70">
        <v>6</v>
      </c>
      <c r="W70" t="s">
        <v>321</v>
      </c>
      <c r="X70">
        <v>0</v>
      </c>
      <c r="Y70">
        <v>7.9870000000000001</v>
      </c>
      <c r="Z70">
        <v>7.9870000000000001</v>
      </c>
    </row>
    <row r="71" spans="1:26" x14ac:dyDescent="0.25">
      <c r="A71" t="s">
        <v>248</v>
      </c>
      <c r="B71">
        <v>1</v>
      </c>
      <c r="C71" t="s">
        <v>324</v>
      </c>
      <c r="D71" t="s">
        <v>239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66</v>
      </c>
      <c r="T71" t="s">
        <v>66</v>
      </c>
      <c r="U71" t="s">
        <v>1</v>
      </c>
      <c r="V71">
        <v>6</v>
      </c>
      <c r="W71" t="s">
        <v>321</v>
      </c>
      <c r="X71">
        <v>0</v>
      </c>
      <c r="Y71">
        <v>7.0140000000000002</v>
      </c>
      <c r="Z71">
        <v>7.0140000000000002</v>
      </c>
    </row>
    <row r="72" spans="1:26" x14ac:dyDescent="0.25">
      <c r="A72" t="s">
        <v>248</v>
      </c>
      <c r="B72">
        <v>1</v>
      </c>
      <c r="C72" t="s">
        <v>325</v>
      </c>
      <c r="D72" t="s">
        <v>239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66</v>
      </c>
      <c r="T72" t="s">
        <v>66</v>
      </c>
      <c r="U72" t="s">
        <v>1</v>
      </c>
      <c r="V72">
        <v>6</v>
      </c>
      <c r="W72" t="s">
        <v>321</v>
      </c>
      <c r="X72">
        <v>0</v>
      </c>
      <c r="Y72">
        <v>3.6419999999999999</v>
      </c>
      <c r="Z72">
        <v>3.6419999999999999</v>
      </c>
    </row>
    <row r="73" spans="1:26" x14ac:dyDescent="0.25">
      <c r="A73" t="s">
        <v>248</v>
      </c>
      <c r="B73">
        <v>1</v>
      </c>
      <c r="C73" t="s">
        <v>326</v>
      </c>
      <c r="D73" t="s">
        <v>239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68</v>
      </c>
      <c r="T73" t="s">
        <v>69</v>
      </c>
      <c r="U73" t="s">
        <v>1</v>
      </c>
      <c r="V73">
        <v>5</v>
      </c>
      <c r="W73" t="s">
        <v>321</v>
      </c>
      <c r="X73">
        <v>0</v>
      </c>
      <c r="Y73">
        <v>0</v>
      </c>
      <c r="Z73">
        <v>0</v>
      </c>
    </row>
    <row r="74" spans="1:26" x14ac:dyDescent="0.25">
      <c r="A74" t="s">
        <v>248</v>
      </c>
      <c r="B74">
        <v>1</v>
      </c>
      <c r="C74" t="s">
        <v>327</v>
      </c>
      <c r="D74" t="s">
        <v>239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66</v>
      </c>
      <c r="T74" t="s">
        <v>66</v>
      </c>
      <c r="U74" t="s">
        <v>1</v>
      </c>
      <c r="V74">
        <v>6</v>
      </c>
      <c r="W74" t="s">
        <v>321</v>
      </c>
      <c r="X74">
        <v>0</v>
      </c>
      <c r="Y74">
        <v>3.7559999999999998</v>
      </c>
      <c r="Z74">
        <v>3.7559999999999998</v>
      </c>
    </row>
    <row r="75" spans="1:26" x14ac:dyDescent="0.25">
      <c r="A75" t="s">
        <v>248</v>
      </c>
      <c r="B75">
        <v>1</v>
      </c>
      <c r="C75" t="s">
        <v>328</v>
      </c>
      <c r="D75" t="s">
        <v>239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66</v>
      </c>
      <c r="T75" t="s">
        <v>66</v>
      </c>
      <c r="U75" t="s">
        <v>1</v>
      </c>
      <c r="V75">
        <v>6</v>
      </c>
      <c r="W75" t="s">
        <v>321</v>
      </c>
      <c r="X75">
        <v>0</v>
      </c>
      <c r="Y75">
        <v>4.5679999999999996</v>
      </c>
      <c r="Z75">
        <v>4.5679999999999996</v>
      </c>
    </row>
    <row r="76" spans="1:26" x14ac:dyDescent="0.25">
      <c r="A76" t="s">
        <v>248</v>
      </c>
      <c r="B76">
        <v>1</v>
      </c>
      <c r="C76" t="s">
        <v>329</v>
      </c>
      <c r="D76" t="s">
        <v>239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66</v>
      </c>
      <c r="T76" t="s">
        <v>66</v>
      </c>
      <c r="U76" t="s">
        <v>1</v>
      </c>
      <c r="V76">
        <v>6</v>
      </c>
      <c r="W76" t="s">
        <v>321</v>
      </c>
      <c r="X76">
        <v>0</v>
      </c>
      <c r="Y76">
        <v>4.7480000000000002</v>
      </c>
      <c r="Z76">
        <v>4.7480000000000002</v>
      </c>
    </row>
    <row r="77" spans="1:26" x14ac:dyDescent="0.25">
      <c r="A77" t="s">
        <v>248</v>
      </c>
      <c r="B77">
        <v>1</v>
      </c>
      <c r="C77" t="s">
        <v>330</v>
      </c>
      <c r="D77" t="s">
        <v>239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66</v>
      </c>
      <c r="T77" t="s">
        <v>66</v>
      </c>
      <c r="U77" t="s">
        <v>1</v>
      </c>
      <c r="V77">
        <v>6</v>
      </c>
      <c r="W77" t="s">
        <v>321</v>
      </c>
      <c r="X77">
        <v>0</v>
      </c>
      <c r="Y77">
        <v>6.3029999999999999</v>
      </c>
      <c r="Z77">
        <v>6.3029999999999999</v>
      </c>
    </row>
    <row r="78" spans="1:26" x14ac:dyDescent="0.25">
      <c r="A78" t="s">
        <v>248</v>
      </c>
      <c r="B78">
        <v>1</v>
      </c>
      <c r="C78" t="s">
        <v>331</v>
      </c>
      <c r="D78" t="s">
        <v>239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66</v>
      </c>
      <c r="T78" t="s">
        <v>66</v>
      </c>
      <c r="U78" t="s">
        <v>1</v>
      </c>
      <c r="V78">
        <v>6</v>
      </c>
      <c r="W78" t="s">
        <v>321</v>
      </c>
      <c r="X78">
        <v>0</v>
      </c>
      <c r="Y78">
        <v>8.3279999999999994</v>
      </c>
      <c r="Z78">
        <v>8.3279999999999994</v>
      </c>
    </row>
    <row r="79" spans="1:26" x14ac:dyDescent="0.25">
      <c r="A79" t="s">
        <v>248</v>
      </c>
      <c r="B79">
        <v>1</v>
      </c>
      <c r="C79" t="s">
        <v>332</v>
      </c>
      <c r="D79" t="s">
        <v>239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66</v>
      </c>
      <c r="T79" t="s">
        <v>66</v>
      </c>
      <c r="U79" t="s">
        <v>1</v>
      </c>
      <c r="V79">
        <v>6</v>
      </c>
      <c r="W79" t="s">
        <v>298</v>
      </c>
      <c r="X79">
        <v>0</v>
      </c>
      <c r="Y79">
        <v>4.45</v>
      </c>
      <c r="Z79">
        <v>4.45</v>
      </c>
    </row>
    <row r="80" spans="1:26" x14ac:dyDescent="0.25">
      <c r="A80" t="s">
        <v>248</v>
      </c>
      <c r="B80">
        <v>1</v>
      </c>
      <c r="C80" t="s">
        <v>333</v>
      </c>
      <c r="D80" t="s">
        <v>239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66</v>
      </c>
      <c r="T80" t="s">
        <v>66</v>
      </c>
      <c r="U80" t="s">
        <v>1</v>
      </c>
      <c r="V80">
        <v>6</v>
      </c>
      <c r="W80" t="s">
        <v>298</v>
      </c>
      <c r="X80">
        <v>0</v>
      </c>
      <c r="Y80">
        <v>4.8559999999999999</v>
      </c>
      <c r="Z80">
        <v>4.8559999999999999</v>
      </c>
    </row>
    <row r="81" spans="1:26" x14ac:dyDescent="0.25">
      <c r="A81" t="s">
        <v>248</v>
      </c>
      <c r="B81">
        <v>1</v>
      </c>
      <c r="C81" t="s">
        <v>334</v>
      </c>
      <c r="D81" t="s">
        <v>239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66</v>
      </c>
      <c r="T81" t="s">
        <v>66</v>
      </c>
      <c r="U81" t="s">
        <v>1</v>
      </c>
      <c r="V81">
        <v>6</v>
      </c>
      <c r="W81" t="s">
        <v>298</v>
      </c>
      <c r="X81">
        <v>0</v>
      </c>
      <c r="Y81">
        <v>3.7789999999999999</v>
      </c>
      <c r="Z81">
        <v>3.7789999999999999</v>
      </c>
    </row>
    <row r="82" spans="1:26" x14ac:dyDescent="0.25">
      <c r="A82" t="s">
        <v>248</v>
      </c>
      <c r="B82">
        <v>1</v>
      </c>
      <c r="C82" t="s">
        <v>335</v>
      </c>
      <c r="D82" t="s">
        <v>239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66</v>
      </c>
      <c r="T82" t="s">
        <v>66</v>
      </c>
      <c r="U82" t="s">
        <v>1</v>
      </c>
      <c r="V82">
        <v>6</v>
      </c>
      <c r="W82" t="s">
        <v>298</v>
      </c>
      <c r="X82">
        <v>0</v>
      </c>
      <c r="Y82">
        <v>3.8719999999999999</v>
      </c>
      <c r="Z82">
        <v>3.8719999999999999</v>
      </c>
    </row>
    <row r="83" spans="1:26" x14ac:dyDescent="0.25">
      <c r="A83" t="s">
        <v>248</v>
      </c>
      <c r="B83">
        <v>1</v>
      </c>
      <c r="C83" t="s">
        <v>336</v>
      </c>
      <c r="D83" t="s">
        <v>239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66</v>
      </c>
      <c r="T83" t="s">
        <v>66</v>
      </c>
      <c r="U83" t="s">
        <v>1</v>
      </c>
      <c r="V83">
        <v>6</v>
      </c>
      <c r="W83" t="s">
        <v>298</v>
      </c>
      <c r="X83">
        <v>0</v>
      </c>
      <c r="Y83">
        <v>3.468</v>
      </c>
      <c r="Z83">
        <v>3.468</v>
      </c>
    </row>
    <row r="84" spans="1:26" x14ac:dyDescent="0.25">
      <c r="A84" t="s">
        <v>248</v>
      </c>
      <c r="B84">
        <v>1</v>
      </c>
      <c r="C84" t="s">
        <v>337</v>
      </c>
      <c r="D84" t="s">
        <v>239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68</v>
      </c>
      <c r="T84" t="s">
        <v>69</v>
      </c>
      <c r="U84" t="s">
        <v>1</v>
      </c>
      <c r="V84">
        <v>5</v>
      </c>
      <c r="W84" t="s">
        <v>298</v>
      </c>
      <c r="X84">
        <v>0</v>
      </c>
      <c r="Y84">
        <v>0</v>
      </c>
      <c r="Z84">
        <v>0</v>
      </c>
    </row>
    <row r="85" spans="1:26" x14ac:dyDescent="0.25">
      <c r="A85" t="s">
        <v>248</v>
      </c>
      <c r="B85">
        <v>1</v>
      </c>
      <c r="C85" t="s">
        <v>338</v>
      </c>
      <c r="D85" t="s">
        <v>239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66</v>
      </c>
      <c r="T85" t="s">
        <v>66</v>
      </c>
      <c r="U85" t="s">
        <v>1</v>
      </c>
      <c r="V85">
        <v>6</v>
      </c>
      <c r="W85" t="s">
        <v>298</v>
      </c>
      <c r="X85">
        <v>0</v>
      </c>
      <c r="Y85">
        <v>5.2089999999999996</v>
      </c>
      <c r="Z85">
        <v>5.2089999999999996</v>
      </c>
    </row>
    <row r="86" spans="1:26" x14ac:dyDescent="0.25">
      <c r="A86" t="s">
        <v>248</v>
      </c>
      <c r="B86">
        <v>1</v>
      </c>
      <c r="C86" t="s">
        <v>339</v>
      </c>
      <c r="D86" t="s">
        <v>239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66</v>
      </c>
      <c r="T86" t="s">
        <v>66</v>
      </c>
      <c r="U86" t="s">
        <v>1</v>
      </c>
      <c r="V86">
        <v>6</v>
      </c>
      <c r="W86" t="s">
        <v>298</v>
      </c>
      <c r="X86">
        <v>0</v>
      </c>
      <c r="Y86">
        <v>6.2069999999999999</v>
      </c>
      <c r="Z86">
        <v>6.2069999999999999</v>
      </c>
    </row>
    <row r="87" spans="1:26" x14ac:dyDescent="0.25">
      <c r="A87" t="s">
        <v>248</v>
      </c>
      <c r="B87">
        <v>1</v>
      </c>
      <c r="C87" t="s">
        <v>340</v>
      </c>
      <c r="D87" t="s">
        <v>239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66</v>
      </c>
      <c r="T87" t="s">
        <v>66</v>
      </c>
      <c r="U87" t="s">
        <v>1</v>
      </c>
      <c r="V87">
        <v>6</v>
      </c>
      <c r="W87" t="s">
        <v>298</v>
      </c>
      <c r="X87">
        <v>0</v>
      </c>
      <c r="Y87">
        <v>8.9649999999999999</v>
      </c>
      <c r="Z87">
        <v>8.9649999999999999</v>
      </c>
    </row>
    <row r="88" spans="1:26" x14ac:dyDescent="0.25">
      <c r="A88" t="s">
        <v>248</v>
      </c>
      <c r="B88">
        <v>1</v>
      </c>
      <c r="C88" t="s">
        <v>341</v>
      </c>
      <c r="D88" t="s">
        <v>239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66</v>
      </c>
      <c r="T88" t="s">
        <v>66</v>
      </c>
      <c r="U88" t="s">
        <v>1</v>
      </c>
      <c r="V88">
        <v>6</v>
      </c>
      <c r="W88" t="s">
        <v>298</v>
      </c>
      <c r="X88">
        <v>0</v>
      </c>
      <c r="Y88">
        <v>5.4669999999999996</v>
      </c>
      <c r="Z88">
        <v>5.4669999999999996</v>
      </c>
    </row>
    <row r="89" spans="1:26" x14ac:dyDescent="0.25">
      <c r="A89" t="s">
        <v>248</v>
      </c>
      <c r="B89">
        <v>1</v>
      </c>
      <c r="C89" t="s">
        <v>342</v>
      </c>
      <c r="D89" t="s">
        <v>239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66</v>
      </c>
      <c r="T89" t="s">
        <v>66</v>
      </c>
      <c r="U89" t="s">
        <v>1</v>
      </c>
      <c r="V89">
        <v>6</v>
      </c>
      <c r="W89" t="s">
        <v>298</v>
      </c>
      <c r="X89">
        <v>0</v>
      </c>
      <c r="Y89">
        <v>7.8520000000000003</v>
      </c>
      <c r="Z89">
        <v>7.8520000000000003</v>
      </c>
    </row>
    <row r="90" spans="1:26" x14ac:dyDescent="0.25">
      <c r="A90" t="s">
        <v>248</v>
      </c>
      <c r="B90">
        <v>1</v>
      </c>
      <c r="C90" t="s">
        <v>343</v>
      </c>
      <c r="D90" t="s">
        <v>239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73</v>
      </c>
      <c r="T90" t="s">
        <v>74</v>
      </c>
      <c r="U90" t="s">
        <v>1</v>
      </c>
      <c r="V90">
        <v>6</v>
      </c>
      <c r="W90" t="s">
        <v>321</v>
      </c>
      <c r="X90">
        <v>0</v>
      </c>
      <c r="Y90">
        <v>0</v>
      </c>
      <c r="Z90">
        <v>0</v>
      </c>
    </row>
    <row r="91" spans="1:26" x14ac:dyDescent="0.25">
      <c r="A91" t="s">
        <v>248</v>
      </c>
      <c r="B91">
        <v>1</v>
      </c>
      <c r="C91" t="s">
        <v>344</v>
      </c>
      <c r="D91" t="s">
        <v>239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73</v>
      </c>
      <c r="T91" t="s">
        <v>74</v>
      </c>
      <c r="U91" t="s">
        <v>1</v>
      </c>
      <c r="V91">
        <v>6</v>
      </c>
      <c r="W91" t="s">
        <v>321</v>
      </c>
      <c r="X91">
        <v>0</v>
      </c>
      <c r="Y91">
        <v>0</v>
      </c>
      <c r="Z91">
        <v>0</v>
      </c>
    </row>
    <row r="92" spans="1:26" x14ac:dyDescent="0.25">
      <c r="A92" t="s">
        <v>248</v>
      </c>
      <c r="B92">
        <v>1</v>
      </c>
      <c r="C92" t="s">
        <v>345</v>
      </c>
      <c r="D92" t="s">
        <v>239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73</v>
      </c>
      <c r="T92" t="s">
        <v>74</v>
      </c>
      <c r="U92" t="s">
        <v>1</v>
      </c>
      <c r="V92">
        <v>6</v>
      </c>
      <c r="W92" t="s">
        <v>321</v>
      </c>
      <c r="X92">
        <v>0</v>
      </c>
      <c r="Y92">
        <v>0</v>
      </c>
      <c r="Z92">
        <v>0</v>
      </c>
    </row>
    <row r="93" spans="1:26" x14ac:dyDescent="0.25">
      <c r="A93" t="s">
        <v>248</v>
      </c>
      <c r="B93">
        <v>1</v>
      </c>
      <c r="C93" t="s">
        <v>346</v>
      </c>
      <c r="D93" t="s">
        <v>239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73</v>
      </c>
      <c r="T93" t="s">
        <v>74</v>
      </c>
      <c r="U93" t="s">
        <v>1</v>
      </c>
      <c r="V93">
        <v>6</v>
      </c>
      <c r="W93" t="s">
        <v>321</v>
      </c>
      <c r="X93">
        <v>0</v>
      </c>
      <c r="Y93">
        <v>0</v>
      </c>
      <c r="Z93">
        <v>0</v>
      </c>
    </row>
    <row r="94" spans="1:26" x14ac:dyDescent="0.25">
      <c r="A94" t="s">
        <v>248</v>
      </c>
      <c r="B94">
        <v>1</v>
      </c>
      <c r="C94" t="s">
        <v>347</v>
      </c>
      <c r="D94" t="s">
        <v>239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73</v>
      </c>
      <c r="T94" t="s">
        <v>74</v>
      </c>
      <c r="U94" t="s">
        <v>1</v>
      </c>
      <c r="V94">
        <v>6</v>
      </c>
      <c r="W94" t="s">
        <v>321</v>
      </c>
      <c r="X94">
        <v>0</v>
      </c>
      <c r="Y94">
        <v>0</v>
      </c>
      <c r="Z94">
        <v>0</v>
      </c>
    </row>
    <row r="95" spans="1:26" x14ac:dyDescent="0.25">
      <c r="A95" t="s">
        <v>248</v>
      </c>
      <c r="B95">
        <v>1</v>
      </c>
      <c r="C95" t="s">
        <v>348</v>
      </c>
      <c r="D95" t="s">
        <v>239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73</v>
      </c>
      <c r="T95" t="s">
        <v>74</v>
      </c>
      <c r="U95" t="s">
        <v>1</v>
      </c>
      <c r="V95">
        <v>6</v>
      </c>
      <c r="W95" t="s">
        <v>321</v>
      </c>
      <c r="X95">
        <v>0</v>
      </c>
      <c r="Y95">
        <v>0</v>
      </c>
      <c r="Z95">
        <v>0</v>
      </c>
    </row>
    <row r="96" spans="1:26" x14ac:dyDescent="0.25">
      <c r="A96" t="s">
        <v>248</v>
      </c>
      <c r="B96">
        <v>1</v>
      </c>
      <c r="C96" t="s">
        <v>349</v>
      </c>
      <c r="D96" t="s">
        <v>239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73</v>
      </c>
      <c r="T96" t="s">
        <v>74</v>
      </c>
      <c r="U96" t="s">
        <v>1</v>
      </c>
      <c r="V96">
        <v>6</v>
      </c>
      <c r="W96" t="s">
        <v>321</v>
      </c>
      <c r="X96">
        <v>0</v>
      </c>
      <c r="Y96">
        <v>0</v>
      </c>
      <c r="Z96">
        <v>0</v>
      </c>
    </row>
    <row r="97" spans="1:26" x14ac:dyDescent="0.25">
      <c r="A97" t="s">
        <v>248</v>
      </c>
      <c r="B97">
        <v>1</v>
      </c>
      <c r="C97" t="s">
        <v>351</v>
      </c>
      <c r="D97" t="s">
        <v>239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73</v>
      </c>
      <c r="T97" t="s">
        <v>74</v>
      </c>
      <c r="U97" t="s">
        <v>1</v>
      </c>
      <c r="V97">
        <v>6</v>
      </c>
      <c r="W97" t="s">
        <v>321</v>
      </c>
      <c r="X97">
        <v>0</v>
      </c>
      <c r="Y97">
        <v>0</v>
      </c>
      <c r="Z97">
        <v>0</v>
      </c>
    </row>
    <row r="98" spans="1:26" x14ac:dyDescent="0.25">
      <c r="A98" t="s">
        <v>248</v>
      </c>
      <c r="B98">
        <v>1</v>
      </c>
      <c r="C98" t="s">
        <v>352</v>
      </c>
      <c r="D98" t="s">
        <v>239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73</v>
      </c>
      <c r="T98" t="s">
        <v>74</v>
      </c>
      <c r="U98" t="s">
        <v>1</v>
      </c>
      <c r="V98">
        <v>6</v>
      </c>
      <c r="W98" t="s">
        <v>321</v>
      </c>
      <c r="X98">
        <v>0</v>
      </c>
      <c r="Y98">
        <v>0</v>
      </c>
      <c r="Z98">
        <v>0</v>
      </c>
    </row>
    <row r="99" spans="1:26" x14ac:dyDescent="0.25">
      <c r="A99" t="s">
        <v>248</v>
      </c>
      <c r="B99">
        <v>1</v>
      </c>
      <c r="C99" t="s">
        <v>353</v>
      </c>
      <c r="D99" t="s">
        <v>239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73</v>
      </c>
      <c r="T99" t="s">
        <v>74</v>
      </c>
      <c r="U99" t="s">
        <v>1</v>
      </c>
      <c r="V99">
        <v>6</v>
      </c>
      <c r="W99" t="s">
        <v>321</v>
      </c>
      <c r="X99">
        <v>0</v>
      </c>
      <c r="Y99">
        <v>0</v>
      </c>
      <c r="Z99">
        <v>0</v>
      </c>
    </row>
    <row r="100" spans="1:26" x14ac:dyDescent="0.25">
      <c r="A100" t="s">
        <v>248</v>
      </c>
      <c r="B100">
        <v>1</v>
      </c>
      <c r="C100" t="s">
        <v>354</v>
      </c>
      <c r="D100" t="s">
        <v>239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73</v>
      </c>
      <c r="T100" t="s">
        <v>74</v>
      </c>
      <c r="U100" t="s">
        <v>1</v>
      </c>
      <c r="V100">
        <v>6</v>
      </c>
      <c r="W100" t="s">
        <v>321</v>
      </c>
      <c r="X100">
        <v>0</v>
      </c>
      <c r="Y100">
        <v>0</v>
      </c>
      <c r="Z100">
        <v>0</v>
      </c>
    </row>
    <row r="101" spans="1:26" x14ac:dyDescent="0.25">
      <c r="A101" t="s">
        <v>248</v>
      </c>
      <c r="B101">
        <v>1</v>
      </c>
      <c r="C101" t="s">
        <v>355</v>
      </c>
      <c r="D101" t="s">
        <v>239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73</v>
      </c>
      <c r="T101" t="s">
        <v>79</v>
      </c>
      <c r="U101" t="s">
        <v>1</v>
      </c>
      <c r="V101">
        <v>6</v>
      </c>
      <c r="W101" t="s">
        <v>298</v>
      </c>
      <c r="X101">
        <v>0</v>
      </c>
      <c r="Y101">
        <v>0</v>
      </c>
      <c r="Z101">
        <v>0</v>
      </c>
    </row>
    <row r="102" spans="1:26" x14ac:dyDescent="0.25">
      <c r="A102" t="s">
        <v>248</v>
      </c>
      <c r="B102">
        <v>1</v>
      </c>
      <c r="C102" t="s">
        <v>356</v>
      </c>
      <c r="D102" t="s">
        <v>239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73</v>
      </c>
      <c r="T102" t="s">
        <v>79</v>
      </c>
      <c r="U102" t="s">
        <v>1</v>
      </c>
      <c r="V102">
        <v>6</v>
      </c>
      <c r="W102" t="s">
        <v>298</v>
      </c>
      <c r="X102">
        <v>0</v>
      </c>
      <c r="Y102">
        <v>0</v>
      </c>
      <c r="Z102">
        <v>0</v>
      </c>
    </row>
    <row r="103" spans="1:26" x14ac:dyDescent="0.25">
      <c r="A103" t="s">
        <v>248</v>
      </c>
      <c r="B103">
        <v>1</v>
      </c>
      <c r="C103" t="s">
        <v>357</v>
      </c>
      <c r="D103" t="s">
        <v>239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73</v>
      </c>
      <c r="T103" t="s">
        <v>79</v>
      </c>
      <c r="U103" t="s">
        <v>1</v>
      </c>
      <c r="V103">
        <v>6</v>
      </c>
      <c r="W103" t="s">
        <v>298</v>
      </c>
      <c r="X103">
        <v>0</v>
      </c>
      <c r="Y103">
        <v>0</v>
      </c>
      <c r="Z103">
        <v>0</v>
      </c>
    </row>
    <row r="104" spans="1:26" x14ac:dyDescent="0.25">
      <c r="A104" t="s">
        <v>248</v>
      </c>
      <c r="B104">
        <v>1</v>
      </c>
      <c r="C104" t="s">
        <v>358</v>
      </c>
      <c r="D104" t="s">
        <v>239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73</v>
      </c>
      <c r="T104" t="s">
        <v>79</v>
      </c>
      <c r="U104" t="s">
        <v>1</v>
      </c>
      <c r="V104">
        <v>6</v>
      </c>
      <c r="W104" t="s">
        <v>298</v>
      </c>
      <c r="X104">
        <v>0</v>
      </c>
      <c r="Y104">
        <v>0</v>
      </c>
      <c r="Z104">
        <v>0</v>
      </c>
    </row>
    <row r="105" spans="1:26" x14ac:dyDescent="0.25">
      <c r="A105" t="s">
        <v>248</v>
      </c>
      <c r="B105">
        <v>1</v>
      </c>
      <c r="C105" t="s">
        <v>359</v>
      </c>
      <c r="D105" t="s">
        <v>239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73</v>
      </c>
      <c r="T105" t="s">
        <v>79</v>
      </c>
      <c r="U105" t="s">
        <v>1</v>
      </c>
      <c r="V105">
        <v>6</v>
      </c>
      <c r="W105" t="s">
        <v>298</v>
      </c>
      <c r="X105">
        <v>0</v>
      </c>
      <c r="Y105">
        <v>0</v>
      </c>
      <c r="Z105">
        <v>0</v>
      </c>
    </row>
    <row r="106" spans="1:26" x14ac:dyDescent="0.25">
      <c r="A106" t="s">
        <v>248</v>
      </c>
      <c r="B106">
        <v>1</v>
      </c>
      <c r="C106" t="s">
        <v>360</v>
      </c>
      <c r="D106" t="s">
        <v>239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73</v>
      </c>
      <c r="T106" t="s">
        <v>79</v>
      </c>
      <c r="U106" t="s">
        <v>1</v>
      </c>
      <c r="V106">
        <v>6</v>
      </c>
      <c r="W106" t="s">
        <v>298</v>
      </c>
      <c r="X106">
        <v>0</v>
      </c>
      <c r="Y106">
        <v>0</v>
      </c>
      <c r="Z106">
        <v>0</v>
      </c>
    </row>
    <row r="107" spans="1:26" x14ac:dyDescent="0.25">
      <c r="A107" t="s">
        <v>248</v>
      </c>
      <c r="B107">
        <v>1</v>
      </c>
      <c r="C107" t="s">
        <v>361</v>
      </c>
      <c r="D107" t="s">
        <v>239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73</v>
      </c>
      <c r="T107" t="s">
        <v>79</v>
      </c>
      <c r="U107" t="s">
        <v>1</v>
      </c>
      <c r="V107">
        <v>6</v>
      </c>
      <c r="W107" t="s">
        <v>298</v>
      </c>
      <c r="X107">
        <v>0</v>
      </c>
      <c r="Y107">
        <v>0</v>
      </c>
      <c r="Z107">
        <v>0</v>
      </c>
    </row>
    <row r="108" spans="1:26" x14ac:dyDescent="0.25">
      <c r="A108" t="s">
        <v>248</v>
      </c>
      <c r="B108">
        <v>1</v>
      </c>
      <c r="C108" t="s">
        <v>362</v>
      </c>
      <c r="D108" t="s">
        <v>239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73</v>
      </c>
      <c r="T108" t="s">
        <v>79</v>
      </c>
      <c r="U108" t="s">
        <v>1</v>
      </c>
      <c r="V108">
        <v>6</v>
      </c>
      <c r="W108" t="s">
        <v>298</v>
      </c>
      <c r="X108">
        <v>0</v>
      </c>
      <c r="Y108">
        <v>0</v>
      </c>
      <c r="Z108">
        <v>0</v>
      </c>
    </row>
    <row r="109" spans="1:26" x14ac:dyDescent="0.25">
      <c r="A109" t="s">
        <v>248</v>
      </c>
      <c r="B109">
        <v>1</v>
      </c>
      <c r="C109" t="s">
        <v>363</v>
      </c>
      <c r="D109" t="s">
        <v>239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73</v>
      </c>
      <c r="T109" t="s">
        <v>79</v>
      </c>
      <c r="U109" t="s">
        <v>1</v>
      </c>
      <c r="V109">
        <v>6</v>
      </c>
      <c r="W109" t="s">
        <v>298</v>
      </c>
      <c r="X109">
        <v>0</v>
      </c>
      <c r="Y109">
        <v>0</v>
      </c>
      <c r="Z109">
        <v>0</v>
      </c>
    </row>
    <row r="110" spans="1:26" x14ac:dyDescent="0.25">
      <c r="A110" t="s">
        <v>248</v>
      </c>
      <c r="B110">
        <v>1</v>
      </c>
      <c r="C110" t="s">
        <v>364</v>
      </c>
      <c r="D110" t="s">
        <v>239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73</v>
      </c>
      <c r="T110" t="s">
        <v>79</v>
      </c>
      <c r="U110" t="s">
        <v>1</v>
      </c>
      <c r="V110">
        <v>6</v>
      </c>
      <c r="W110" t="s">
        <v>298</v>
      </c>
      <c r="X110">
        <v>0</v>
      </c>
      <c r="Y110">
        <v>0</v>
      </c>
      <c r="Z110">
        <v>0</v>
      </c>
    </row>
    <row r="111" spans="1:26" x14ac:dyDescent="0.25">
      <c r="A111" t="s">
        <v>248</v>
      </c>
      <c r="B111">
        <v>1</v>
      </c>
      <c r="C111" t="s">
        <v>365</v>
      </c>
      <c r="D111" t="s">
        <v>239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73</v>
      </c>
      <c r="T111" t="s">
        <v>79</v>
      </c>
      <c r="U111" t="s">
        <v>1</v>
      </c>
      <c r="V111">
        <v>6</v>
      </c>
      <c r="W111" t="s">
        <v>298</v>
      </c>
      <c r="X111">
        <v>0</v>
      </c>
      <c r="Y111">
        <v>0</v>
      </c>
      <c r="Z111">
        <v>0</v>
      </c>
    </row>
    <row r="112" spans="1:26" x14ac:dyDescent="0.25">
      <c r="A112" t="s">
        <v>248</v>
      </c>
      <c r="B112">
        <v>1</v>
      </c>
      <c r="C112" t="s">
        <v>366</v>
      </c>
      <c r="D112" t="s">
        <v>239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73</v>
      </c>
      <c r="T112" t="s">
        <v>74</v>
      </c>
      <c r="U112" t="s">
        <v>1</v>
      </c>
      <c r="V112">
        <v>6</v>
      </c>
      <c r="W112" t="s">
        <v>321</v>
      </c>
      <c r="X112">
        <v>0</v>
      </c>
      <c r="Y112">
        <v>0</v>
      </c>
      <c r="Z112">
        <v>0</v>
      </c>
    </row>
    <row r="113" spans="1:26" x14ac:dyDescent="0.25">
      <c r="A113" t="s">
        <v>248</v>
      </c>
      <c r="B113">
        <v>1</v>
      </c>
      <c r="C113" t="s">
        <v>367</v>
      </c>
      <c r="D113" t="s">
        <v>239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73</v>
      </c>
      <c r="T113" t="s">
        <v>74</v>
      </c>
      <c r="U113" t="s">
        <v>1</v>
      </c>
      <c r="V113">
        <v>6</v>
      </c>
      <c r="W113" t="s">
        <v>321</v>
      </c>
      <c r="X113">
        <v>0</v>
      </c>
      <c r="Y113">
        <v>0</v>
      </c>
      <c r="Z113">
        <v>0</v>
      </c>
    </row>
    <row r="114" spans="1:26" x14ac:dyDescent="0.25">
      <c r="A114" t="s">
        <v>248</v>
      </c>
      <c r="B114">
        <v>1</v>
      </c>
      <c r="C114" t="s">
        <v>368</v>
      </c>
      <c r="D114" t="s">
        <v>239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73</v>
      </c>
      <c r="T114" t="s">
        <v>74</v>
      </c>
      <c r="U114" t="s">
        <v>1</v>
      </c>
      <c r="V114">
        <v>6</v>
      </c>
      <c r="W114" t="s">
        <v>321</v>
      </c>
      <c r="X114">
        <v>0</v>
      </c>
      <c r="Y114">
        <v>0</v>
      </c>
      <c r="Z114">
        <v>0</v>
      </c>
    </row>
    <row r="115" spans="1:26" x14ac:dyDescent="0.25">
      <c r="A115" t="s">
        <v>248</v>
      </c>
      <c r="B115">
        <v>1</v>
      </c>
      <c r="C115" t="s">
        <v>369</v>
      </c>
      <c r="D115" t="s">
        <v>239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73</v>
      </c>
      <c r="T115" t="s">
        <v>74</v>
      </c>
      <c r="U115" t="s">
        <v>1</v>
      </c>
      <c r="V115">
        <v>6</v>
      </c>
      <c r="W115" t="s">
        <v>321</v>
      </c>
      <c r="X115">
        <v>0</v>
      </c>
      <c r="Y115">
        <v>0</v>
      </c>
      <c r="Z115">
        <v>0</v>
      </c>
    </row>
    <row r="116" spans="1:26" x14ac:dyDescent="0.25">
      <c r="A116" t="s">
        <v>248</v>
      </c>
      <c r="B116">
        <v>1</v>
      </c>
      <c r="C116" t="s">
        <v>370</v>
      </c>
      <c r="D116" t="s">
        <v>239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73</v>
      </c>
      <c r="T116" t="s">
        <v>74</v>
      </c>
      <c r="U116" t="s">
        <v>1</v>
      </c>
      <c r="V116">
        <v>6</v>
      </c>
      <c r="W116" t="s">
        <v>321</v>
      </c>
      <c r="X116">
        <v>0</v>
      </c>
      <c r="Y116">
        <v>0</v>
      </c>
      <c r="Z116">
        <v>0</v>
      </c>
    </row>
    <row r="117" spans="1:26" x14ac:dyDescent="0.25">
      <c r="A117" t="s">
        <v>248</v>
      </c>
      <c r="B117">
        <v>1</v>
      </c>
      <c r="C117" t="s">
        <v>371</v>
      </c>
      <c r="D117" t="s">
        <v>239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73</v>
      </c>
      <c r="T117" t="s">
        <v>74</v>
      </c>
      <c r="U117" t="s">
        <v>1</v>
      </c>
      <c r="V117">
        <v>6</v>
      </c>
      <c r="W117" t="s">
        <v>321</v>
      </c>
      <c r="X117">
        <v>0</v>
      </c>
      <c r="Y117">
        <v>0</v>
      </c>
      <c r="Z117">
        <v>0</v>
      </c>
    </row>
    <row r="118" spans="1:26" x14ac:dyDescent="0.25">
      <c r="A118" t="s">
        <v>248</v>
      </c>
      <c r="B118">
        <v>1</v>
      </c>
      <c r="C118" t="s">
        <v>372</v>
      </c>
      <c r="D118" t="s">
        <v>239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73</v>
      </c>
      <c r="T118" t="s">
        <v>74</v>
      </c>
      <c r="U118" t="s">
        <v>1</v>
      </c>
      <c r="V118">
        <v>6</v>
      </c>
      <c r="W118" t="s">
        <v>321</v>
      </c>
      <c r="X118">
        <v>0</v>
      </c>
      <c r="Y118">
        <v>0</v>
      </c>
      <c r="Z118">
        <v>0</v>
      </c>
    </row>
    <row r="119" spans="1:26" x14ac:dyDescent="0.25">
      <c r="A119" t="s">
        <v>248</v>
      </c>
      <c r="B119">
        <v>1</v>
      </c>
      <c r="C119" t="s">
        <v>373</v>
      </c>
      <c r="D119" t="s">
        <v>239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73</v>
      </c>
      <c r="T119" t="s">
        <v>74</v>
      </c>
      <c r="U119" t="s">
        <v>1</v>
      </c>
      <c r="V119">
        <v>6</v>
      </c>
      <c r="W119" t="s">
        <v>321</v>
      </c>
      <c r="X119">
        <v>0</v>
      </c>
      <c r="Y119">
        <v>0</v>
      </c>
      <c r="Z119">
        <v>0</v>
      </c>
    </row>
    <row r="120" spans="1:26" x14ac:dyDescent="0.25">
      <c r="A120" t="s">
        <v>248</v>
      </c>
      <c r="B120">
        <v>1</v>
      </c>
      <c r="C120" t="s">
        <v>374</v>
      </c>
      <c r="D120" t="s">
        <v>239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73</v>
      </c>
      <c r="T120" t="s">
        <v>74</v>
      </c>
      <c r="U120" t="s">
        <v>1</v>
      </c>
      <c r="V120">
        <v>6</v>
      </c>
      <c r="W120" t="s">
        <v>321</v>
      </c>
      <c r="X120">
        <v>0</v>
      </c>
      <c r="Y120">
        <v>0</v>
      </c>
      <c r="Z120">
        <v>0</v>
      </c>
    </row>
    <row r="121" spans="1:26" x14ac:dyDescent="0.25">
      <c r="A121" t="s">
        <v>248</v>
      </c>
      <c r="B121">
        <v>1</v>
      </c>
      <c r="C121" t="s">
        <v>375</v>
      </c>
      <c r="D121" t="s">
        <v>239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73</v>
      </c>
      <c r="T121" t="s">
        <v>74</v>
      </c>
      <c r="U121" t="s">
        <v>1</v>
      </c>
      <c r="V121">
        <v>6</v>
      </c>
      <c r="W121" t="s">
        <v>321</v>
      </c>
      <c r="X121">
        <v>0</v>
      </c>
      <c r="Y121">
        <v>0</v>
      </c>
      <c r="Z121">
        <v>0</v>
      </c>
    </row>
    <row r="122" spans="1:26" x14ac:dyDescent="0.25">
      <c r="A122" t="s">
        <v>248</v>
      </c>
      <c r="B122">
        <v>1</v>
      </c>
      <c r="C122" t="s">
        <v>376</v>
      </c>
      <c r="D122" t="s">
        <v>239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73</v>
      </c>
      <c r="T122" t="s">
        <v>74</v>
      </c>
      <c r="U122" t="s">
        <v>1</v>
      </c>
      <c r="V122">
        <v>6</v>
      </c>
      <c r="W122" t="s">
        <v>321</v>
      </c>
      <c r="X122">
        <v>0</v>
      </c>
      <c r="Y122">
        <v>0</v>
      </c>
      <c r="Z122">
        <v>0</v>
      </c>
    </row>
    <row r="123" spans="1:26" x14ac:dyDescent="0.25">
      <c r="A123" t="s">
        <v>248</v>
      </c>
      <c r="B123">
        <v>1</v>
      </c>
      <c r="C123" t="s">
        <v>377</v>
      </c>
      <c r="D123" t="s">
        <v>239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73</v>
      </c>
      <c r="T123" t="s">
        <v>79</v>
      </c>
      <c r="U123" t="s">
        <v>1</v>
      </c>
      <c r="V123">
        <v>6</v>
      </c>
      <c r="W123" t="s">
        <v>298</v>
      </c>
      <c r="X123">
        <v>0</v>
      </c>
      <c r="Y123">
        <v>0</v>
      </c>
      <c r="Z123">
        <v>0</v>
      </c>
    </row>
    <row r="124" spans="1:26" x14ac:dyDescent="0.25">
      <c r="A124" t="s">
        <v>248</v>
      </c>
      <c r="B124">
        <v>1</v>
      </c>
      <c r="C124" t="s">
        <v>378</v>
      </c>
      <c r="D124" t="s">
        <v>239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73</v>
      </c>
      <c r="T124" t="s">
        <v>79</v>
      </c>
      <c r="U124" t="s">
        <v>1</v>
      </c>
      <c r="V124">
        <v>6</v>
      </c>
      <c r="W124" t="s">
        <v>298</v>
      </c>
      <c r="X124">
        <v>0</v>
      </c>
      <c r="Y124">
        <v>0</v>
      </c>
      <c r="Z124">
        <v>0</v>
      </c>
    </row>
    <row r="125" spans="1:26" x14ac:dyDescent="0.25">
      <c r="A125" t="s">
        <v>248</v>
      </c>
      <c r="B125">
        <v>1</v>
      </c>
      <c r="C125" t="s">
        <v>379</v>
      </c>
      <c r="D125" t="s">
        <v>239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73</v>
      </c>
      <c r="T125" t="s">
        <v>79</v>
      </c>
      <c r="U125" t="s">
        <v>1</v>
      </c>
      <c r="V125">
        <v>6</v>
      </c>
      <c r="W125" t="s">
        <v>298</v>
      </c>
      <c r="X125">
        <v>0</v>
      </c>
      <c r="Y125">
        <v>0</v>
      </c>
      <c r="Z125">
        <v>0</v>
      </c>
    </row>
    <row r="126" spans="1:26" x14ac:dyDescent="0.25">
      <c r="A126" t="s">
        <v>248</v>
      </c>
      <c r="B126">
        <v>1</v>
      </c>
      <c r="C126" t="s">
        <v>380</v>
      </c>
      <c r="D126" t="s">
        <v>239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73</v>
      </c>
      <c r="T126" t="s">
        <v>79</v>
      </c>
      <c r="U126" t="s">
        <v>1</v>
      </c>
      <c r="V126">
        <v>6</v>
      </c>
      <c r="W126" t="s">
        <v>298</v>
      </c>
      <c r="X126">
        <v>0</v>
      </c>
      <c r="Y126">
        <v>0</v>
      </c>
      <c r="Z126">
        <v>0</v>
      </c>
    </row>
    <row r="127" spans="1:26" x14ac:dyDescent="0.25">
      <c r="A127" t="s">
        <v>248</v>
      </c>
      <c r="B127">
        <v>1</v>
      </c>
      <c r="C127" t="s">
        <v>381</v>
      </c>
      <c r="D127" t="s">
        <v>239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73</v>
      </c>
      <c r="T127" t="s">
        <v>79</v>
      </c>
      <c r="U127" t="s">
        <v>1</v>
      </c>
      <c r="V127">
        <v>6</v>
      </c>
      <c r="W127" t="s">
        <v>298</v>
      </c>
      <c r="X127">
        <v>0</v>
      </c>
      <c r="Y127">
        <v>0</v>
      </c>
      <c r="Z127">
        <v>0</v>
      </c>
    </row>
    <row r="128" spans="1:26" x14ac:dyDescent="0.25">
      <c r="A128" t="s">
        <v>248</v>
      </c>
      <c r="B128">
        <v>1</v>
      </c>
      <c r="C128" t="s">
        <v>382</v>
      </c>
      <c r="D128" t="s">
        <v>239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73</v>
      </c>
      <c r="T128" t="s">
        <v>79</v>
      </c>
      <c r="U128" t="s">
        <v>1</v>
      </c>
      <c r="V128">
        <v>6</v>
      </c>
      <c r="W128" t="s">
        <v>298</v>
      </c>
      <c r="X128">
        <v>0</v>
      </c>
      <c r="Y128">
        <v>0</v>
      </c>
      <c r="Z128">
        <v>0</v>
      </c>
    </row>
    <row r="129" spans="1:26" x14ac:dyDescent="0.25">
      <c r="A129" t="s">
        <v>248</v>
      </c>
      <c r="B129">
        <v>1</v>
      </c>
      <c r="C129" t="s">
        <v>383</v>
      </c>
      <c r="D129" t="s">
        <v>239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73</v>
      </c>
      <c r="T129" t="s">
        <v>79</v>
      </c>
      <c r="U129" t="s">
        <v>1</v>
      </c>
      <c r="V129">
        <v>6</v>
      </c>
      <c r="W129" t="s">
        <v>298</v>
      </c>
      <c r="X129">
        <v>0</v>
      </c>
      <c r="Y129">
        <v>0</v>
      </c>
      <c r="Z129">
        <v>0</v>
      </c>
    </row>
    <row r="130" spans="1:26" x14ac:dyDescent="0.25">
      <c r="A130" t="s">
        <v>248</v>
      </c>
      <c r="B130">
        <v>1</v>
      </c>
      <c r="C130" t="s">
        <v>384</v>
      </c>
      <c r="D130" t="s">
        <v>239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73</v>
      </c>
      <c r="T130" t="s">
        <v>79</v>
      </c>
      <c r="U130" t="s">
        <v>1</v>
      </c>
      <c r="V130">
        <v>6</v>
      </c>
      <c r="W130" t="s">
        <v>298</v>
      </c>
      <c r="X130">
        <v>0</v>
      </c>
      <c r="Y130">
        <v>0</v>
      </c>
      <c r="Z130">
        <v>0</v>
      </c>
    </row>
    <row r="131" spans="1:26" x14ac:dyDescent="0.25">
      <c r="A131" t="s">
        <v>248</v>
      </c>
      <c r="B131">
        <v>1</v>
      </c>
      <c r="C131" t="s">
        <v>385</v>
      </c>
      <c r="D131" t="s">
        <v>239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73</v>
      </c>
      <c r="T131" t="s">
        <v>79</v>
      </c>
      <c r="U131" t="s">
        <v>1</v>
      </c>
      <c r="V131">
        <v>6</v>
      </c>
      <c r="W131" t="s">
        <v>298</v>
      </c>
      <c r="X131">
        <v>0</v>
      </c>
      <c r="Y131">
        <v>0</v>
      </c>
      <c r="Z131">
        <v>0</v>
      </c>
    </row>
    <row r="132" spans="1:26" x14ac:dyDescent="0.25">
      <c r="A132" t="s">
        <v>248</v>
      </c>
      <c r="B132">
        <v>1</v>
      </c>
      <c r="C132" t="s">
        <v>386</v>
      </c>
      <c r="D132" t="s">
        <v>239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73</v>
      </c>
      <c r="T132" t="s">
        <v>79</v>
      </c>
      <c r="U132" t="s">
        <v>1</v>
      </c>
      <c r="V132">
        <v>6</v>
      </c>
      <c r="W132" t="s">
        <v>298</v>
      </c>
      <c r="X132">
        <v>0</v>
      </c>
      <c r="Y132">
        <v>0</v>
      </c>
      <c r="Z132">
        <v>0</v>
      </c>
    </row>
    <row r="133" spans="1:26" x14ac:dyDescent="0.25">
      <c r="A133" t="s">
        <v>248</v>
      </c>
      <c r="B133">
        <v>1</v>
      </c>
      <c r="C133" t="s">
        <v>387</v>
      </c>
      <c r="D133" t="s">
        <v>239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73</v>
      </c>
      <c r="T133" t="s">
        <v>79</v>
      </c>
      <c r="U133" t="s">
        <v>1</v>
      </c>
      <c r="V133">
        <v>6</v>
      </c>
      <c r="W133" t="s">
        <v>298</v>
      </c>
      <c r="X133">
        <v>0</v>
      </c>
      <c r="Y133">
        <v>0</v>
      </c>
      <c r="Z133">
        <v>0</v>
      </c>
    </row>
    <row r="134" spans="1:26" x14ac:dyDescent="0.25">
      <c r="A134" t="s">
        <v>248</v>
      </c>
      <c r="B134">
        <v>1</v>
      </c>
      <c r="C134" t="s">
        <v>388</v>
      </c>
      <c r="D134" t="s">
        <v>239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71</v>
      </c>
      <c r="T134" t="s">
        <v>82</v>
      </c>
      <c r="U134" t="s">
        <v>1</v>
      </c>
      <c r="V134">
        <v>4.5999999999999996</v>
      </c>
      <c r="W134" t="s">
        <v>321</v>
      </c>
      <c r="X134">
        <v>0</v>
      </c>
      <c r="Y134">
        <v>0</v>
      </c>
      <c r="Z134">
        <v>0</v>
      </c>
    </row>
    <row r="135" spans="1:26" x14ac:dyDescent="0.25">
      <c r="A135" t="s">
        <v>248</v>
      </c>
      <c r="B135">
        <v>1</v>
      </c>
      <c r="C135" t="s">
        <v>389</v>
      </c>
      <c r="D135" t="s">
        <v>239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71</v>
      </c>
      <c r="T135" t="s">
        <v>82</v>
      </c>
      <c r="U135" t="s">
        <v>1</v>
      </c>
      <c r="V135">
        <v>4.5999999999999996</v>
      </c>
      <c r="W135" t="s">
        <v>321</v>
      </c>
      <c r="X135">
        <v>0</v>
      </c>
      <c r="Y135">
        <v>0</v>
      </c>
      <c r="Z135">
        <v>0</v>
      </c>
    </row>
    <row r="136" spans="1:26" x14ac:dyDescent="0.25">
      <c r="A136" t="s">
        <v>248</v>
      </c>
      <c r="B136">
        <v>1</v>
      </c>
      <c r="C136" t="s">
        <v>390</v>
      </c>
      <c r="D136" t="s">
        <v>239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71</v>
      </c>
      <c r="T136" t="s">
        <v>82</v>
      </c>
      <c r="U136" t="s">
        <v>1</v>
      </c>
      <c r="V136">
        <v>4.5999999999999996</v>
      </c>
      <c r="W136" t="s">
        <v>321</v>
      </c>
      <c r="X136">
        <v>0</v>
      </c>
      <c r="Y136">
        <v>0</v>
      </c>
      <c r="Z136">
        <v>0</v>
      </c>
    </row>
    <row r="137" spans="1:26" x14ac:dyDescent="0.25">
      <c r="A137" t="s">
        <v>248</v>
      </c>
      <c r="B137">
        <v>1</v>
      </c>
      <c r="C137" t="s">
        <v>391</v>
      </c>
      <c r="D137" t="s">
        <v>239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71</v>
      </c>
      <c r="T137" t="s">
        <v>82</v>
      </c>
      <c r="U137" t="s">
        <v>1</v>
      </c>
      <c r="V137">
        <v>4.5999999999999996</v>
      </c>
      <c r="W137" t="s">
        <v>321</v>
      </c>
      <c r="X137">
        <v>0</v>
      </c>
      <c r="Y137">
        <v>0</v>
      </c>
      <c r="Z137">
        <v>0</v>
      </c>
    </row>
    <row r="138" spans="1:26" x14ac:dyDescent="0.25">
      <c r="A138" t="s">
        <v>248</v>
      </c>
      <c r="B138">
        <v>1</v>
      </c>
      <c r="C138" t="s">
        <v>392</v>
      </c>
      <c r="D138" t="s">
        <v>239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71</v>
      </c>
      <c r="T138" t="s">
        <v>82</v>
      </c>
      <c r="U138" t="s">
        <v>1</v>
      </c>
      <c r="V138">
        <v>4.5999999999999996</v>
      </c>
      <c r="W138" t="s">
        <v>321</v>
      </c>
      <c r="X138">
        <v>0</v>
      </c>
      <c r="Y138">
        <v>0</v>
      </c>
      <c r="Z138">
        <v>0</v>
      </c>
    </row>
    <row r="139" spans="1:26" x14ac:dyDescent="0.25">
      <c r="A139" t="s">
        <v>248</v>
      </c>
      <c r="B139">
        <v>1</v>
      </c>
      <c r="C139" t="s">
        <v>393</v>
      </c>
      <c r="D139" t="s">
        <v>239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71</v>
      </c>
      <c r="T139" t="s">
        <v>82</v>
      </c>
      <c r="U139" t="s">
        <v>1</v>
      </c>
      <c r="V139">
        <v>4.5999999999999996</v>
      </c>
      <c r="W139" t="s">
        <v>321</v>
      </c>
      <c r="X139">
        <v>0</v>
      </c>
      <c r="Y139">
        <v>0</v>
      </c>
      <c r="Z139">
        <v>0</v>
      </c>
    </row>
    <row r="140" spans="1:26" x14ac:dyDescent="0.25">
      <c r="A140" t="s">
        <v>248</v>
      </c>
      <c r="B140">
        <v>1</v>
      </c>
      <c r="C140" t="s">
        <v>394</v>
      </c>
      <c r="D140" t="s">
        <v>239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71</v>
      </c>
      <c r="T140" t="s">
        <v>82</v>
      </c>
      <c r="U140" t="s">
        <v>1</v>
      </c>
      <c r="V140">
        <v>4.5999999999999996</v>
      </c>
      <c r="W140" t="s">
        <v>321</v>
      </c>
      <c r="X140">
        <v>0</v>
      </c>
      <c r="Y140">
        <v>0</v>
      </c>
      <c r="Z140">
        <v>0</v>
      </c>
    </row>
    <row r="141" spans="1:26" x14ac:dyDescent="0.25">
      <c r="A141" t="s">
        <v>248</v>
      </c>
      <c r="B141">
        <v>1</v>
      </c>
      <c r="C141" t="s">
        <v>395</v>
      </c>
      <c r="D141" t="s">
        <v>239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71</v>
      </c>
      <c r="T141" t="s">
        <v>82</v>
      </c>
      <c r="U141" t="s">
        <v>1</v>
      </c>
      <c r="V141">
        <v>4.5999999999999996</v>
      </c>
      <c r="W141" t="s">
        <v>321</v>
      </c>
      <c r="X141">
        <v>0</v>
      </c>
      <c r="Y141">
        <v>0</v>
      </c>
      <c r="Z141">
        <v>0</v>
      </c>
    </row>
    <row r="142" spans="1:26" x14ac:dyDescent="0.25">
      <c r="A142" t="s">
        <v>248</v>
      </c>
      <c r="B142">
        <v>1</v>
      </c>
      <c r="C142" t="s">
        <v>396</v>
      </c>
      <c r="D142" t="s">
        <v>239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71</v>
      </c>
      <c r="T142" t="s">
        <v>82</v>
      </c>
      <c r="U142" t="s">
        <v>1</v>
      </c>
      <c r="V142">
        <v>4.5999999999999996</v>
      </c>
      <c r="W142" t="s">
        <v>321</v>
      </c>
      <c r="X142">
        <v>0</v>
      </c>
      <c r="Y142">
        <v>0</v>
      </c>
      <c r="Z142">
        <v>0</v>
      </c>
    </row>
    <row r="143" spans="1:26" x14ac:dyDescent="0.25">
      <c r="A143" t="s">
        <v>248</v>
      </c>
      <c r="B143">
        <v>1</v>
      </c>
      <c r="C143" t="s">
        <v>397</v>
      </c>
      <c r="D143" t="s">
        <v>239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71</v>
      </c>
      <c r="T143" t="s">
        <v>82</v>
      </c>
      <c r="U143" t="s">
        <v>1</v>
      </c>
      <c r="V143">
        <v>4.5999999999999996</v>
      </c>
      <c r="W143" t="s">
        <v>321</v>
      </c>
      <c r="X143">
        <v>0</v>
      </c>
      <c r="Y143">
        <v>0</v>
      </c>
      <c r="Z143">
        <v>0</v>
      </c>
    </row>
    <row r="144" spans="1:26" x14ac:dyDescent="0.25">
      <c r="A144" t="s">
        <v>248</v>
      </c>
      <c r="B144">
        <v>1</v>
      </c>
      <c r="C144" t="s">
        <v>398</v>
      </c>
      <c r="D144" t="s">
        <v>239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71</v>
      </c>
      <c r="T144" t="s">
        <v>82</v>
      </c>
      <c r="U144" t="s">
        <v>1</v>
      </c>
      <c r="V144">
        <v>4.5999999999999996</v>
      </c>
      <c r="W144" t="s">
        <v>321</v>
      </c>
      <c r="X144">
        <v>0</v>
      </c>
      <c r="Y144">
        <v>0</v>
      </c>
      <c r="Z144">
        <v>0</v>
      </c>
    </row>
    <row r="145" spans="1:26" x14ac:dyDescent="0.25">
      <c r="A145" t="s">
        <v>248</v>
      </c>
      <c r="B145">
        <v>1</v>
      </c>
      <c r="C145" t="s">
        <v>399</v>
      </c>
      <c r="D145" t="s">
        <v>239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71</v>
      </c>
      <c r="T145" t="s">
        <v>81</v>
      </c>
      <c r="U145" t="s">
        <v>1</v>
      </c>
      <c r="V145">
        <v>4.5999999999999996</v>
      </c>
      <c r="W145" t="s">
        <v>321</v>
      </c>
      <c r="X145">
        <v>0</v>
      </c>
      <c r="Y145">
        <v>0</v>
      </c>
      <c r="Z145">
        <v>0</v>
      </c>
    </row>
    <row r="146" spans="1:26" x14ac:dyDescent="0.25">
      <c r="A146" t="s">
        <v>248</v>
      </c>
      <c r="B146">
        <v>1</v>
      </c>
      <c r="C146" t="s">
        <v>400</v>
      </c>
      <c r="D146" t="s">
        <v>239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78</v>
      </c>
      <c r="T146" t="s">
        <v>75</v>
      </c>
      <c r="U146" t="s">
        <v>1</v>
      </c>
      <c r="V146">
        <v>20</v>
      </c>
      <c r="W146" t="s">
        <v>401</v>
      </c>
      <c r="X146">
        <v>0</v>
      </c>
      <c r="Y146">
        <v>0</v>
      </c>
      <c r="Z146">
        <v>0</v>
      </c>
    </row>
    <row r="147" spans="1:26" x14ac:dyDescent="0.25">
      <c r="A147" t="s">
        <v>248</v>
      </c>
      <c r="B147">
        <v>1</v>
      </c>
      <c r="C147" t="s">
        <v>404</v>
      </c>
      <c r="D147" t="s">
        <v>239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78</v>
      </c>
      <c r="T147" t="s">
        <v>75</v>
      </c>
      <c r="U147" t="s">
        <v>1</v>
      </c>
      <c r="V147">
        <v>20</v>
      </c>
      <c r="W147" t="s">
        <v>401</v>
      </c>
      <c r="X147">
        <v>0</v>
      </c>
      <c r="Y147">
        <v>0</v>
      </c>
      <c r="Z147">
        <v>0</v>
      </c>
    </row>
    <row r="148" spans="1:26" x14ac:dyDescent="0.25">
      <c r="A148" t="s">
        <v>248</v>
      </c>
      <c r="B148">
        <v>1</v>
      </c>
      <c r="C148" t="s">
        <v>405</v>
      </c>
      <c r="D148" t="s">
        <v>239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78</v>
      </c>
      <c r="T148" t="s">
        <v>75</v>
      </c>
      <c r="U148" t="s">
        <v>1</v>
      </c>
      <c r="V148">
        <v>20</v>
      </c>
      <c r="W148" t="s">
        <v>401</v>
      </c>
      <c r="X148">
        <v>0</v>
      </c>
      <c r="Y148">
        <v>0</v>
      </c>
      <c r="Z148">
        <v>0</v>
      </c>
    </row>
    <row r="149" spans="1:26" x14ac:dyDescent="0.25">
      <c r="A149" t="s">
        <v>248</v>
      </c>
      <c r="B149">
        <v>1</v>
      </c>
      <c r="C149" t="s">
        <v>406</v>
      </c>
      <c r="D149" t="s">
        <v>239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78</v>
      </c>
      <c r="T149" t="s">
        <v>75</v>
      </c>
      <c r="U149" t="s">
        <v>1</v>
      </c>
      <c r="V149">
        <v>20</v>
      </c>
      <c r="W149" t="s">
        <v>401</v>
      </c>
      <c r="X149">
        <v>0</v>
      </c>
      <c r="Y149">
        <v>0</v>
      </c>
      <c r="Z149">
        <v>0</v>
      </c>
    </row>
    <row r="150" spans="1:26" x14ac:dyDescent="0.25">
      <c r="A150" t="s">
        <v>248</v>
      </c>
      <c r="B150">
        <v>1</v>
      </c>
      <c r="C150" t="s">
        <v>408</v>
      </c>
      <c r="D150" t="s">
        <v>239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78</v>
      </c>
      <c r="T150" t="s">
        <v>75</v>
      </c>
      <c r="U150" t="s">
        <v>1</v>
      </c>
      <c r="V150">
        <v>20</v>
      </c>
      <c r="W150" t="s">
        <v>401</v>
      </c>
      <c r="X150">
        <v>0</v>
      </c>
      <c r="Y150">
        <v>0</v>
      </c>
      <c r="Z150">
        <v>0</v>
      </c>
    </row>
    <row r="151" spans="1:26" x14ac:dyDescent="0.25">
      <c r="A151" t="s">
        <v>248</v>
      </c>
      <c r="B151">
        <v>1</v>
      </c>
      <c r="C151" t="s">
        <v>409</v>
      </c>
      <c r="D151" t="s">
        <v>239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72</v>
      </c>
      <c r="T151" t="s">
        <v>72</v>
      </c>
      <c r="U151" t="s">
        <v>121</v>
      </c>
      <c r="V151">
        <v>0</v>
      </c>
      <c r="W151" t="s">
        <v>401</v>
      </c>
      <c r="X151">
        <v>0</v>
      </c>
      <c r="Y151">
        <v>0</v>
      </c>
      <c r="Z151">
        <v>0</v>
      </c>
    </row>
    <row r="152" spans="1:26" x14ac:dyDescent="0.25">
      <c r="A152" t="s">
        <v>248</v>
      </c>
      <c r="B152">
        <v>1</v>
      </c>
      <c r="C152" t="s">
        <v>410</v>
      </c>
      <c r="D152" t="s">
        <v>239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72</v>
      </c>
      <c r="T152" t="s">
        <v>72</v>
      </c>
      <c r="U152" t="s">
        <v>121</v>
      </c>
      <c r="V152">
        <v>0</v>
      </c>
      <c r="W152" t="s">
        <v>401</v>
      </c>
      <c r="X152">
        <v>0</v>
      </c>
      <c r="Y152">
        <v>0</v>
      </c>
      <c r="Z152">
        <v>0</v>
      </c>
    </row>
    <row r="153" spans="1:26" x14ac:dyDescent="0.25">
      <c r="A153" t="s">
        <v>248</v>
      </c>
      <c r="B153">
        <v>1</v>
      </c>
      <c r="C153" t="s">
        <v>411</v>
      </c>
      <c r="D153" t="s">
        <v>239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72</v>
      </c>
      <c r="T153" t="s">
        <v>72</v>
      </c>
      <c r="U153" t="s">
        <v>121</v>
      </c>
      <c r="V153">
        <v>0</v>
      </c>
      <c r="W153" t="s">
        <v>401</v>
      </c>
      <c r="X153">
        <v>0</v>
      </c>
      <c r="Y153">
        <v>0</v>
      </c>
      <c r="Z153">
        <v>0</v>
      </c>
    </row>
    <row r="154" spans="1:26" x14ac:dyDescent="0.25">
      <c r="A154" t="s">
        <v>248</v>
      </c>
      <c r="B154">
        <v>1</v>
      </c>
      <c r="C154" t="s">
        <v>412</v>
      </c>
      <c r="D154" t="s">
        <v>239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72</v>
      </c>
      <c r="T154" t="s">
        <v>72</v>
      </c>
      <c r="U154" t="s">
        <v>121</v>
      </c>
      <c r="V154">
        <v>0</v>
      </c>
      <c r="W154" t="s">
        <v>401</v>
      </c>
      <c r="X154">
        <v>0</v>
      </c>
      <c r="Y154">
        <v>0</v>
      </c>
      <c r="Z154">
        <v>0</v>
      </c>
    </row>
    <row r="155" spans="1:26" x14ac:dyDescent="0.25">
      <c r="A155" t="s">
        <v>248</v>
      </c>
      <c r="B155">
        <v>1</v>
      </c>
      <c r="C155" t="s">
        <v>413</v>
      </c>
      <c r="D155" t="s">
        <v>239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72</v>
      </c>
      <c r="T155" t="s">
        <v>72</v>
      </c>
      <c r="U155" t="s">
        <v>121</v>
      </c>
      <c r="V155">
        <v>0</v>
      </c>
      <c r="W155" t="s">
        <v>401</v>
      </c>
      <c r="X155">
        <v>0</v>
      </c>
      <c r="Y155">
        <v>0</v>
      </c>
      <c r="Z155">
        <v>0</v>
      </c>
    </row>
    <row r="156" spans="1:26" x14ac:dyDescent="0.25">
      <c r="A156" t="s">
        <v>248</v>
      </c>
      <c r="B156">
        <v>1</v>
      </c>
      <c r="C156" t="s">
        <v>414</v>
      </c>
      <c r="D156" t="s">
        <v>239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72</v>
      </c>
      <c r="T156" t="s">
        <v>72</v>
      </c>
      <c r="U156" t="s">
        <v>121</v>
      </c>
      <c r="V156">
        <v>0</v>
      </c>
      <c r="W156" t="s">
        <v>401</v>
      </c>
      <c r="X156">
        <v>0</v>
      </c>
      <c r="Y156">
        <v>0</v>
      </c>
      <c r="Z156">
        <v>0</v>
      </c>
    </row>
    <row r="157" spans="1:26" x14ac:dyDescent="0.25">
      <c r="A157" t="s">
        <v>248</v>
      </c>
      <c r="B157">
        <v>1</v>
      </c>
      <c r="C157" t="s">
        <v>415</v>
      </c>
      <c r="D157" t="s">
        <v>239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68</v>
      </c>
      <c r="T157" t="s">
        <v>84</v>
      </c>
      <c r="U157" t="s">
        <v>1</v>
      </c>
      <c r="V157">
        <v>0</v>
      </c>
      <c r="W157" t="s">
        <v>321</v>
      </c>
      <c r="X157">
        <v>0</v>
      </c>
      <c r="Y157">
        <v>0</v>
      </c>
      <c r="Z157">
        <v>0</v>
      </c>
    </row>
    <row r="158" spans="1:26" x14ac:dyDescent="0.25">
      <c r="A158" t="s">
        <v>248</v>
      </c>
      <c r="B158">
        <v>1</v>
      </c>
      <c r="C158" t="s">
        <v>416</v>
      </c>
      <c r="D158" t="s">
        <v>239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68</v>
      </c>
      <c r="T158" t="s">
        <v>83</v>
      </c>
      <c r="U158" t="s">
        <v>1</v>
      </c>
      <c r="V158">
        <v>9.1</v>
      </c>
      <c r="W158" t="s">
        <v>321</v>
      </c>
      <c r="X158">
        <v>0</v>
      </c>
      <c r="Y158">
        <v>0</v>
      </c>
      <c r="Z158">
        <v>0</v>
      </c>
    </row>
    <row r="159" spans="1:26" x14ac:dyDescent="0.25">
      <c r="A159" t="s">
        <v>248</v>
      </c>
      <c r="B159">
        <v>1</v>
      </c>
      <c r="C159" t="s">
        <v>417</v>
      </c>
      <c r="D159" t="s">
        <v>239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68</v>
      </c>
      <c r="T159" t="s">
        <v>83</v>
      </c>
      <c r="U159" t="s">
        <v>1</v>
      </c>
      <c r="V159">
        <v>9.1</v>
      </c>
      <c r="W159" t="s">
        <v>321</v>
      </c>
      <c r="X159">
        <v>0</v>
      </c>
      <c r="Y159">
        <v>0</v>
      </c>
      <c r="Z159">
        <v>0</v>
      </c>
    </row>
    <row r="160" spans="1:26" x14ac:dyDescent="0.25">
      <c r="A160" t="s">
        <v>248</v>
      </c>
      <c r="B160">
        <v>1</v>
      </c>
      <c r="C160" t="s">
        <v>418</v>
      </c>
      <c r="D160" t="s">
        <v>239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68</v>
      </c>
      <c r="T160" t="s">
        <v>83</v>
      </c>
      <c r="U160" t="s">
        <v>1</v>
      </c>
      <c r="V160">
        <v>9.1</v>
      </c>
      <c r="W160" t="s">
        <v>321</v>
      </c>
      <c r="X160">
        <v>0</v>
      </c>
      <c r="Y160">
        <v>0</v>
      </c>
      <c r="Z160">
        <v>0</v>
      </c>
    </row>
    <row r="161" spans="1:26" x14ac:dyDescent="0.25">
      <c r="A161" t="s">
        <v>248</v>
      </c>
      <c r="B161">
        <v>1</v>
      </c>
      <c r="C161" t="s">
        <v>419</v>
      </c>
      <c r="D161" t="s">
        <v>239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68</v>
      </c>
      <c r="T161" t="s">
        <v>83</v>
      </c>
      <c r="U161" t="s">
        <v>1</v>
      </c>
      <c r="V161">
        <v>9.1</v>
      </c>
      <c r="W161" t="s">
        <v>321</v>
      </c>
      <c r="X161">
        <v>0</v>
      </c>
      <c r="Y161">
        <v>0</v>
      </c>
      <c r="Z161">
        <v>0</v>
      </c>
    </row>
    <row r="162" spans="1:26" x14ac:dyDescent="0.25">
      <c r="A162" t="s">
        <v>248</v>
      </c>
      <c r="B162">
        <v>1</v>
      </c>
      <c r="C162" t="s">
        <v>420</v>
      </c>
      <c r="D162" t="s">
        <v>239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68</v>
      </c>
      <c r="T162" t="s">
        <v>83</v>
      </c>
      <c r="U162" t="s">
        <v>1</v>
      </c>
      <c r="V162">
        <v>9.1</v>
      </c>
      <c r="W162" t="s">
        <v>401</v>
      </c>
      <c r="X162">
        <v>0</v>
      </c>
      <c r="Y162">
        <v>0</v>
      </c>
      <c r="Z162">
        <v>0</v>
      </c>
    </row>
    <row r="163" spans="1:26" x14ac:dyDescent="0.25">
      <c r="A163" t="s">
        <v>248</v>
      </c>
      <c r="B163">
        <v>1</v>
      </c>
      <c r="C163" t="s">
        <v>421</v>
      </c>
      <c r="D163" t="s">
        <v>239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68</v>
      </c>
      <c r="T163" t="s">
        <v>83</v>
      </c>
      <c r="U163" t="s">
        <v>1</v>
      </c>
      <c r="V163">
        <v>9.1</v>
      </c>
      <c r="W163" t="s">
        <v>401</v>
      </c>
      <c r="X163">
        <v>0</v>
      </c>
      <c r="Y163">
        <v>0</v>
      </c>
      <c r="Z163">
        <v>0</v>
      </c>
    </row>
    <row r="164" spans="1:26" x14ac:dyDescent="0.25">
      <c r="A164" t="s">
        <v>248</v>
      </c>
      <c r="B164">
        <v>1</v>
      </c>
      <c r="C164" t="s">
        <v>422</v>
      </c>
      <c r="D164" t="s">
        <v>239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68</v>
      </c>
      <c r="T164" t="s">
        <v>83</v>
      </c>
      <c r="U164" t="s">
        <v>1</v>
      </c>
      <c r="V164">
        <v>9.1</v>
      </c>
      <c r="W164" t="s">
        <v>321</v>
      </c>
      <c r="X164">
        <v>0</v>
      </c>
      <c r="Y164">
        <v>0</v>
      </c>
      <c r="Z164">
        <v>0</v>
      </c>
    </row>
    <row r="165" spans="1:26" x14ac:dyDescent="0.25">
      <c r="A165" t="s">
        <v>248</v>
      </c>
      <c r="B165">
        <v>1</v>
      </c>
      <c r="C165" t="s">
        <v>423</v>
      </c>
      <c r="D165" t="s">
        <v>239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68</v>
      </c>
      <c r="T165" t="s">
        <v>83</v>
      </c>
      <c r="U165" t="s">
        <v>1</v>
      </c>
      <c r="V165">
        <v>9.1</v>
      </c>
      <c r="W165" t="s">
        <v>401</v>
      </c>
      <c r="X165">
        <v>0</v>
      </c>
      <c r="Y165">
        <v>0</v>
      </c>
      <c r="Z165">
        <v>0</v>
      </c>
    </row>
    <row r="166" spans="1:26" x14ac:dyDescent="0.25">
      <c r="A166" t="s">
        <v>248</v>
      </c>
      <c r="B166">
        <v>1</v>
      </c>
      <c r="C166" t="s">
        <v>424</v>
      </c>
      <c r="D166" t="s">
        <v>239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68</v>
      </c>
      <c r="T166" t="s">
        <v>83</v>
      </c>
      <c r="U166" t="s">
        <v>1</v>
      </c>
      <c r="V166">
        <v>9.1</v>
      </c>
      <c r="W166" t="s">
        <v>401</v>
      </c>
      <c r="X166">
        <v>0</v>
      </c>
      <c r="Y166">
        <v>0</v>
      </c>
      <c r="Z166">
        <v>0</v>
      </c>
    </row>
    <row r="167" spans="1:26" x14ac:dyDescent="0.25">
      <c r="A167" t="s">
        <v>248</v>
      </c>
      <c r="B167">
        <v>1</v>
      </c>
      <c r="C167" t="s">
        <v>425</v>
      </c>
      <c r="D167" t="s">
        <v>239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68</v>
      </c>
      <c r="T167" t="s">
        <v>83</v>
      </c>
      <c r="U167" t="s">
        <v>1</v>
      </c>
      <c r="V167">
        <v>9.1</v>
      </c>
      <c r="W167" t="s">
        <v>401</v>
      </c>
      <c r="X167">
        <v>0</v>
      </c>
      <c r="Y167">
        <v>0</v>
      </c>
      <c r="Z167">
        <v>0</v>
      </c>
    </row>
    <row r="168" spans="1:26" x14ac:dyDescent="0.25">
      <c r="A168" t="s">
        <v>248</v>
      </c>
      <c r="B168">
        <v>1</v>
      </c>
      <c r="C168" t="s">
        <v>426</v>
      </c>
      <c r="D168" t="s">
        <v>239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68</v>
      </c>
      <c r="T168" t="s">
        <v>83</v>
      </c>
      <c r="U168" t="s">
        <v>1</v>
      </c>
      <c r="V168">
        <v>9.1</v>
      </c>
      <c r="W168" t="s">
        <v>401</v>
      </c>
      <c r="X168">
        <v>0</v>
      </c>
      <c r="Y168">
        <v>0</v>
      </c>
      <c r="Z168">
        <v>0</v>
      </c>
    </row>
    <row r="169" spans="1:26" x14ac:dyDescent="0.25">
      <c r="A169" t="s">
        <v>248</v>
      </c>
      <c r="B169">
        <v>1</v>
      </c>
      <c r="C169" t="s">
        <v>427</v>
      </c>
      <c r="D169" t="s">
        <v>239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73</v>
      </c>
      <c r="T169" t="s">
        <v>74</v>
      </c>
      <c r="U169" t="s">
        <v>1</v>
      </c>
      <c r="V169">
        <v>6</v>
      </c>
      <c r="W169" t="s">
        <v>401</v>
      </c>
      <c r="X169">
        <v>0</v>
      </c>
      <c r="Y169">
        <v>0</v>
      </c>
      <c r="Z169">
        <v>0</v>
      </c>
    </row>
    <row r="170" spans="1:26" x14ac:dyDescent="0.25">
      <c r="A170" t="s">
        <v>248</v>
      </c>
      <c r="B170">
        <v>1</v>
      </c>
      <c r="C170" t="s">
        <v>428</v>
      </c>
      <c r="D170" t="s">
        <v>239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73</v>
      </c>
      <c r="T170" t="s">
        <v>74</v>
      </c>
      <c r="U170" t="s">
        <v>1</v>
      </c>
      <c r="V170">
        <v>6</v>
      </c>
      <c r="W170" t="s">
        <v>401</v>
      </c>
      <c r="X170">
        <v>0</v>
      </c>
      <c r="Y170">
        <v>0</v>
      </c>
      <c r="Z170">
        <v>0</v>
      </c>
    </row>
    <row r="171" spans="1:26" x14ac:dyDescent="0.25">
      <c r="A171" t="s">
        <v>248</v>
      </c>
      <c r="B171">
        <v>1</v>
      </c>
      <c r="C171" t="s">
        <v>429</v>
      </c>
      <c r="D171" t="s">
        <v>239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73</v>
      </c>
      <c r="T171" t="s">
        <v>74</v>
      </c>
      <c r="U171" t="s">
        <v>1</v>
      </c>
      <c r="V171">
        <v>6</v>
      </c>
      <c r="W171" t="s">
        <v>401</v>
      </c>
      <c r="X171">
        <v>0</v>
      </c>
      <c r="Y171">
        <v>0</v>
      </c>
      <c r="Z171">
        <v>0</v>
      </c>
    </row>
    <row r="172" spans="1:26" x14ac:dyDescent="0.25">
      <c r="A172" t="s">
        <v>248</v>
      </c>
      <c r="B172">
        <v>1</v>
      </c>
      <c r="C172" t="s">
        <v>430</v>
      </c>
      <c r="D172" t="s">
        <v>239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73</v>
      </c>
      <c r="T172" t="s">
        <v>74</v>
      </c>
      <c r="U172" t="s">
        <v>1</v>
      </c>
      <c r="V172">
        <v>6</v>
      </c>
      <c r="W172" t="s">
        <v>401</v>
      </c>
      <c r="X172">
        <v>0</v>
      </c>
      <c r="Y172">
        <v>0</v>
      </c>
      <c r="Z172">
        <v>0</v>
      </c>
    </row>
    <row r="173" spans="1:26" x14ac:dyDescent="0.25">
      <c r="A173" t="s">
        <v>248</v>
      </c>
      <c r="B173">
        <v>1</v>
      </c>
      <c r="C173" t="s">
        <v>431</v>
      </c>
      <c r="D173" t="s">
        <v>239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71</v>
      </c>
      <c r="T173" t="s">
        <v>82</v>
      </c>
      <c r="U173" t="s">
        <v>1</v>
      </c>
      <c r="V173">
        <v>4.5999999999999996</v>
      </c>
      <c r="W173" t="s">
        <v>401</v>
      </c>
      <c r="X173">
        <v>0</v>
      </c>
      <c r="Y173">
        <v>0</v>
      </c>
      <c r="Z173">
        <v>0</v>
      </c>
    </row>
    <row r="174" spans="1:26" x14ac:dyDescent="0.25">
      <c r="A174" t="s">
        <v>248</v>
      </c>
      <c r="B174">
        <v>1</v>
      </c>
      <c r="C174" t="s">
        <v>432</v>
      </c>
      <c r="D174" t="s">
        <v>239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68</v>
      </c>
      <c r="T174" t="s">
        <v>70</v>
      </c>
      <c r="U174" t="s">
        <v>1</v>
      </c>
      <c r="V174">
        <v>0</v>
      </c>
      <c r="W174" t="s">
        <v>401</v>
      </c>
      <c r="X174">
        <v>0</v>
      </c>
      <c r="Y174">
        <v>0</v>
      </c>
      <c r="Z174">
        <v>0</v>
      </c>
    </row>
    <row r="175" spans="1:26" x14ac:dyDescent="0.25">
      <c r="A175" t="s">
        <v>248</v>
      </c>
      <c r="B175">
        <v>1</v>
      </c>
      <c r="C175" t="s">
        <v>433</v>
      </c>
      <c r="D175" t="s">
        <v>239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71</v>
      </c>
      <c r="T175" t="s">
        <v>82</v>
      </c>
      <c r="U175" t="s">
        <v>1</v>
      </c>
      <c r="V175">
        <v>4.5999999999999996</v>
      </c>
      <c r="W175" t="s">
        <v>401</v>
      </c>
      <c r="X175">
        <v>0</v>
      </c>
      <c r="Y175">
        <v>0</v>
      </c>
      <c r="Z175">
        <v>0</v>
      </c>
    </row>
    <row r="176" spans="1:26" x14ac:dyDescent="0.25">
      <c r="A176" t="s">
        <v>248</v>
      </c>
      <c r="B176">
        <v>1</v>
      </c>
      <c r="C176" t="s">
        <v>434</v>
      </c>
      <c r="D176" t="s">
        <v>239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71</v>
      </c>
      <c r="T176" t="s">
        <v>82</v>
      </c>
      <c r="U176" t="s">
        <v>1</v>
      </c>
      <c r="V176">
        <v>4.5999999999999996</v>
      </c>
      <c r="W176" t="s">
        <v>401</v>
      </c>
      <c r="X176">
        <v>0</v>
      </c>
      <c r="Y176">
        <v>0</v>
      </c>
      <c r="Z176">
        <v>0</v>
      </c>
    </row>
    <row r="177" spans="1:26" x14ac:dyDescent="0.25">
      <c r="A177" t="s">
        <v>248</v>
      </c>
      <c r="B177">
        <v>1</v>
      </c>
      <c r="C177" t="s">
        <v>435</v>
      </c>
      <c r="D177" t="s">
        <v>239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68</v>
      </c>
      <c r="T177" t="s">
        <v>85</v>
      </c>
      <c r="U177" t="s">
        <v>1</v>
      </c>
      <c r="V177">
        <v>6</v>
      </c>
      <c r="W177" t="s">
        <v>401</v>
      </c>
      <c r="X177">
        <v>0</v>
      </c>
      <c r="Y177">
        <v>0</v>
      </c>
      <c r="Z177">
        <v>0</v>
      </c>
    </row>
    <row r="178" spans="1:26" x14ac:dyDescent="0.25">
      <c r="A178" t="s">
        <v>248</v>
      </c>
      <c r="B178">
        <v>1</v>
      </c>
      <c r="C178" t="s">
        <v>436</v>
      </c>
      <c r="D178" t="s">
        <v>239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68</v>
      </c>
      <c r="T178" t="s">
        <v>86</v>
      </c>
      <c r="U178" t="s">
        <v>1</v>
      </c>
      <c r="V178">
        <v>6</v>
      </c>
      <c r="W178" t="s">
        <v>401</v>
      </c>
      <c r="X178">
        <v>0</v>
      </c>
      <c r="Y178">
        <v>0</v>
      </c>
      <c r="Z178">
        <v>0</v>
      </c>
    </row>
    <row r="179" spans="1:26" x14ac:dyDescent="0.25">
      <c r="A179" t="s">
        <v>248</v>
      </c>
      <c r="B179">
        <v>1</v>
      </c>
      <c r="C179" t="s">
        <v>437</v>
      </c>
      <c r="D179" t="s">
        <v>239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68</v>
      </c>
      <c r="T179" t="s">
        <v>86</v>
      </c>
      <c r="U179" t="s">
        <v>1</v>
      </c>
      <c r="V179">
        <v>6</v>
      </c>
      <c r="W179" t="s">
        <v>401</v>
      </c>
      <c r="X179">
        <v>0</v>
      </c>
      <c r="Y179">
        <v>0</v>
      </c>
      <c r="Z179">
        <v>0</v>
      </c>
    </row>
    <row r="180" spans="1:26" x14ac:dyDescent="0.25">
      <c r="A180" t="s">
        <v>248</v>
      </c>
      <c r="B180">
        <v>1</v>
      </c>
      <c r="C180" t="s">
        <v>438</v>
      </c>
      <c r="D180" t="s">
        <v>239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75</v>
      </c>
      <c r="T180" t="s">
        <v>76</v>
      </c>
      <c r="U180" t="s">
        <v>1</v>
      </c>
      <c r="V180">
        <v>10</v>
      </c>
      <c r="W180" t="s">
        <v>401</v>
      </c>
      <c r="X180">
        <v>0</v>
      </c>
      <c r="Y180">
        <v>7.7640000000000002</v>
      </c>
      <c r="Z180">
        <v>7.7640000000000002</v>
      </c>
    </row>
    <row r="181" spans="1:26" x14ac:dyDescent="0.25">
      <c r="A181" t="s">
        <v>248</v>
      </c>
      <c r="B181">
        <v>1</v>
      </c>
      <c r="C181" t="s">
        <v>439</v>
      </c>
      <c r="D181" t="s">
        <v>239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75</v>
      </c>
      <c r="T181" t="s">
        <v>76</v>
      </c>
      <c r="U181" t="s">
        <v>1</v>
      </c>
      <c r="V181">
        <v>10</v>
      </c>
      <c r="W181" t="s">
        <v>401</v>
      </c>
      <c r="X181">
        <v>0</v>
      </c>
      <c r="Y181">
        <v>7.7750000000000004</v>
      </c>
      <c r="Z181">
        <v>7.7750000000000004</v>
      </c>
    </row>
    <row r="182" spans="1:26" x14ac:dyDescent="0.25">
      <c r="A182" t="s">
        <v>248</v>
      </c>
      <c r="B182">
        <v>1</v>
      </c>
      <c r="C182" t="s">
        <v>440</v>
      </c>
      <c r="D182" t="s">
        <v>239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75</v>
      </c>
      <c r="T182" t="s">
        <v>76</v>
      </c>
      <c r="U182" t="s">
        <v>1</v>
      </c>
      <c r="V182">
        <v>10</v>
      </c>
      <c r="W182" t="s">
        <v>401</v>
      </c>
      <c r="X182">
        <v>0</v>
      </c>
      <c r="Y182">
        <v>10.065</v>
      </c>
      <c r="Z182">
        <v>10.065</v>
      </c>
    </row>
    <row r="183" spans="1:26" x14ac:dyDescent="0.25">
      <c r="A183" t="s">
        <v>248</v>
      </c>
      <c r="B183">
        <v>1</v>
      </c>
      <c r="C183" t="s">
        <v>441</v>
      </c>
      <c r="D183" t="s">
        <v>239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75</v>
      </c>
      <c r="T183" t="s">
        <v>76</v>
      </c>
      <c r="U183" t="s">
        <v>1</v>
      </c>
      <c r="V183">
        <v>10</v>
      </c>
      <c r="W183" t="s">
        <v>401</v>
      </c>
      <c r="X183">
        <v>0</v>
      </c>
      <c r="Y183">
        <v>9.5120000000000005</v>
      </c>
      <c r="Z183">
        <v>9.5120000000000005</v>
      </c>
    </row>
    <row r="184" spans="1:26" x14ac:dyDescent="0.25">
      <c r="A184" t="s">
        <v>248</v>
      </c>
      <c r="B184">
        <v>1</v>
      </c>
      <c r="C184" t="s">
        <v>442</v>
      </c>
      <c r="D184" t="s">
        <v>239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75</v>
      </c>
      <c r="T184" t="s">
        <v>76</v>
      </c>
      <c r="U184" t="s">
        <v>1</v>
      </c>
      <c r="V184">
        <v>10</v>
      </c>
      <c r="W184" t="s">
        <v>401</v>
      </c>
      <c r="X184">
        <v>0</v>
      </c>
      <c r="Y184">
        <v>9.06</v>
      </c>
      <c r="Z184">
        <v>9.06</v>
      </c>
    </row>
    <row r="185" spans="1:26" x14ac:dyDescent="0.25">
      <c r="A185" t="s">
        <v>248</v>
      </c>
      <c r="B185">
        <v>1</v>
      </c>
      <c r="C185" t="s">
        <v>443</v>
      </c>
      <c r="D185" t="s">
        <v>239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68</v>
      </c>
      <c r="T185" t="s">
        <v>69</v>
      </c>
      <c r="U185" t="s">
        <v>1</v>
      </c>
      <c r="V185">
        <v>5</v>
      </c>
      <c r="W185" t="s">
        <v>401</v>
      </c>
      <c r="X185">
        <v>0</v>
      </c>
      <c r="Y185">
        <v>0</v>
      </c>
      <c r="Z185">
        <v>0</v>
      </c>
    </row>
    <row r="186" spans="1:26" x14ac:dyDescent="0.25">
      <c r="A186" t="s">
        <v>248</v>
      </c>
      <c r="B186">
        <v>1</v>
      </c>
      <c r="C186" t="s">
        <v>444</v>
      </c>
      <c r="D186" t="s">
        <v>239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75</v>
      </c>
      <c r="T186" t="s">
        <v>76</v>
      </c>
      <c r="U186" t="s">
        <v>1</v>
      </c>
      <c r="V186">
        <v>10</v>
      </c>
      <c r="W186" t="s">
        <v>401</v>
      </c>
      <c r="X186">
        <v>0</v>
      </c>
      <c r="Y186">
        <v>9.843</v>
      </c>
      <c r="Z186">
        <v>9.843</v>
      </c>
    </row>
    <row r="187" spans="1:26" x14ac:dyDescent="0.25">
      <c r="A187" t="s">
        <v>248</v>
      </c>
      <c r="B187">
        <v>1</v>
      </c>
      <c r="C187" t="s">
        <v>445</v>
      </c>
      <c r="D187" t="s">
        <v>239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75</v>
      </c>
      <c r="T187" t="s">
        <v>76</v>
      </c>
      <c r="U187" t="s">
        <v>1</v>
      </c>
      <c r="V187">
        <v>10</v>
      </c>
      <c r="W187" t="s">
        <v>401</v>
      </c>
      <c r="X187">
        <v>0</v>
      </c>
      <c r="Y187">
        <v>5.258</v>
      </c>
      <c r="Z187">
        <v>5.258</v>
      </c>
    </row>
    <row r="188" spans="1:26" x14ac:dyDescent="0.25">
      <c r="A188" t="s">
        <v>248</v>
      </c>
      <c r="B188">
        <v>1</v>
      </c>
      <c r="C188" t="s">
        <v>446</v>
      </c>
      <c r="D188" t="s">
        <v>239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75</v>
      </c>
      <c r="T188" t="s">
        <v>76</v>
      </c>
      <c r="U188" t="s">
        <v>1</v>
      </c>
      <c r="V188">
        <v>10</v>
      </c>
      <c r="W188" t="s">
        <v>401</v>
      </c>
      <c r="X188">
        <v>0</v>
      </c>
      <c r="Y188">
        <v>8.4499999999999993</v>
      </c>
      <c r="Z188">
        <v>8.4499999999999993</v>
      </c>
    </row>
    <row r="189" spans="1:26" x14ac:dyDescent="0.25">
      <c r="A189" t="s">
        <v>248</v>
      </c>
      <c r="B189">
        <v>1</v>
      </c>
      <c r="C189" t="s">
        <v>447</v>
      </c>
      <c r="D189" t="s">
        <v>239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75</v>
      </c>
      <c r="T189" t="s">
        <v>76</v>
      </c>
      <c r="U189" t="s">
        <v>1</v>
      </c>
      <c r="V189">
        <v>10</v>
      </c>
      <c r="W189" t="s">
        <v>401</v>
      </c>
      <c r="X189">
        <v>0</v>
      </c>
      <c r="Y189">
        <v>11.057</v>
      </c>
      <c r="Z189">
        <v>11.057</v>
      </c>
    </row>
    <row r="190" spans="1:26" x14ac:dyDescent="0.25">
      <c r="A190" t="s">
        <v>248</v>
      </c>
      <c r="B190">
        <v>1</v>
      </c>
      <c r="C190" t="s">
        <v>448</v>
      </c>
      <c r="D190" t="s">
        <v>239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75</v>
      </c>
      <c r="T190" t="s">
        <v>76</v>
      </c>
      <c r="U190" t="s">
        <v>1</v>
      </c>
      <c r="V190">
        <v>10</v>
      </c>
      <c r="W190" t="s">
        <v>401</v>
      </c>
      <c r="X190">
        <v>0</v>
      </c>
      <c r="Y190">
        <v>10.207000000000001</v>
      </c>
      <c r="Z190">
        <v>10.207000000000001</v>
      </c>
    </row>
    <row r="191" spans="1:26" x14ac:dyDescent="0.25">
      <c r="A191" t="s">
        <v>248</v>
      </c>
      <c r="B191">
        <v>1</v>
      </c>
      <c r="C191" t="s">
        <v>449</v>
      </c>
      <c r="D191" t="s">
        <v>239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66</v>
      </c>
      <c r="T191" t="s">
        <v>66</v>
      </c>
      <c r="U191" t="s">
        <v>1</v>
      </c>
      <c r="V191">
        <v>6</v>
      </c>
      <c r="W191" t="s">
        <v>401</v>
      </c>
      <c r="X191">
        <v>0</v>
      </c>
      <c r="Y191">
        <v>2.4780000000000002</v>
      </c>
      <c r="Z191">
        <v>2.4780000000000002</v>
      </c>
    </row>
    <row r="192" spans="1:26" x14ac:dyDescent="0.25">
      <c r="A192" t="s">
        <v>248</v>
      </c>
      <c r="B192">
        <v>1</v>
      </c>
      <c r="C192" t="s">
        <v>450</v>
      </c>
      <c r="D192" t="s">
        <v>239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66</v>
      </c>
      <c r="T192" t="s">
        <v>66</v>
      </c>
      <c r="U192" t="s">
        <v>1</v>
      </c>
      <c r="V192">
        <v>6</v>
      </c>
      <c r="W192" t="s">
        <v>401</v>
      </c>
      <c r="X192">
        <v>0</v>
      </c>
      <c r="Y192">
        <v>3.4060000000000001</v>
      </c>
      <c r="Z192">
        <v>3.4060000000000001</v>
      </c>
    </row>
    <row r="193" spans="1:26" x14ac:dyDescent="0.25">
      <c r="A193" t="s">
        <v>248</v>
      </c>
      <c r="B193">
        <v>1</v>
      </c>
      <c r="C193" t="s">
        <v>451</v>
      </c>
      <c r="D193" t="s">
        <v>239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66</v>
      </c>
      <c r="T193" t="s">
        <v>66</v>
      </c>
      <c r="U193" t="s">
        <v>1</v>
      </c>
      <c r="V193">
        <v>6</v>
      </c>
      <c r="W193" t="s">
        <v>401</v>
      </c>
      <c r="X193">
        <v>0</v>
      </c>
      <c r="Y193">
        <v>2.3239999999999998</v>
      </c>
      <c r="Z193">
        <v>2.3239999999999998</v>
      </c>
    </row>
    <row r="194" spans="1:26" x14ac:dyDescent="0.25">
      <c r="A194" t="s">
        <v>248</v>
      </c>
      <c r="B194">
        <v>1</v>
      </c>
      <c r="C194" t="s">
        <v>452</v>
      </c>
      <c r="D194" t="s">
        <v>239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66</v>
      </c>
      <c r="T194" t="s">
        <v>66</v>
      </c>
      <c r="U194" t="s">
        <v>1</v>
      </c>
      <c r="V194">
        <v>6</v>
      </c>
      <c r="W194" t="s">
        <v>401</v>
      </c>
      <c r="X194">
        <v>0</v>
      </c>
      <c r="Y194">
        <v>3.0259999999999998</v>
      </c>
      <c r="Z194">
        <v>3.0259999999999998</v>
      </c>
    </row>
    <row r="195" spans="1:26" x14ac:dyDescent="0.25">
      <c r="A195" t="s">
        <v>248</v>
      </c>
      <c r="B195">
        <v>1</v>
      </c>
      <c r="C195" t="s">
        <v>453</v>
      </c>
      <c r="D195" t="s">
        <v>239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66</v>
      </c>
      <c r="T195" t="s">
        <v>66</v>
      </c>
      <c r="U195" t="s">
        <v>1</v>
      </c>
      <c r="V195">
        <v>6</v>
      </c>
      <c r="W195" t="s">
        <v>401</v>
      </c>
      <c r="X195">
        <v>0</v>
      </c>
      <c r="Y195">
        <v>3.9780000000000002</v>
      </c>
      <c r="Z195">
        <v>3.9780000000000002</v>
      </c>
    </row>
    <row r="196" spans="1:26" x14ac:dyDescent="0.25">
      <c r="A196" t="s">
        <v>248</v>
      </c>
      <c r="B196">
        <v>1</v>
      </c>
      <c r="C196" t="s">
        <v>454</v>
      </c>
      <c r="D196" t="s">
        <v>239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68</v>
      </c>
      <c r="T196" t="s">
        <v>69</v>
      </c>
      <c r="U196" t="s">
        <v>1</v>
      </c>
      <c r="V196">
        <v>5</v>
      </c>
      <c r="W196" t="s">
        <v>401</v>
      </c>
      <c r="X196">
        <v>0</v>
      </c>
      <c r="Y196">
        <v>0</v>
      </c>
      <c r="Z196">
        <v>0</v>
      </c>
    </row>
    <row r="197" spans="1:26" x14ac:dyDescent="0.25">
      <c r="A197" t="s">
        <v>248</v>
      </c>
      <c r="B197">
        <v>1</v>
      </c>
      <c r="C197" t="s">
        <v>455</v>
      </c>
      <c r="D197" t="s">
        <v>239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66</v>
      </c>
      <c r="T197" t="s">
        <v>66</v>
      </c>
      <c r="U197" t="s">
        <v>1</v>
      </c>
      <c r="V197">
        <v>6</v>
      </c>
      <c r="W197" t="s">
        <v>401</v>
      </c>
      <c r="X197">
        <v>0</v>
      </c>
      <c r="Y197">
        <v>4.4589999999999996</v>
      </c>
      <c r="Z197">
        <v>4.4589999999999996</v>
      </c>
    </row>
    <row r="198" spans="1:26" x14ac:dyDescent="0.25">
      <c r="A198" t="s">
        <v>248</v>
      </c>
      <c r="B198">
        <v>1</v>
      </c>
      <c r="C198" t="s">
        <v>456</v>
      </c>
      <c r="D198" t="s">
        <v>239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66</v>
      </c>
      <c r="T198" t="s">
        <v>66</v>
      </c>
      <c r="U198" t="s">
        <v>1</v>
      </c>
      <c r="V198">
        <v>6</v>
      </c>
      <c r="W198" t="s">
        <v>401</v>
      </c>
      <c r="X198">
        <v>0</v>
      </c>
      <c r="Y198">
        <v>5.4189999999999996</v>
      </c>
      <c r="Z198">
        <v>5.4189999999999996</v>
      </c>
    </row>
    <row r="199" spans="1:26" x14ac:dyDescent="0.25">
      <c r="A199" t="s">
        <v>248</v>
      </c>
      <c r="B199">
        <v>1</v>
      </c>
      <c r="C199" t="s">
        <v>457</v>
      </c>
      <c r="D199" t="s">
        <v>239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66</v>
      </c>
      <c r="T199" t="s">
        <v>66</v>
      </c>
      <c r="U199" t="s">
        <v>1</v>
      </c>
      <c r="V199">
        <v>6</v>
      </c>
      <c r="W199" t="s">
        <v>401</v>
      </c>
      <c r="X199">
        <v>0</v>
      </c>
      <c r="Y199">
        <v>5.6040000000000001</v>
      </c>
      <c r="Z199">
        <v>5.6040000000000001</v>
      </c>
    </row>
    <row r="200" spans="1:26" x14ac:dyDescent="0.25">
      <c r="A200" t="s">
        <v>248</v>
      </c>
      <c r="B200">
        <v>1</v>
      </c>
      <c r="C200" t="s">
        <v>458</v>
      </c>
      <c r="D200" t="s">
        <v>239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66</v>
      </c>
      <c r="T200" t="s">
        <v>66</v>
      </c>
      <c r="U200" t="s">
        <v>1</v>
      </c>
      <c r="V200">
        <v>6</v>
      </c>
      <c r="W200" t="s">
        <v>401</v>
      </c>
      <c r="X200">
        <v>0</v>
      </c>
      <c r="Y200">
        <v>3.9180000000000001</v>
      </c>
      <c r="Z200">
        <v>3.9180000000000001</v>
      </c>
    </row>
    <row r="201" spans="1:26" x14ac:dyDescent="0.25">
      <c r="A201" t="s">
        <v>248</v>
      </c>
      <c r="B201">
        <v>1</v>
      </c>
      <c r="C201" t="s">
        <v>459</v>
      </c>
      <c r="D201" t="s">
        <v>239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66</v>
      </c>
      <c r="T201" t="s">
        <v>66</v>
      </c>
      <c r="U201" t="s">
        <v>1</v>
      </c>
      <c r="V201">
        <v>6</v>
      </c>
      <c r="W201" t="s">
        <v>401</v>
      </c>
      <c r="X201">
        <v>0</v>
      </c>
      <c r="Y201">
        <v>5.8380000000000001</v>
      </c>
      <c r="Z201">
        <v>5.8380000000000001</v>
      </c>
    </row>
    <row r="202" spans="1:26" x14ac:dyDescent="0.25">
      <c r="A202" t="s">
        <v>248</v>
      </c>
      <c r="B202">
        <v>1</v>
      </c>
      <c r="C202" t="s">
        <v>460</v>
      </c>
      <c r="D202" t="s">
        <v>239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68</v>
      </c>
      <c r="T202" t="s">
        <v>87</v>
      </c>
      <c r="U202" t="s">
        <v>1</v>
      </c>
      <c r="V202">
        <v>6</v>
      </c>
      <c r="W202" t="s">
        <v>461</v>
      </c>
      <c r="X202">
        <v>0</v>
      </c>
      <c r="Y202">
        <v>4.2210000000000001</v>
      </c>
      <c r="Z202">
        <v>4.2210000000000001</v>
      </c>
    </row>
    <row r="203" spans="1:26" x14ac:dyDescent="0.25">
      <c r="A203" t="s">
        <v>248</v>
      </c>
      <c r="B203">
        <v>1</v>
      </c>
      <c r="C203" t="s">
        <v>462</v>
      </c>
      <c r="D203" t="s">
        <v>239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66</v>
      </c>
      <c r="T203" t="s">
        <v>66</v>
      </c>
      <c r="U203" t="s">
        <v>1</v>
      </c>
      <c r="V203">
        <v>6</v>
      </c>
      <c r="W203" t="s">
        <v>461</v>
      </c>
      <c r="X203">
        <v>0</v>
      </c>
      <c r="Y203">
        <v>5.8369999999999997</v>
      </c>
      <c r="Z203">
        <v>5.8369999999999997</v>
      </c>
    </row>
    <row r="204" spans="1:26" x14ac:dyDescent="0.25">
      <c r="A204" t="s">
        <v>248</v>
      </c>
      <c r="B204">
        <v>1</v>
      </c>
      <c r="C204" t="s">
        <v>463</v>
      </c>
      <c r="D204" t="s">
        <v>239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66</v>
      </c>
      <c r="T204" t="s">
        <v>66</v>
      </c>
      <c r="U204" t="s">
        <v>1</v>
      </c>
      <c r="V204">
        <v>6</v>
      </c>
      <c r="W204" t="s">
        <v>461</v>
      </c>
      <c r="X204">
        <v>0</v>
      </c>
      <c r="Y204">
        <v>7.5129999999999999</v>
      </c>
      <c r="Z204">
        <v>7.5129999999999999</v>
      </c>
    </row>
    <row r="205" spans="1:26" x14ac:dyDescent="0.25">
      <c r="A205" t="s">
        <v>248</v>
      </c>
      <c r="B205">
        <v>1</v>
      </c>
      <c r="C205" t="s">
        <v>464</v>
      </c>
      <c r="D205" t="s">
        <v>239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66</v>
      </c>
      <c r="T205" t="s">
        <v>66</v>
      </c>
      <c r="U205" t="s">
        <v>1</v>
      </c>
      <c r="V205">
        <v>6</v>
      </c>
      <c r="W205" t="s">
        <v>461</v>
      </c>
      <c r="X205">
        <v>0</v>
      </c>
      <c r="Y205">
        <v>4.5410000000000004</v>
      </c>
      <c r="Z205">
        <v>4.5410000000000004</v>
      </c>
    </row>
    <row r="206" spans="1:26" x14ac:dyDescent="0.25">
      <c r="A206" t="s">
        <v>248</v>
      </c>
      <c r="B206">
        <v>1</v>
      </c>
      <c r="C206" t="s">
        <v>465</v>
      </c>
      <c r="D206" t="s">
        <v>239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66</v>
      </c>
      <c r="T206" t="s">
        <v>66</v>
      </c>
      <c r="U206" t="s">
        <v>1</v>
      </c>
      <c r="V206">
        <v>6</v>
      </c>
      <c r="W206" t="s">
        <v>461</v>
      </c>
      <c r="X206">
        <v>0</v>
      </c>
      <c r="Y206">
        <v>4.6920000000000002</v>
      </c>
      <c r="Z206">
        <v>4.6920000000000002</v>
      </c>
    </row>
    <row r="207" spans="1:26" x14ac:dyDescent="0.25">
      <c r="A207" t="s">
        <v>248</v>
      </c>
      <c r="B207">
        <v>1</v>
      </c>
      <c r="C207" t="s">
        <v>466</v>
      </c>
      <c r="D207" t="s">
        <v>239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68</v>
      </c>
      <c r="T207" t="s">
        <v>69</v>
      </c>
      <c r="U207" t="s">
        <v>1</v>
      </c>
      <c r="V207">
        <v>5</v>
      </c>
      <c r="W207" t="s">
        <v>461</v>
      </c>
      <c r="X207">
        <v>0</v>
      </c>
      <c r="Y207">
        <v>0</v>
      </c>
      <c r="Z207">
        <v>0</v>
      </c>
    </row>
    <row r="208" spans="1:26" x14ac:dyDescent="0.25">
      <c r="A208" t="s">
        <v>248</v>
      </c>
      <c r="B208">
        <v>1</v>
      </c>
      <c r="C208" t="s">
        <v>467</v>
      </c>
      <c r="D208" t="s">
        <v>239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66</v>
      </c>
      <c r="T208" t="s">
        <v>66</v>
      </c>
      <c r="U208" t="s">
        <v>1</v>
      </c>
      <c r="V208">
        <v>6</v>
      </c>
      <c r="W208" t="s">
        <v>461</v>
      </c>
      <c r="X208">
        <v>0</v>
      </c>
      <c r="Y208">
        <v>4.4669999999999996</v>
      </c>
      <c r="Z208">
        <v>4.4669999999999996</v>
      </c>
    </row>
    <row r="209" spans="1:26" x14ac:dyDescent="0.25">
      <c r="A209" t="s">
        <v>248</v>
      </c>
      <c r="B209">
        <v>1</v>
      </c>
      <c r="C209" t="s">
        <v>468</v>
      </c>
      <c r="D209" t="s">
        <v>239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66</v>
      </c>
      <c r="T209" t="s">
        <v>66</v>
      </c>
      <c r="U209" t="s">
        <v>1</v>
      </c>
      <c r="V209">
        <v>6</v>
      </c>
      <c r="W209" t="s">
        <v>461</v>
      </c>
      <c r="X209">
        <v>0</v>
      </c>
      <c r="Y209">
        <v>6.7240000000000002</v>
      </c>
      <c r="Z209">
        <v>6.7240000000000002</v>
      </c>
    </row>
    <row r="210" spans="1:26" x14ac:dyDescent="0.25">
      <c r="A210" t="s">
        <v>248</v>
      </c>
      <c r="B210">
        <v>1</v>
      </c>
      <c r="C210" t="s">
        <v>469</v>
      </c>
      <c r="D210" t="s">
        <v>239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66</v>
      </c>
      <c r="T210" t="s">
        <v>66</v>
      </c>
      <c r="U210" t="s">
        <v>1</v>
      </c>
      <c r="V210">
        <v>6</v>
      </c>
      <c r="W210" t="s">
        <v>461</v>
      </c>
      <c r="X210">
        <v>0</v>
      </c>
      <c r="Y210">
        <v>4.0640000000000001</v>
      </c>
      <c r="Z210">
        <v>4.0640000000000001</v>
      </c>
    </row>
    <row r="211" spans="1:26" x14ac:dyDescent="0.25">
      <c r="A211" t="s">
        <v>248</v>
      </c>
      <c r="B211">
        <v>1</v>
      </c>
      <c r="C211" t="s">
        <v>470</v>
      </c>
      <c r="D211" t="s">
        <v>239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66</v>
      </c>
      <c r="T211" t="s">
        <v>66</v>
      </c>
      <c r="U211" t="s">
        <v>1</v>
      </c>
      <c r="V211">
        <v>6</v>
      </c>
      <c r="W211" t="s">
        <v>461</v>
      </c>
      <c r="X211">
        <v>0</v>
      </c>
      <c r="Y211">
        <v>3.9769999999999999</v>
      </c>
      <c r="Z211">
        <v>3.9769999999999999</v>
      </c>
    </row>
    <row r="212" spans="1:26" x14ac:dyDescent="0.25">
      <c r="A212" t="s">
        <v>248</v>
      </c>
      <c r="B212">
        <v>1</v>
      </c>
      <c r="C212" t="s">
        <v>471</v>
      </c>
      <c r="D212" t="s">
        <v>239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66</v>
      </c>
      <c r="T212" t="s">
        <v>66</v>
      </c>
      <c r="U212" t="s">
        <v>1</v>
      </c>
      <c r="V212">
        <v>6</v>
      </c>
      <c r="W212" t="s">
        <v>461</v>
      </c>
      <c r="X212">
        <v>0</v>
      </c>
      <c r="Y212">
        <v>3.5859999999999999</v>
      </c>
      <c r="Z212">
        <v>3.5859999999999999</v>
      </c>
    </row>
    <row r="213" spans="1:26" x14ac:dyDescent="0.25">
      <c r="A213" t="s">
        <v>248</v>
      </c>
      <c r="B213">
        <v>1</v>
      </c>
      <c r="C213" t="s">
        <v>472</v>
      </c>
      <c r="D213" t="s">
        <v>239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66</v>
      </c>
      <c r="T213" t="s">
        <v>66</v>
      </c>
      <c r="U213" t="s">
        <v>1</v>
      </c>
      <c r="V213">
        <v>6</v>
      </c>
      <c r="W213" t="s">
        <v>461</v>
      </c>
      <c r="X213">
        <v>0</v>
      </c>
      <c r="Y213">
        <v>2.8439999999999999</v>
      </c>
      <c r="Z213">
        <v>2.8439999999999999</v>
      </c>
    </row>
    <row r="214" spans="1:26" x14ac:dyDescent="0.25">
      <c r="A214" t="s">
        <v>248</v>
      </c>
      <c r="B214">
        <v>1</v>
      </c>
      <c r="C214" t="s">
        <v>473</v>
      </c>
      <c r="D214" t="s">
        <v>239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66</v>
      </c>
      <c r="T214" t="s">
        <v>66</v>
      </c>
      <c r="U214" t="s">
        <v>1</v>
      </c>
      <c r="V214">
        <v>6</v>
      </c>
      <c r="W214" t="s">
        <v>461</v>
      </c>
      <c r="X214">
        <v>0</v>
      </c>
      <c r="Y214">
        <v>4.0490000000000004</v>
      </c>
      <c r="Z214">
        <v>4.0490000000000004</v>
      </c>
    </row>
    <row r="215" spans="1:26" x14ac:dyDescent="0.25">
      <c r="A215" t="s">
        <v>248</v>
      </c>
      <c r="B215">
        <v>1</v>
      </c>
      <c r="C215" t="s">
        <v>474</v>
      </c>
      <c r="D215" t="s">
        <v>239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66</v>
      </c>
      <c r="T215" t="s">
        <v>66</v>
      </c>
      <c r="U215" t="s">
        <v>1</v>
      </c>
      <c r="V215">
        <v>6</v>
      </c>
      <c r="W215" t="s">
        <v>461</v>
      </c>
      <c r="X215">
        <v>0</v>
      </c>
      <c r="Y215">
        <v>3.891</v>
      </c>
      <c r="Z215">
        <v>3.891</v>
      </c>
    </row>
    <row r="216" spans="1:26" x14ac:dyDescent="0.25">
      <c r="A216" t="s">
        <v>248</v>
      </c>
      <c r="B216">
        <v>1</v>
      </c>
      <c r="C216" t="s">
        <v>475</v>
      </c>
      <c r="D216" t="s">
        <v>239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66</v>
      </c>
      <c r="T216" t="s">
        <v>66</v>
      </c>
      <c r="U216" t="s">
        <v>1</v>
      </c>
      <c r="V216">
        <v>6</v>
      </c>
      <c r="W216" t="s">
        <v>461</v>
      </c>
      <c r="X216">
        <v>0</v>
      </c>
      <c r="Y216">
        <v>4.8719999999999999</v>
      </c>
      <c r="Z216">
        <v>4.8719999999999999</v>
      </c>
    </row>
    <row r="217" spans="1:26" x14ac:dyDescent="0.25">
      <c r="A217" t="s">
        <v>248</v>
      </c>
      <c r="B217">
        <v>1</v>
      </c>
      <c r="C217" t="s">
        <v>476</v>
      </c>
      <c r="D217" t="s">
        <v>239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66</v>
      </c>
      <c r="T217" t="s">
        <v>66</v>
      </c>
      <c r="U217" t="s">
        <v>1</v>
      </c>
      <c r="V217">
        <v>6</v>
      </c>
      <c r="W217" t="s">
        <v>461</v>
      </c>
      <c r="X217">
        <v>0</v>
      </c>
      <c r="Y217">
        <v>4.0140000000000002</v>
      </c>
      <c r="Z217">
        <v>4.0140000000000002</v>
      </c>
    </row>
    <row r="218" spans="1:26" x14ac:dyDescent="0.25">
      <c r="A218" t="s">
        <v>248</v>
      </c>
      <c r="B218">
        <v>1</v>
      </c>
      <c r="C218" t="s">
        <v>477</v>
      </c>
      <c r="D218" t="s">
        <v>239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68</v>
      </c>
      <c r="T218" t="s">
        <v>69</v>
      </c>
      <c r="U218" t="s">
        <v>1</v>
      </c>
      <c r="V218">
        <v>5</v>
      </c>
      <c r="W218" t="s">
        <v>461</v>
      </c>
      <c r="X218">
        <v>0</v>
      </c>
      <c r="Y218">
        <v>0</v>
      </c>
      <c r="Z218">
        <v>0</v>
      </c>
    </row>
    <row r="219" spans="1:26" x14ac:dyDescent="0.25">
      <c r="A219" t="s">
        <v>248</v>
      </c>
      <c r="B219">
        <v>1</v>
      </c>
      <c r="C219" t="s">
        <v>478</v>
      </c>
      <c r="D219" t="s">
        <v>239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66</v>
      </c>
      <c r="T219" t="s">
        <v>66</v>
      </c>
      <c r="U219" t="s">
        <v>1</v>
      </c>
      <c r="V219">
        <v>6</v>
      </c>
      <c r="W219" t="s">
        <v>461</v>
      </c>
      <c r="X219">
        <v>0</v>
      </c>
      <c r="Y219">
        <v>4.226</v>
      </c>
      <c r="Z219">
        <v>4.226</v>
      </c>
    </row>
    <row r="220" spans="1:26" x14ac:dyDescent="0.25">
      <c r="A220" t="s">
        <v>248</v>
      </c>
      <c r="B220">
        <v>1</v>
      </c>
      <c r="C220" t="s">
        <v>479</v>
      </c>
      <c r="D220" t="s">
        <v>239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66</v>
      </c>
      <c r="T220" t="s">
        <v>66</v>
      </c>
      <c r="U220" t="s">
        <v>1</v>
      </c>
      <c r="V220">
        <v>6</v>
      </c>
      <c r="W220" t="s">
        <v>461</v>
      </c>
      <c r="X220">
        <v>0</v>
      </c>
      <c r="Y220">
        <v>3.2320000000000002</v>
      </c>
      <c r="Z220">
        <v>3.2320000000000002</v>
      </c>
    </row>
    <row r="221" spans="1:26" x14ac:dyDescent="0.25">
      <c r="A221" t="s">
        <v>248</v>
      </c>
      <c r="B221">
        <v>1</v>
      </c>
      <c r="C221" t="s">
        <v>480</v>
      </c>
      <c r="D221" t="s">
        <v>239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66</v>
      </c>
      <c r="T221" t="s">
        <v>66</v>
      </c>
      <c r="U221" t="s">
        <v>1</v>
      </c>
      <c r="V221">
        <v>6</v>
      </c>
      <c r="W221" t="s">
        <v>461</v>
      </c>
      <c r="X221">
        <v>0</v>
      </c>
      <c r="Y221">
        <v>4.6710000000000003</v>
      </c>
      <c r="Z221">
        <v>4.6710000000000003</v>
      </c>
    </row>
    <row r="222" spans="1:26" x14ac:dyDescent="0.25">
      <c r="A222" t="s">
        <v>248</v>
      </c>
      <c r="B222">
        <v>1</v>
      </c>
      <c r="C222" t="s">
        <v>481</v>
      </c>
      <c r="D222" t="s">
        <v>239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66</v>
      </c>
      <c r="T222" t="s">
        <v>66</v>
      </c>
      <c r="U222" t="s">
        <v>1</v>
      </c>
      <c r="V222">
        <v>6</v>
      </c>
      <c r="W222" t="s">
        <v>461</v>
      </c>
      <c r="X222">
        <v>0</v>
      </c>
      <c r="Y222">
        <v>5.9939999999999998</v>
      </c>
      <c r="Z222">
        <v>5.9939999999999998</v>
      </c>
    </row>
    <row r="223" spans="1:26" x14ac:dyDescent="0.25">
      <c r="A223" t="s">
        <v>248</v>
      </c>
      <c r="B223">
        <v>1</v>
      </c>
      <c r="C223" t="s">
        <v>482</v>
      </c>
      <c r="D223" t="s">
        <v>239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66</v>
      </c>
      <c r="T223" t="s">
        <v>66</v>
      </c>
      <c r="U223" t="s">
        <v>1</v>
      </c>
      <c r="V223">
        <v>6</v>
      </c>
      <c r="W223" t="s">
        <v>461</v>
      </c>
      <c r="X223">
        <v>0</v>
      </c>
      <c r="Y223">
        <v>4.7149999999999999</v>
      </c>
      <c r="Z223">
        <v>4.7149999999999999</v>
      </c>
    </row>
    <row r="224" spans="1:26" x14ac:dyDescent="0.25">
      <c r="A224" t="s">
        <v>248</v>
      </c>
      <c r="B224">
        <v>1</v>
      </c>
      <c r="C224" t="s">
        <v>483</v>
      </c>
      <c r="D224" t="s">
        <v>239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66</v>
      </c>
      <c r="T224" t="s">
        <v>66</v>
      </c>
      <c r="U224" t="s">
        <v>1</v>
      </c>
      <c r="V224">
        <v>6</v>
      </c>
      <c r="W224" t="s">
        <v>484</v>
      </c>
      <c r="X224">
        <v>0</v>
      </c>
      <c r="Y224">
        <v>5.3639999999999999</v>
      </c>
      <c r="Z224">
        <v>5.3639999999999999</v>
      </c>
    </row>
    <row r="225" spans="1:26" x14ac:dyDescent="0.25">
      <c r="A225" t="s">
        <v>248</v>
      </c>
      <c r="B225">
        <v>1</v>
      </c>
      <c r="C225" t="s">
        <v>485</v>
      </c>
      <c r="D225" t="s">
        <v>239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66</v>
      </c>
      <c r="T225" t="s">
        <v>66</v>
      </c>
      <c r="U225" t="s">
        <v>1</v>
      </c>
      <c r="V225">
        <v>6</v>
      </c>
      <c r="W225" t="s">
        <v>484</v>
      </c>
      <c r="X225">
        <v>0</v>
      </c>
      <c r="Y225">
        <v>2.11</v>
      </c>
      <c r="Z225">
        <v>2.11</v>
      </c>
    </row>
    <row r="226" spans="1:26" x14ac:dyDescent="0.25">
      <c r="A226" t="s">
        <v>248</v>
      </c>
      <c r="B226">
        <v>1</v>
      </c>
      <c r="C226" t="s">
        <v>486</v>
      </c>
      <c r="D226" t="s">
        <v>239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66</v>
      </c>
      <c r="T226" t="s">
        <v>66</v>
      </c>
      <c r="U226" t="s">
        <v>1</v>
      </c>
      <c r="V226">
        <v>6</v>
      </c>
      <c r="W226" t="s">
        <v>484</v>
      </c>
      <c r="X226">
        <v>0</v>
      </c>
      <c r="Y226">
        <v>3.1720000000000002</v>
      </c>
      <c r="Z226">
        <v>3.1720000000000002</v>
      </c>
    </row>
    <row r="227" spans="1:26" x14ac:dyDescent="0.25">
      <c r="A227" t="s">
        <v>248</v>
      </c>
      <c r="B227">
        <v>1</v>
      </c>
      <c r="C227" t="s">
        <v>487</v>
      </c>
      <c r="D227" t="s">
        <v>239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66</v>
      </c>
      <c r="T227" t="s">
        <v>66</v>
      </c>
      <c r="U227" t="s">
        <v>1</v>
      </c>
      <c r="V227">
        <v>6</v>
      </c>
      <c r="W227" t="s">
        <v>484</v>
      </c>
      <c r="X227">
        <v>0</v>
      </c>
      <c r="Y227">
        <v>4.008</v>
      </c>
      <c r="Z227">
        <v>4.008</v>
      </c>
    </row>
    <row r="228" spans="1:26" x14ac:dyDescent="0.25">
      <c r="A228" t="s">
        <v>248</v>
      </c>
      <c r="B228">
        <v>1</v>
      </c>
      <c r="C228" t="s">
        <v>488</v>
      </c>
      <c r="D228" t="s">
        <v>239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66</v>
      </c>
      <c r="T228" t="s">
        <v>66</v>
      </c>
      <c r="U228" t="s">
        <v>1</v>
      </c>
      <c r="V228">
        <v>6</v>
      </c>
      <c r="W228" t="s">
        <v>484</v>
      </c>
      <c r="X228">
        <v>0</v>
      </c>
      <c r="Y228">
        <v>5.7610000000000001</v>
      </c>
      <c r="Z228">
        <v>5.7610000000000001</v>
      </c>
    </row>
    <row r="229" spans="1:26" x14ac:dyDescent="0.25">
      <c r="A229" t="s">
        <v>248</v>
      </c>
      <c r="B229">
        <v>1</v>
      </c>
      <c r="C229" t="s">
        <v>489</v>
      </c>
      <c r="D229" t="s">
        <v>239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68</v>
      </c>
      <c r="T229" t="s">
        <v>69</v>
      </c>
      <c r="U229" t="s">
        <v>1</v>
      </c>
      <c r="V229">
        <v>5</v>
      </c>
      <c r="W229" t="s">
        <v>484</v>
      </c>
      <c r="X229">
        <v>0</v>
      </c>
      <c r="Y229">
        <v>0</v>
      </c>
      <c r="Z229">
        <v>0</v>
      </c>
    </row>
    <row r="230" spans="1:26" x14ac:dyDescent="0.25">
      <c r="A230" t="s">
        <v>248</v>
      </c>
      <c r="B230">
        <v>1</v>
      </c>
      <c r="C230" t="s">
        <v>490</v>
      </c>
      <c r="D230" t="s">
        <v>239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66</v>
      </c>
      <c r="T230" t="s">
        <v>66</v>
      </c>
      <c r="U230" t="s">
        <v>1</v>
      </c>
      <c r="V230">
        <v>6</v>
      </c>
      <c r="W230" t="s">
        <v>484</v>
      </c>
      <c r="X230">
        <v>0</v>
      </c>
      <c r="Y230">
        <v>3.7490000000000001</v>
      </c>
      <c r="Z230">
        <v>3.7490000000000001</v>
      </c>
    </row>
    <row r="231" spans="1:26" x14ac:dyDescent="0.25">
      <c r="A231" t="s">
        <v>248</v>
      </c>
      <c r="B231">
        <v>1</v>
      </c>
      <c r="C231" t="s">
        <v>491</v>
      </c>
      <c r="D231" t="s">
        <v>239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66</v>
      </c>
      <c r="T231" t="s">
        <v>66</v>
      </c>
      <c r="U231" t="s">
        <v>1</v>
      </c>
      <c r="V231">
        <v>6</v>
      </c>
      <c r="W231" t="s">
        <v>484</v>
      </c>
      <c r="X231">
        <v>0</v>
      </c>
      <c r="Y231">
        <v>9.4130000000000003</v>
      </c>
      <c r="Z231">
        <v>9.4130000000000003</v>
      </c>
    </row>
    <row r="232" spans="1:26" x14ac:dyDescent="0.25">
      <c r="A232" t="s">
        <v>248</v>
      </c>
      <c r="B232">
        <v>1</v>
      </c>
      <c r="C232" t="s">
        <v>492</v>
      </c>
      <c r="D232" t="s">
        <v>239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66</v>
      </c>
      <c r="T232" t="s">
        <v>66</v>
      </c>
      <c r="U232" t="s">
        <v>1</v>
      </c>
      <c r="V232">
        <v>6</v>
      </c>
      <c r="W232" t="s">
        <v>484</v>
      </c>
      <c r="X232">
        <v>0</v>
      </c>
      <c r="Y232">
        <v>9.2149999999999999</v>
      </c>
      <c r="Z232">
        <v>9.2149999999999999</v>
      </c>
    </row>
    <row r="233" spans="1:26" x14ac:dyDescent="0.25">
      <c r="A233" t="s">
        <v>248</v>
      </c>
      <c r="B233">
        <v>1</v>
      </c>
      <c r="C233" t="s">
        <v>493</v>
      </c>
      <c r="D233" t="s">
        <v>239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66</v>
      </c>
      <c r="T233" t="s">
        <v>66</v>
      </c>
      <c r="U233" t="s">
        <v>1</v>
      </c>
      <c r="V233">
        <v>6</v>
      </c>
      <c r="W233" t="s">
        <v>484</v>
      </c>
      <c r="X233">
        <v>0</v>
      </c>
      <c r="Y233">
        <v>4.6630000000000003</v>
      </c>
      <c r="Z233">
        <v>4.6630000000000003</v>
      </c>
    </row>
    <row r="234" spans="1:26" x14ac:dyDescent="0.25">
      <c r="A234" t="s">
        <v>248</v>
      </c>
      <c r="B234">
        <v>1</v>
      </c>
      <c r="C234" t="s">
        <v>494</v>
      </c>
      <c r="D234" t="s">
        <v>239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66</v>
      </c>
      <c r="T234" t="s">
        <v>66</v>
      </c>
      <c r="U234" t="s">
        <v>1</v>
      </c>
      <c r="V234">
        <v>6</v>
      </c>
      <c r="W234" t="s">
        <v>484</v>
      </c>
      <c r="X234">
        <v>0</v>
      </c>
      <c r="Y234">
        <v>4.9989999999999997</v>
      </c>
      <c r="Z234">
        <v>4.9989999999999997</v>
      </c>
    </row>
    <row r="235" spans="1:26" x14ac:dyDescent="0.25">
      <c r="A235" t="s">
        <v>248</v>
      </c>
      <c r="B235">
        <v>1</v>
      </c>
      <c r="C235" t="s">
        <v>495</v>
      </c>
      <c r="D235" t="s">
        <v>239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73</v>
      </c>
      <c r="T235" t="s">
        <v>74</v>
      </c>
      <c r="U235" t="s">
        <v>1</v>
      </c>
      <c r="V235">
        <v>6</v>
      </c>
      <c r="W235" t="s">
        <v>461</v>
      </c>
      <c r="X235">
        <v>0</v>
      </c>
      <c r="Y235">
        <v>0</v>
      </c>
      <c r="Z235">
        <v>0</v>
      </c>
    </row>
    <row r="236" spans="1:26" x14ac:dyDescent="0.25">
      <c r="A236" t="s">
        <v>248</v>
      </c>
      <c r="B236">
        <v>1</v>
      </c>
      <c r="C236" t="s">
        <v>496</v>
      </c>
      <c r="D236" t="s">
        <v>239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73</v>
      </c>
      <c r="T236" t="s">
        <v>74</v>
      </c>
      <c r="U236" t="s">
        <v>1</v>
      </c>
      <c r="V236">
        <v>6</v>
      </c>
      <c r="W236" t="s">
        <v>461</v>
      </c>
      <c r="X236">
        <v>0</v>
      </c>
      <c r="Y236">
        <v>0</v>
      </c>
      <c r="Z236">
        <v>0</v>
      </c>
    </row>
    <row r="237" spans="1:26" x14ac:dyDescent="0.25">
      <c r="A237" t="s">
        <v>248</v>
      </c>
      <c r="B237">
        <v>1</v>
      </c>
      <c r="C237" t="s">
        <v>497</v>
      </c>
      <c r="D237" t="s">
        <v>239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73</v>
      </c>
      <c r="T237" t="s">
        <v>74</v>
      </c>
      <c r="U237" t="s">
        <v>1</v>
      </c>
      <c r="V237">
        <v>6</v>
      </c>
      <c r="W237" t="s">
        <v>461</v>
      </c>
      <c r="X237">
        <v>0</v>
      </c>
      <c r="Y237">
        <v>0</v>
      </c>
      <c r="Z237">
        <v>0</v>
      </c>
    </row>
    <row r="238" spans="1:26" x14ac:dyDescent="0.25">
      <c r="A238" t="s">
        <v>248</v>
      </c>
      <c r="B238">
        <v>1</v>
      </c>
      <c r="C238" t="s">
        <v>498</v>
      </c>
      <c r="D238" t="s">
        <v>239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73</v>
      </c>
      <c r="T238" t="s">
        <v>74</v>
      </c>
      <c r="U238" t="s">
        <v>1</v>
      </c>
      <c r="V238">
        <v>6</v>
      </c>
      <c r="W238" t="s">
        <v>461</v>
      </c>
      <c r="X238">
        <v>0</v>
      </c>
      <c r="Y238">
        <v>0</v>
      </c>
      <c r="Z238">
        <v>0</v>
      </c>
    </row>
    <row r="239" spans="1:26" x14ac:dyDescent="0.25">
      <c r="A239" t="s">
        <v>248</v>
      </c>
      <c r="B239">
        <v>1</v>
      </c>
      <c r="C239" t="s">
        <v>499</v>
      </c>
      <c r="D239" t="s">
        <v>239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73</v>
      </c>
      <c r="T239" t="s">
        <v>74</v>
      </c>
      <c r="U239" t="s">
        <v>1</v>
      </c>
      <c r="V239">
        <v>6</v>
      </c>
      <c r="W239" t="s">
        <v>461</v>
      </c>
      <c r="X239">
        <v>0</v>
      </c>
      <c r="Y239">
        <v>0</v>
      </c>
      <c r="Z239">
        <v>0</v>
      </c>
    </row>
    <row r="240" spans="1:26" x14ac:dyDescent="0.25">
      <c r="A240" t="s">
        <v>248</v>
      </c>
      <c r="B240">
        <v>1</v>
      </c>
      <c r="C240" t="s">
        <v>500</v>
      </c>
      <c r="D240" t="s">
        <v>239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73</v>
      </c>
      <c r="T240" t="s">
        <v>74</v>
      </c>
      <c r="U240" t="s">
        <v>1</v>
      </c>
      <c r="V240">
        <v>6</v>
      </c>
      <c r="W240" t="s">
        <v>461</v>
      </c>
      <c r="X240">
        <v>0</v>
      </c>
      <c r="Y240">
        <v>0</v>
      </c>
      <c r="Z240">
        <v>0</v>
      </c>
    </row>
    <row r="241" spans="1:26" x14ac:dyDescent="0.25">
      <c r="A241" t="s">
        <v>248</v>
      </c>
      <c r="B241">
        <v>1</v>
      </c>
      <c r="C241" t="s">
        <v>501</v>
      </c>
      <c r="D241" t="s">
        <v>239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73</v>
      </c>
      <c r="T241" t="s">
        <v>74</v>
      </c>
      <c r="U241" t="s">
        <v>1</v>
      </c>
      <c r="V241">
        <v>6</v>
      </c>
      <c r="W241" t="s">
        <v>461</v>
      </c>
      <c r="X241">
        <v>0</v>
      </c>
      <c r="Y241">
        <v>0</v>
      </c>
      <c r="Z241">
        <v>0</v>
      </c>
    </row>
    <row r="242" spans="1:26" x14ac:dyDescent="0.25">
      <c r="A242" t="s">
        <v>248</v>
      </c>
      <c r="B242">
        <v>1</v>
      </c>
      <c r="C242" t="s">
        <v>502</v>
      </c>
      <c r="D242" t="s">
        <v>239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73</v>
      </c>
      <c r="T242" t="s">
        <v>74</v>
      </c>
      <c r="U242" t="s">
        <v>1</v>
      </c>
      <c r="V242">
        <v>6</v>
      </c>
      <c r="W242" t="s">
        <v>461</v>
      </c>
      <c r="X242">
        <v>0</v>
      </c>
      <c r="Y242">
        <v>0</v>
      </c>
      <c r="Z242">
        <v>0</v>
      </c>
    </row>
    <row r="243" spans="1:26" x14ac:dyDescent="0.25">
      <c r="A243" t="s">
        <v>248</v>
      </c>
      <c r="B243">
        <v>1</v>
      </c>
      <c r="C243" t="s">
        <v>503</v>
      </c>
      <c r="D243" t="s">
        <v>239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73</v>
      </c>
      <c r="T243" t="s">
        <v>74</v>
      </c>
      <c r="U243" t="s">
        <v>1</v>
      </c>
      <c r="V243">
        <v>6</v>
      </c>
      <c r="W243" t="s">
        <v>461</v>
      </c>
      <c r="X243">
        <v>0</v>
      </c>
      <c r="Y243">
        <v>0</v>
      </c>
      <c r="Z243">
        <v>0</v>
      </c>
    </row>
    <row r="244" spans="1:26" x14ac:dyDescent="0.25">
      <c r="A244" t="s">
        <v>248</v>
      </c>
      <c r="B244">
        <v>1</v>
      </c>
      <c r="C244" t="s">
        <v>504</v>
      </c>
      <c r="D244" t="s">
        <v>239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73</v>
      </c>
      <c r="T244" t="s">
        <v>74</v>
      </c>
      <c r="U244" t="s">
        <v>1</v>
      </c>
      <c r="V244">
        <v>6</v>
      </c>
      <c r="W244" t="s">
        <v>461</v>
      </c>
      <c r="X244">
        <v>0</v>
      </c>
      <c r="Y244">
        <v>0</v>
      </c>
      <c r="Z244">
        <v>0</v>
      </c>
    </row>
    <row r="245" spans="1:26" x14ac:dyDescent="0.25">
      <c r="A245" t="s">
        <v>248</v>
      </c>
      <c r="B245">
        <v>1</v>
      </c>
      <c r="C245" t="s">
        <v>505</v>
      </c>
      <c r="D245" t="s">
        <v>239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73</v>
      </c>
      <c r="T245" t="s">
        <v>74</v>
      </c>
      <c r="U245" t="s">
        <v>1</v>
      </c>
      <c r="V245">
        <v>6</v>
      </c>
      <c r="W245" t="s">
        <v>461</v>
      </c>
      <c r="X245">
        <v>0</v>
      </c>
      <c r="Y245">
        <v>0</v>
      </c>
      <c r="Z245">
        <v>0</v>
      </c>
    </row>
    <row r="246" spans="1:26" x14ac:dyDescent="0.25">
      <c r="A246" t="s">
        <v>248</v>
      </c>
      <c r="B246">
        <v>1</v>
      </c>
      <c r="C246" t="s">
        <v>506</v>
      </c>
      <c r="D246" t="s">
        <v>239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66</v>
      </c>
      <c r="T246" t="s">
        <v>66</v>
      </c>
      <c r="U246" t="s">
        <v>1</v>
      </c>
      <c r="V246">
        <v>6</v>
      </c>
      <c r="W246" t="s">
        <v>484</v>
      </c>
      <c r="X246">
        <v>0</v>
      </c>
      <c r="Y246">
        <v>5.26</v>
      </c>
      <c r="Z246">
        <v>5.26</v>
      </c>
    </row>
    <row r="247" spans="1:26" x14ac:dyDescent="0.25">
      <c r="A247" t="s">
        <v>248</v>
      </c>
      <c r="B247">
        <v>1</v>
      </c>
      <c r="C247" t="s">
        <v>507</v>
      </c>
      <c r="D247" t="s">
        <v>239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66</v>
      </c>
      <c r="T247" t="s">
        <v>66</v>
      </c>
      <c r="U247" t="s">
        <v>1</v>
      </c>
      <c r="V247">
        <v>6</v>
      </c>
      <c r="W247" t="s">
        <v>484</v>
      </c>
      <c r="X247">
        <v>0</v>
      </c>
      <c r="Y247">
        <v>4.1150000000000002</v>
      </c>
      <c r="Z247">
        <v>4.1150000000000002</v>
      </c>
    </row>
    <row r="248" spans="1:26" x14ac:dyDescent="0.25">
      <c r="A248" t="s">
        <v>248</v>
      </c>
      <c r="B248">
        <v>1</v>
      </c>
      <c r="C248" t="s">
        <v>508</v>
      </c>
      <c r="D248" t="s">
        <v>239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66</v>
      </c>
      <c r="T248" t="s">
        <v>66</v>
      </c>
      <c r="U248" t="s">
        <v>1</v>
      </c>
      <c r="V248">
        <v>6</v>
      </c>
      <c r="W248" t="s">
        <v>484</v>
      </c>
      <c r="X248">
        <v>0</v>
      </c>
      <c r="Y248">
        <v>4.5170000000000003</v>
      </c>
      <c r="Z248">
        <v>4.5170000000000003</v>
      </c>
    </row>
    <row r="249" spans="1:26" x14ac:dyDescent="0.25">
      <c r="A249" t="s">
        <v>248</v>
      </c>
      <c r="B249">
        <v>1</v>
      </c>
      <c r="C249" t="s">
        <v>509</v>
      </c>
      <c r="D249" t="s">
        <v>239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66</v>
      </c>
      <c r="T249" t="s">
        <v>66</v>
      </c>
      <c r="U249" t="s">
        <v>1</v>
      </c>
      <c r="V249">
        <v>6</v>
      </c>
      <c r="W249" t="s">
        <v>484</v>
      </c>
      <c r="X249">
        <v>0</v>
      </c>
      <c r="Y249">
        <v>7.9</v>
      </c>
      <c r="Z249">
        <v>7.9</v>
      </c>
    </row>
    <row r="250" spans="1:26" x14ac:dyDescent="0.25">
      <c r="A250" t="s">
        <v>248</v>
      </c>
      <c r="B250">
        <v>1</v>
      </c>
      <c r="C250" t="s">
        <v>510</v>
      </c>
      <c r="D250" t="s">
        <v>239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66</v>
      </c>
      <c r="T250" t="s">
        <v>66</v>
      </c>
      <c r="U250" t="s">
        <v>1</v>
      </c>
      <c r="V250">
        <v>6</v>
      </c>
      <c r="W250" t="s">
        <v>484</v>
      </c>
      <c r="X250">
        <v>0</v>
      </c>
      <c r="Y250">
        <v>6.915</v>
      </c>
      <c r="Z250">
        <v>6.915</v>
      </c>
    </row>
    <row r="251" spans="1:26" x14ac:dyDescent="0.25">
      <c r="A251" t="s">
        <v>248</v>
      </c>
      <c r="B251">
        <v>1</v>
      </c>
      <c r="C251" t="s">
        <v>511</v>
      </c>
      <c r="D251" t="s">
        <v>239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68</v>
      </c>
      <c r="T251" t="s">
        <v>69</v>
      </c>
      <c r="U251" t="s">
        <v>1</v>
      </c>
      <c r="V251">
        <v>5</v>
      </c>
      <c r="W251" t="s">
        <v>484</v>
      </c>
      <c r="X251">
        <v>0</v>
      </c>
      <c r="Y251">
        <v>0</v>
      </c>
      <c r="Z251">
        <v>0</v>
      </c>
    </row>
    <row r="252" spans="1:26" x14ac:dyDescent="0.25">
      <c r="A252" t="s">
        <v>248</v>
      </c>
      <c r="B252">
        <v>1</v>
      </c>
      <c r="C252" t="s">
        <v>512</v>
      </c>
      <c r="D252" t="s">
        <v>239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66</v>
      </c>
      <c r="T252" t="s">
        <v>66</v>
      </c>
      <c r="U252" t="s">
        <v>1</v>
      </c>
      <c r="V252">
        <v>6</v>
      </c>
      <c r="W252" t="s">
        <v>484</v>
      </c>
      <c r="X252">
        <v>0</v>
      </c>
      <c r="Y252">
        <v>9.0269999999999992</v>
      </c>
      <c r="Z252">
        <v>9.0269999999999992</v>
      </c>
    </row>
    <row r="253" spans="1:26" x14ac:dyDescent="0.25">
      <c r="A253" t="s">
        <v>248</v>
      </c>
      <c r="B253">
        <v>1</v>
      </c>
      <c r="C253" t="s">
        <v>513</v>
      </c>
      <c r="D253" t="s">
        <v>239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66</v>
      </c>
      <c r="T253" t="s">
        <v>66</v>
      </c>
      <c r="U253" t="s">
        <v>1</v>
      </c>
      <c r="V253">
        <v>6</v>
      </c>
      <c r="W253" t="s">
        <v>484</v>
      </c>
      <c r="X253">
        <v>0</v>
      </c>
      <c r="Y253">
        <v>5.9569999999999999</v>
      </c>
      <c r="Z253">
        <v>5.9569999999999999</v>
      </c>
    </row>
    <row r="254" spans="1:26" x14ac:dyDescent="0.25">
      <c r="A254" t="s">
        <v>248</v>
      </c>
      <c r="B254">
        <v>1</v>
      </c>
      <c r="C254" t="s">
        <v>514</v>
      </c>
      <c r="D254" t="s">
        <v>239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66</v>
      </c>
      <c r="T254" t="s">
        <v>66</v>
      </c>
      <c r="U254" t="s">
        <v>1</v>
      </c>
      <c r="V254">
        <v>6</v>
      </c>
      <c r="W254" t="s">
        <v>484</v>
      </c>
      <c r="X254">
        <v>0</v>
      </c>
      <c r="Y254">
        <v>6.1230000000000002</v>
      </c>
      <c r="Z254">
        <v>6.1230000000000002</v>
      </c>
    </row>
    <row r="255" spans="1:26" x14ac:dyDescent="0.25">
      <c r="A255" t="s">
        <v>248</v>
      </c>
      <c r="B255">
        <v>1</v>
      </c>
      <c r="C255" t="s">
        <v>515</v>
      </c>
      <c r="D255" t="s">
        <v>239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66</v>
      </c>
      <c r="T255" t="s">
        <v>66</v>
      </c>
      <c r="U255" t="s">
        <v>1</v>
      </c>
      <c r="V255">
        <v>6</v>
      </c>
      <c r="W255" t="s">
        <v>484</v>
      </c>
      <c r="X255">
        <v>0</v>
      </c>
      <c r="Y255">
        <v>6.8049999999999997</v>
      </c>
      <c r="Z255">
        <v>6.8049999999999997</v>
      </c>
    </row>
    <row r="256" spans="1:26" x14ac:dyDescent="0.25">
      <c r="A256" t="s">
        <v>248</v>
      </c>
      <c r="B256">
        <v>1</v>
      </c>
      <c r="C256" t="s">
        <v>516</v>
      </c>
      <c r="D256" t="s">
        <v>239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66</v>
      </c>
      <c r="T256" t="s">
        <v>66</v>
      </c>
      <c r="U256" t="s">
        <v>1</v>
      </c>
      <c r="V256">
        <v>6</v>
      </c>
      <c r="W256" t="s">
        <v>484</v>
      </c>
      <c r="X256">
        <v>0</v>
      </c>
      <c r="Y256">
        <v>5.0460000000000003</v>
      </c>
      <c r="Z256">
        <v>5.0460000000000003</v>
      </c>
    </row>
    <row r="257" spans="1:26" x14ac:dyDescent="0.25">
      <c r="A257" t="s">
        <v>248</v>
      </c>
      <c r="B257">
        <v>1</v>
      </c>
      <c r="C257" t="s">
        <v>517</v>
      </c>
      <c r="D257" t="s">
        <v>239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66</v>
      </c>
      <c r="T257" t="s">
        <v>66</v>
      </c>
      <c r="U257" t="s">
        <v>1</v>
      </c>
      <c r="V257">
        <v>6</v>
      </c>
      <c r="W257" t="s">
        <v>484</v>
      </c>
      <c r="X257">
        <v>0</v>
      </c>
      <c r="Y257">
        <v>4.7709999999999999</v>
      </c>
      <c r="Z257">
        <v>4.7709999999999999</v>
      </c>
    </row>
    <row r="258" spans="1:26" x14ac:dyDescent="0.25">
      <c r="A258" t="s">
        <v>248</v>
      </c>
      <c r="B258">
        <v>1</v>
      </c>
      <c r="C258" t="s">
        <v>519</v>
      </c>
      <c r="D258" t="s">
        <v>239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66</v>
      </c>
      <c r="T258" t="s">
        <v>66</v>
      </c>
      <c r="U258" t="s">
        <v>1</v>
      </c>
      <c r="V258">
        <v>6</v>
      </c>
      <c r="W258" t="s">
        <v>484</v>
      </c>
      <c r="X258">
        <v>0</v>
      </c>
      <c r="Y258">
        <v>2.0379999999999998</v>
      </c>
      <c r="Z258">
        <v>2.0379999999999998</v>
      </c>
    </row>
    <row r="259" spans="1:26" x14ac:dyDescent="0.25">
      <c r="A259" t="s">
        <v>248</v>
      </c>
      <c r="B259">
        <v>1</v>
      </c>
      <c r="C259" t="s">
        <v>520</v>
      </c>
      <c r="D259" t="s">
        <v>239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66</v>
      </c>
      <c r="T259" t="s">
        <v>66</v>
      </c>
      <c r="U259" t="s">
        <v>1</v>
      </c>
      <c r="V259">
        <v>6</v>
      </c>
      <c r="W259" t="s">
        <v>484</v>
      </c>
      <c r="X259">
        <v>0</v>
      </c>
      <c r="Y259">
        <v>4.0170000000000003</v>
      </c>
      <c r="Z259">
        <v>4.0170000000000003</v>
      </c>
    </row>
    <row r="260" spans="1:26" x14ac:dyDescent="0.25">
      <c r="A260" t="s">
        <v>248</v>
      </c>
      <c r="B260">
        <v>1</v>
      </c>
      <c r="C260" t="s">
        <v>521</v>
      </c>
      <c r="D260" t="s">
        <v>239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66</v>
      </c>
      <c r="T260" t="s">
        <v>66</v>
      </c>
      <c r="U260" t="s">
        <v>1</v>
      </c>
      <c r="V260">
        <v>6</v>
      </c>
      <c r="W260" t="s">
        <v>484</v>
      </c>
      <c r="X260">
        <v>0</v>
      </c>
      <c r="Y260">
        <v>4.0010000000000003</v>
      </c>
      <c r="Z260">
        <v>4.0010000000000003</v>
      </c>
    </row>
    <row r="261" spans="1:26" x14ac:dyDescent="0.25">
      <c r="A261" t="s">
        <v>248</v>
      </c>
      <c r="B261">
        <v>1</v>
      </c>
      <c r="C261" t="s">
        <v>522</v>
      </c>
      <c r="D261" t="s">
        <v>239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66</v>
      </c>
      <c r="T261" t="s">
        <v>66</v>
      </c>
      <c r="U261" t="s">
        <v>1</v>
      </c>
      <c r="V261">
        <v>6</v>
      </c>
      <c r="W261" t="s">
        <v>484</v>
      </c>
      <c r="X261">
        <v>0</v>
      </c>
      <c r="Y261">
        <v>4.2409999999999997</v>
      </c>
      <c r="Z261">
        <v>4.2409999999999997</v>
      </c>
    </row>
    <row r="262" spans="1:26" x14ac:dyDescent="0.25">
      <c r="A262" t="s">
        <v>248</v>
      </c>
      <c r="B262">
        <v>1</v>
      </c>
      <c r="C262" t="s">
        <v>523</v>
      </c>
      <c r="D262" t="s">
        <v>239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68</v>
      </c>
      <c r="T262" t="s">
        <v>69</v>
      </c>
      <c r="U262" t="s">
        <v>1</v>
      </c>
      <c r="V262">
        <v>5</v>
      </c>
      <c r="W262" t="s">
        <v>484</v>
      </c>
      <c r="X262">
        <v>0</v>
      </c>
      <c r="Y262">
        <v>0</v>
      </c>
      <c r="Z262">
        <v>0</v>
      </c>
    </row>
    <row r="263" spans="1:26" x14ac:dyDescent="0.25">
      <c r="A263" t="s">
        <v>248</v>
      </c>
      <c r="B263">
        <v>1</v>
      </c>
      <c r="C263" t="s">
        <v>524</v>
      </c>
      <c r="D263" t="s">
        <v>239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66</v>
      </c>
      <c r="T263" t="s">
        <v>66</v>
      </c>
      <c r="U263" t="s">
        <v>1</v>
      </c>
      <c r="V263">
        <v>6</v>
      </c>
      <c r="W263" t="s">
        <v>484</v>
      </c>
      <c r="X263">
        <v>0</v>
      </c>
      <c r="Y263">
        <v>3.6539999999999999</v>
      </c>
      <c r="Z263">
        <v>3.6539999999999999</v>
      </c>
    </row>
    <row r="264" spans="1:26" x14ac:dyDescent="0.25">
      <c r="A264" t="s">
        <v>248</v>
      </c>
      <c r="B264">
        <v>1</v>
      </c>
      <c r="C264" t="s">
        <v>525</v>
      </c>
      <c r="D264" t="s">
        <v>239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66</v>
      </c>
      <c r="T264" t="s">
        <v>66</v>
      </c>
      <c r="U264" t="s">
        <v>1</v>
      </c>
      <c r="V264">
        <v>6</v>
      </c>
      <c r="W264" t="s">
        <v>484</v>
      </c>
      <c r="X264">
        <v>0</v>
      </c>
      <c r="Y264">
        <v>3.508</v>
      </c>
      <c r="Z264">
        <v>3.508</v>
      </c>
    </row>
    <row r="265" spans="1:26" x14ac:dyDescent="0.25">
      <c r="A265" t="s">
        <v>248</v>
      </c>
      <c r="B265">
        <v>1</v>
      </c>
      <c r="C265" t="s">
        <v>526</v>
      </c>
      <c r="D265" t="s">
        <v>239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66</v>
      </c>
      <c r="T265" t="s">
        <v>66</v>
      </c>
      <c r="U265" t="s">
        <v>1</v>
      </c>
      <c r="V265">
        <v>6</v>
      </c>
      <c r="W265" t="s">
        <v>484</v>
      </c>
      <c r="X265">
        <v>0</v>
      </c>
      <c r="Y265">
        <v>7.08</v>
      </c>
      <c r="Z265">
        <v>7.08</v>
      </c>
    </row>
    <row r="266" spans="1:26" x14ac:dyDescent="0.25">
      <c r="A266" t="s">
        <v>248</v>
      </c>
      <c r="B266">
        <v>1</v>
      </c>
      <c r="C266" t="s">
        <v>527</v>
      </c>
      <c r="D266" t="s">
        <v>239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66</v>
      </c>
      <c r="T266" t="s">
        <v>66</v>
      </c>
      <c r="U266" t="s">
        <v>1</v>
      </c>
      <c r="V266">
        <v>6</v>
      </c>
      <c r="W266" t="s">
        <v>484</v>
      </c>
      <c r="X266">
        <v>0</v>
      </c>
      <c r="Y266">
        <v>2.7040000000000002</v>
      </c>
      <c r="Z266">
        <v>2.7040000000000002</v>
      </c>
    </row>
    <row r="267" spans="1:26" x14ac:dyDescent="0.25">
      <c r="A267" t="s">
        <v>248</v>
      </c>
      <c r="B267">
        <v>1</v>
      </c>
      <c r="C267" t="s">
        <v>528</v>
      </c>
      <c r="D267" t="s">
        <v>239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66</v>
      </c>
      <c r="T267" t="s">
        <v>66</v>
      </c>
      <c r="U267" t="s">
        <v>1</v>
      </c>
      <c r="V267">
        <v>6</v>
      </c>
      <c r="W267" t="s">
        <v>484</v>
      </c>
      <c r="X267">
        <v>0</v>
      </c>
      <c r="Y267">
        <v>4.2619999999999996</v>
      </c>
      <c r="Z267">
        <v>4.2619999999999996</v>
      </c>
    </row>
    <row r="268" spans="1:26" x14ac:dyDescent="0.25">
      <c r="A268" t="s">
        <v>248</v>
      </c>
      <c r="B268">
        <v>1</v>
      </c>
      <c r="C268" t="s">
        <v>529</v>
      </c>
      <c r="D268" t="s">
        <v>239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78</v>
      </c>
      <c r="T268" t="s">
        <v>75</v>
      </c>
      <c r="U268" t="s">
        <v>2</v>
      </c>
      <c r="V268">
        <v>20</v>
      </c>
      <c r="W268" t="s">
        <v>484</v>
      </c>
      <c r="X268">
        <v>0</v>
      </c>
      <c r="Y268">
        <v>0</v>
      </c>
      <c r="Z268">
        <v>0</v>
      </c>
    </row>
    <row r="269" spans="1:26" x14ac:dyDescent="0.25">
      <c r="A269" t="s">
        <v>248</v>
      </c>
      <c r="B269">
        <v>1</v>
      </c>
      <c r="C269" t="s">
        <v>530</v>
      </c>
      <c r="D269" t="s">
        <v>239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78</v>
      </c>
      <c r="T269" t="s">
        <v>75</v>
      </c>
      <c r="U269" t="s">
        <v>2</v>
      </c>
      <c r="V269">
        <v>20</v>
      </c>
      <c r="W269" t="s">
        <v>484</v>
      </c>
      <c r="X269">
        <v>0</v>
      </c>
      <c r="Y269">
        <v>0</v>
      </c>
      <c r="Z269">
        <v>0</v>
      </c>
    </row>
    <row r="270" spans="1:26" x14ac:dyDescent="0.25">
      <c r="A270" t="s">
        <v>248</v>
      </c>
      <c r="B270">
        <v>1</v>
      </c>
      <c r="C270" t="s">
        <v>531</v>
      </c>
      <c r="D270" t="s">
        <v>239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78</v>
      </c>
      <c r="T270" t="s">
        <v>75</v>
      </c>
      <c r="U270" t="s">
        <v>2</v>
      </c>
      <c r="V270">
        <v>20</v>
      </c>
      <c r="W270" t="s">
        <v>484</v>
      </c>
      <c r="X270">
        <v>0</v>
      </c>
      <c r="Y270">
        <v>0</v>
      </c>
      <c r="Z270">
        <v>0</v>
      </c>
    </row>
    <row r="271" spans="1:26" x14ac:dyDescent="0.25">
      <c r="A271" t="s">
        <v>248</v>
      </c>
      <c r="B271">
        <v>1</v>
      </c>
      <c r="C271" t="s">
        <v>532</v>
      </c>
      <c r="D271" t="s">
        <v>239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78</v>
      </c>
      <c r="T271" t="s">
        <v>75</v>
      </c>
      <c r="U271" t="s">
        <v>2</v>
      </c>
      <c r="V271">
        <v>20</v>
      </c>
      <c r="W271" t="s">
        <v>484</v>
      </c>
      <c r="X271">
        <v>0</v>
      </c>
      <c r="Y271">
        <v>0</v>
      </c>
      <c r="Z271">
        <v>0</v>
      </c>
    </row>
    <row r="272" spans="1:26" x14ac:dyDescent="0.25">
      <c r="A272" t="s">
        <v>248</v>
      </c>
      <c r="B272">
        <v>1</v>
      </c>
      <c r="C272" t="s">
        <v>533</v>
      </c>
      <c r="D272" t="s">
        <v>239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91</v>
      </c>
      <c r="T272" t="s">
        <v>75</v>
      </c>
      <c r="U272" t="s">
        <v>1</v>
      </c>
      <c r="V272">
        <v>10</v>
      </c>
      <c r="W272" t="s">
        <v>484</v>
      </c>
      <c r="X272">
        <v>0</v>
      </c>
      <c r="Y272">
        <v>0</v>
      </c>
      <c r="Z272">
        <v>0</v>
      </c>
    </row>
    <row r="273" spans="1:26" x14ac:dyDescent="0.25">
      <c r="A273" t="s">
        <v>248</v>
      </c>
      <c r="B273">
        <v>1</v>
      </c>
      <c r="C273" t="s">
        <v>534</v>
      </c>
      <c r="D273" t="s">
        <v>239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91</v>
      </c>
      <c r="T273" t="s">
        <v>75</v>
      </c>
      <c r="U273" t="s">
        <v>1</v>
      </c>
      <c r="V273">
        <v>10</v>
      </c>
      <c r="W273" t="s">
        <v>484</v>
      </c>
      <c r="X273">
        <v>0</v>
      </c>
      <c r="Y273">
        <v>0</v>
      </c>
      <c r="Z273">
        <v>0</v>
      </c>
    </row>
    <row r="274" spans="1:26" x14ac:dyDescent="0.25">
      <c r="A274" t="s">
        <v>248</v>
      </c>
      <c r="B274">
        <v>1</v>
      </c>
      <c r="C274" t="s">
        <v>535</v>
      </c>
      <c r="D274" t="s">
        <v>239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91</v>
      </c>
      <c r="T274" t="s">
        <v>75</v>
      </c>
      <c r="U274" t="s">
        <v>1</v>
      </c>
      <c r="V274">
        <v>10</v>
      </c>
      <c r="W274" t="s">
        <v>484</v>
      </c>
      <c r="X274">
        <v>0</v>
      </c>
      <c r="Y274">
        <v>0</v>
      </c>
      <c r="Z274">
        <v>0</v>
      </c>
    </row>
    <row r="275" spans="1:26" x14ac:dyDescent="0.25">
      <c r="A275" t="s">
        <v>248</v>
      </c>
      <c r="B275">
        <v>1</v>
      </c>
      <c r="C275" t="s">
        <v>536</v>
      </c>
      <c r="D275" t="s">
        <v>239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91</v>
      </c>
      <c r="T275" t="s">
        <v>75</v>
      </c>
      <c r="U275" t="s">
        <v>1</v>
      </c>
      <c r="V275">
        <v>10</v>
      </c>
      <c r="W275" t="s">
        <v>484</v>
      </c>
      <c r="X275">
        <v>0</v>
      </c>
      <c r="Y275">
        <v>0</v>
      </c>
      <c r="Z275">
        <v>0</v>
      </c>
    </row>
    <row r="276" spans="1:26" x14ac:dyDescent="0.25">
      <c r="A276" t="s">
        <v>248</v>
      </c>
      <c r="B276">
        <v>1</v>
      </c>
      <c r="C276" t="s">
        <v>537</v>
      </c>
      <c r="D276" t="s">
        <v>239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91</v>
      </c>
      <c r="T276" t="s">
        <v>75</v>
      </c>
      <c r="U276" t="s">
        <v>1</v>
      </c>
      <c r="V276">
        <v>10</v>
      </c>
      <c r="W276" t="s">
        <v>484</v>
      </c>
      <c r="X276">
        <v>0</v>
      </c>
      <c r="Y276">
        <v>0</v>
      </c>
      <c r="Z276">
        <v>0</v>
      </c>
    </row>
    <row r="277" spans="1:26" x14ac:dyDescent="0.25">
      <c r="A277" t="s">
        <v>248</v>
      </c>
      <c r="B277">
        <v>1</v>
      </c>
      <c r="C277" t="s">
        <v>538</v>
      </c>
      <c r="D277" t="s">
        <v>239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91</v>
      </c>
      <c r="T277" t="s">
        <v>75</v>
      </c>
      <c r="U277" t="s">
        <v>1</v>
      </c>
      <c r="V277">
        <v>10</v>
      </c>
      <c r="W277" t="s">
        <v>484</v>
      </c>
      <c r="X277">
        <v>0</v>
      </c>
      <c r="Y277">
        <v>0</v>
      </c>
      <c r="Z277">
        <v>0</v>
      </c>
    </row>
    <row r="278" spans="1:26" x14ac:dyDescent="0.25">
      <c r="A278" t="s">
        <v>248</v>
      </c>
      <c r="B278">
        <v>1</v>
      </c>
      <c r="C278" t="s">
        <v>539</v>
      </c>
      <c r="D278" t="s">
        <v>239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91</v>
      </c>
      <c r="T278" t="s">
        <v>75</v>
      </c>
      <c r="U278" t="s">
        <v>1</v>
      </c>
      <c r="V278">
        <v>10</v>
      </c>
      <c r="W278" t="s">
        <v>484</v>
      </c>
      <c r="X278">
        <v>0</v>
      </c>
      <c r="Y278">
        <v>0</v>
      </c>
      <c r="Z278">
        <v>0</v>
      </c>
    </row>
    <row r="279" spans="1:26" x14ac:dyDescent="0.25">
      <c r="A279" t="s">
        <v>248</v>
      </c>
      <c r="B279">
        <v>1</v>
      </c>
      <c r="C279" t="s">
        <v>540</v>
      </c>
      <c r="D279" t="s">
        <v>239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91</v>
      </c>
      <c r="T279" t="s">
        <v>75</v>
      </c>
      <c r="U279" t="s">
        <v>1</v>
      </c>
      <c r="V279">
        <v>10</v>
      </c>
      <c r="W279" t="s">
        <v>484</v>
      </c>
      <c r="X279">
        <v>0</v>
      </c>
      <c r="Y279">
        <v>0</v>
      </c>
      <c r="Z279">
        <v>0</v>
      </c>
    </row>
    <row r="280" spans="1:26" x14ac:dyDescent="0.25">
      <c r="A280" t="s">
        <v>248</v>
      </c>
      <c r="B280">
        <v>1</v>
      </c>
      <c r="C280" t="s">
        <v>541</v>
      </c>
      <c r="D280" t="s">
        <v>239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91</v>
      </c>
      <c r="T280" t="s">
        <v>75</v>
      </c>
      <c r="U280" t="s">
        <v>1</v>
      </c>
      <c r="V280">
        <v>10</v>
      </c>
      <c r="W280" t="s">
        <v>484</v>
      </c>
      <c r="X280">
        <v>0</v>
      </c>
      <c r="Y280">
        <v>0</v>
      </c>
      <c r="Z280">
        <v>0</v>
      </c>
    </row>
    <row r="281" spans="1:26" x14ac:dyDescent="0.25">
      <c r="A281" t="s">
        <v>248</v>
      </c>
      <c r="B281">
        <v>1</v>
      </c>
      <c r="C281" t="s">
        <v>542</v>
      </c>
      <c r="D281" t="s">
        <v>239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91</v>
      </c>
      <c r="T281" t="s">
        <v>75</v>
      </c>
      <c r="U281" t="s">
        <v>1</v>
      </c>
      <c r="V281">
        <v>10</v>
      </c>
      <c r="W281" t="s">
        <v>484</v>
      </c>
      <c r="X281">
        <v>0</v>
      </c>
      <c r="Y281">
        <v>0</v>
      </c>
      <c r="Z281">
        <v>0</v>
      </c>
    </row>
    <row r="282" spans="1:26" x14ac:dyDescent="0.25">
      <c r="A282" t="s">
        <v>248</v>
      </c>
      <c r="B282">
        <v>1</v>
      </c>
      <c r="C282" t="s">
        <v>543</v>
      </c>
      <c r="D282" t="s">
        <v>239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91</v>
      </c>
      <c r="T282" t="s">
        <v>75</v>
      </c>
      <c r="U282" t="s">
        <v>1</v>
      </c>
      <c r="V282">
        <v>10</v>
      </c>
      <c r="W282" t="s">
        <v>484</v>
      </c>
      <c r="X282">
        <v>0</v>
      </c>
      <c r="Y282">
        <v>0</v>
      </c>
      <c r="Z282">
        <v>0</v>
      </c>
    </row>
    <row r="283" spans="1:26" x14ac:dyDescent="0.25">
      <c r="A283" t="s">
        <v>248</v>
      </c>
      <c r="B283">
        <v>1</v>
      </c>
      <c r="C283" t="s">
        <v>544</v>
      </c>
      <c r="D283" t="s">
        <v>239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91</v>
      </c>
      <c r="T283" t="s">
        <v>75</v>
      </c>
      <c r="U283" t="s">
        <v>1</v>
      </c>
      <c r="V283">
        <v>10</v>
      </c>
      <c r="W283" t="s">
        <v>484</v>
      </c>
      <c r="X283">
        <v>0</v>
      </c>
      <c r="Y283">
        <v>0</v>
      </c>
      <c r="Z283">
        <v>0</v>
      </c>
    </row>
    <row r="284" spans="1:26" x14ac:dyDescent="0.25">
      <c r="A284" t="s">
        <v>248</v>
      </c>
      <c r="B284">
        <v>1</v>
      </c>
      <c r="C284" t="s">
        <v>545</v>
      </c>
      <c r="D284" t="s">
        <v>239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91</v>
      </c>
      <c r="T284" t="s">
        <v>75</v>
      </c>
      <c r="U284" t="s">
        <v>1</v>
      </c>
      <c r="V284">
        <v>10</v>
      </c>
      <c r="W284" t="s">
        <v>484</v>
      </c>
      <c r="X284">
        <v>0</v>
      </c>
      <c r="Y284">
        <v>0</v>
      </c>
      <c r="Z284">
        <v>0</v>
      </c>
    </row>
    <row r="285" spans="1:26" x14ac:dyDescent="0.25">
      <c r="A285" t="s">
        <v>248</v>
      </c>
      <c r="B285">
        <v>1</v>
      </c>
      <c r="C285" t="s">
        <v>546</v>
      </c>
      <c r="D285" t="s">
        <v>239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91</v>
      </c>
      <c r="T285" t="s">
        <v>75</v>
      </c>
      <c r="U285" t="s">
        <v>1</v>
      </c>
      <c r="V285">
        <v>10</v>
      </c>
      <c r="W285" t="s">
        <v>484</v>
      </c>
      <c r="X285">
        <v>0</v>
      </c>
      <c r="Y285">
        <v>0</v>
      </c>
      <c r="Z285">
        <v>0</v>
      </c>
    </row>
    <row r="286" spans="1:26" x14ac:dyDescent="0.25">
      <c r="A286" t="s">
        <v>248</v>
      </c>
      <c r="B286">
        <v>1</v>
      </c>
      <c r="C286" t="s">
        <v>547</v>
      </c>
      <c r="D286" t="s">
        <v>239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91</v>
      </c>
      <c r="T286" t="s">
        <v>75</v>
      </c>
      <c r="U286" t="s">
        <v>1</v>
      </c>
      <c r="V286">
        <v>10</v>
      </c>
      <c r="W286" t="s">
        <v>484</v>
      </c>
      <c r="X286">
        <v>0</v>
      </c>
      <c r="Y286">
        <v>0</v>
      </c>
      <c r="Z286">
        <v>0</v>
      </c>
    </row>
    <row r="287" spans="1:26" x14ac:dyDescent="0.25">
      <c r="A287" t="s">
        <v>248</v>
      </c>
      <c r="B287">
        <v>1</v>
      </c>
      <c r="C287" t="s">
        <v>548</v>
      </c>
      <c r="D287" t="s">
        <v>239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91</v>
      </c>
      <c r="T287" t="s">
        <v>75</v>
      </c>
      <c r="U287" t="s">
        <v>1</v>
      </c>
      <c r="V287">
        <v>10</v>
      </c>
      <c r="W287" t="s">
        <v>484</v>
      </c>
      <c r="X287">
        <v>0</v>
      </c>
      <c r="Y287">
        <v>0</v>
      </c>
      <c r="Z287">
        <v>0</v>
      </c>
    </row>
    <row r="288" spans="1:26" x14ac:dyDescent="0.25">
      <c r="A288" t="s">
        <v>248</v>
      </c>
      <c r="B288">
        <v>1</v>
      </c>
      <c r="C288" t="s">
        <v>549</v>
      </c>
      <c r="D288" t="s">
        <v>239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91</v>
      </c>
      <c r="T288" t="s">
        <v>75</v>
      </c>
      <c r="U288" t="s">
        <v>1</v>
      </c>
      <c r="V288">
        <v>10</v>
      </c>
      <c r="W288" t="s">
        <v>484</v>
      </c>
      <c r="X288">
        <v>0</v>
      </c>
      <c r="Y288">
        <v>0</v>
      </c>
      <c r="Z288">
        <v>0</v>
      </c>
    </row>
    <row r="289" spans="1:26" x14ac:dyDescent="0.25">
      <c r="A289" t="s">
        <v>248</v>
      </c>
      <c r="B289">
        <v>1</v>
      </c>
      <c r="C289" t="s">
        <v>550</v>
      </c>
      <c r="D289" t="s">
        <v>239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91</v>
      </c>
      <c r="T289" t="s">
        <v>75</v>
      </c>
      <c r="U289" t="s">
        <v>1</v>
      </c>
      <c r="V289">
        <v>10</v>
      </c>
      <c r="W289" t="s">
        <v>484</v>
      </c>
      <c r="X289">
        <v>0</v>
      </c>
      <c r="Y289">
        <v>0</v>
      </c>
      <c r="Z289">
        <v>0</v>
      </c>
    </row>
    <row r="290" spans="1:26" x14ac:dyDescent="0.25">
      <c r="A290" t="s">
        <v>248</v>
      </c>
      <c r="B290">
        <v>1</v>
      </c>
      <c r="C290" t="s">
        <v>551</v>
      </c>
      <c r="D290" t="s">
        <v>239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91</v>
      </c>
      <c r="T290" t="s">
        <v>75</v>
      </c>
      <c r="U290" t="s">
        <v>1</v>
      </c>
      <c r="V290">
        <v>10</v>
      </c>
      <c r="W290" t="s">
        <v>461</v>
      </c>
      <c r="X290">
        <v>0</v>
      </c>
      <c r="Y290">
        <v>0</v>
      </c>
      <c r="Z290">
        <v>0</v>
      </c>
    </row>
    <row r="291" spans="1:26" x14ac:dyDescent="0.25">
      <c r="A291" t="s">
        <v>248</v>
      </c>
      <c r="B291">
        <v>1</v>
      </c>
      <c r="C291" t="s">
        <v>552</v>
      </c>
      <c r="D291" t="s">
        <v>239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91</v>
      </c>
      <c r="T291" t="s">
        <v>75</v>
      </c>
      <c r="U291" t="s">
        <v>1</v>
      </c>
      <c r="V291">
        <v>10</v>
      </c>
      <c r="W291" t="s">
        <v>461</v>
      </c>
      <c r="X291">
        <v>0</v>
      </c>
      <c r="Y291">
        <v>0</v>
      </c>
      <c r="Z291">
        <v>0</v>
      </c>
    </row>
    <row r="292" spans="1:26" x14ac:dyDescent="0.25">
      <c r="A292" t="s">
        <v>248</v>
      </c>
      <c r="B292">
        <v>1</v>
      </c>
      <c r="C292" t="s">
        <v>553</v>
      </c>
      <c r="D292" t="s">
        <v>239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91</v>
      </c>
      <c r="T292" t="s">
        <v>75</v>
      </c>
      <c r="U292" t="s">
        <v>1</v>
      </c>
      <c r="V292">
        <v>10</v>
      </c>
      <c r="W292" t="s">
        <v>461</v>
      </c>
      <c r="X292">
        <v>0</v>
      </c>
      <c r="Y292">
        <v>0</v>
      </c>
      <c r="Z292">
        <v>0</v>
      </c>
    </row>
    <row r="293" spans="1:26" x14ac:dyDescent="0.25">
      <c r="A293" t="s">
        <v>248</v>
      </c>
      <c r="B293">
        <v>1</v>
      </c>
      <c r="C293" t="s">
        <v>554</v>
      </c>
      <c r="D293" t="s">
        <v>239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91</v>
      </c>
      <c r="T293" t="s">
        <v>75</v>
      </c>
      <c r="U293" t="s">
        <v>1</v>
      </c>
      <c r="V293">
        <v>10</v>
      </c>
      <c r="W293" t="s">
        <v>461</v>
      </c>
      <c r="X293">
        <v>0</v>
      </c>
      <c r="Y293">
        <v>0</v>
      </c>
      <c r="Z293">
        <v>0</v>
      </c>
    </row>
    <row r="294" spans="1:26" x14ac:dyDescent="0.25">
      <c r="A294" t="s">
        <v>248</v>
      </c>
      <c r="B294">
        <v>1</v>
      </c>
      <c r="C294" t="s">
        <v>555</v>
      </c>
      <c r="D294" t="s">
        <v>239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91</v>
      </c>
      <c r="T294" t="s">
        <v>75</v>
      </c>
      <c r="U294" t="s">
        <v>1</v>
      </c>
      <c r="V294">
        <v>10</v>
      </c>
      <c r="W294" t="s">
        <v>461</v>
      </c>
      <c r="X294">
        <v>0</v>
      </c>
      <c r="Y294">
        <v>0</v>
      </c>
      <c r="Z294">
        <v>0</v>
      </c>
    </row>
    <row r="295" spans="1:26" x14ac:dyDescent="0.25">
      <c r="A295" t="s">
        <v>248</v>
      </c>
      <c r="B295">
        <v>1</v>
      </c>
      <c r="C295" t="s">
        <v>556</v>
      </c>
      <c r="D295" t="s">
        <v>239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91</v>
      </c>
      <c r="T295" t="s">
        <v>75</v>
      </c>
      <c r="U295" t="s">
        <v>1</v>
      </c>
      <c r="V295">
        <v>10</v>
      </c>
      <c r="W295" t="s">
        <v>461</v>
      </c>
      <c r="X295">
        <v>0</v>
      </c>
      <c r="Y295">
        <v>0</v>
      </c>
      <c r="Z295">
        <v>0</v>
      </c>
    </row>
    <row r="296" spans="1:26" x14ac:dyDescent="0.25">
      <c r="A296" t="s">
        <v>248</v>
      </c>
      <c r="B296">
        <v>1</v>
      </c>
      <c r="C296" t="s">
        <v>557</v>
      </c>
      <c r="D296" t="s">
        <v>239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91</v>
      </c>
      <c r="T296" t="s">
        <v>75</v>
      </c>
      <c r="U296" t="s">
        <v>1</v>
      </c>
      <c r="V296">
        <v>10</v>
      </c>
      <c r="W296" t="s">
        <v>461</v>
      </c>
      <c r="X296">
        <v>0</v>
      </c>
      <c r="Y296">
        <v>0</v>
      </c>
      <c r="Z296">
        <v>0</v>
      </c>
    </row>
    <row r="297" spans="1:26" x14ac:dyDescent="0.25">
      <c r="A297" t="s">
        <v>248</v>
      </c>
      <c r="B297">
        <v>1</v>
      </c>
      <c r="C297" t="s">
        <v>558</v>
      </c>
      <c r="D297" t="s">
        <v>239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91</v>
      </c>
      <c r="T297" t="s">
        <v>75</v>
      </c>
      <c r="U297" t="s">
        <v>1</v>
      </c>
      <c r="V297">
        <v>10</v>
      </c>
      <c r="W297" t="s">
        <v>461</v>
      </c>
      <c r="X297">
        <v>0</v>
      </c>
      <c r="Y297">
        <v>0</v>
      </c>
      <c r="Z297">
        <v>0</v>
      </c>
    </row>
    <row r="298" spans="1:26" x14ac:dyDescent="0.25">
      <c r="A298" t="s">
        <v>248</v>
      </c>
      <c r="B298">
        <v>1</v>
      </c>
      <c r="C298" t="s">
        <v>559</v>
      </c>
      <c r="D298" t="s">
        <v>239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91</v>
      </c>
      <c r="T298" t="s">
        <v>75</v>
      </c>
      <c r="U298" t="s">
        <v>1</v>
      </c>
      <c r="V298">
        <v>10</v>
      </c>
      <c r="W298" t="s">
        <v>461</v>
      </c>
      <c r="X298">
        <v>0</v>
      </c>
      <c r="Y298">
        <v>0</v>
      </c>
      <c r="Z298">
        <v>0</v>
      </c>
    </row>
    <row r="299" spans="1:26" x14ac:dyDescent="0.25">
      <c r="A299" t="s">
        <v>248</v>
      </c>
      <c r="B299">
        <v>1</v>
      </c>
      <c r="C299" t="s">
        <v>560</v>
      </c>
      <c r="D299" t="s">
        <v>239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91</v>
      </c>
      <c r="T299" t="s">
        <v>75</v>
      </c>
      <c r="U299" t="s">
        <v>1</v>
      </c>
      <c r="V299">
        <v>10</v>
      </c>
      <c r="W299" t="s">
        <v>461</v>
      </c>
      <c r="X299">
        <v>0</v>
      </c>
      <c r="Y299">
        <v>0</v>
      </c>
      <c r="Z299">
        <v>0</v>
      </c>
    </row>
    <row r="300" spans="1:26" x14ac:dyDescent="0.25">
      <c r="A300" t="s">
        <v>248</v>
      </c>
      <c r="B300">
        <v>1</v>
      </c>
      <c r="C300" t="s">
        <v>561</v>
      </c>
      <c r="D300" t="s">
        <v>239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91</v>
      </c>
      <c r="T300" t="s">
        <v>75</v>
      </c>
      <c r="U300" t="s">
        <v>1</v>
      </c>
      <c r="V300">
        <v>10</v>
      </c>
      <c r="W300" t="s">
        <v>461</v>
      </c>
      <c r="X300">
        <v>0</v>
      </c>
      <c r="Y300">
        <v>0</v>
      </c>
      <c r="Z300">
        <v>0</v>
      </c>
    </row>
    <row r="301" spans="1:26" x14ac:dyDescent="0.25">
      <c r="A301" t="s">
        <v>248</v>
      </c>
      <c r="B301">
        <v>1</v>
      </c>
      <c r="C301" t="s">
        <v>562</v>
      </c>
      <c r="D301" t="s">
        <v>239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91</v>
      </c>
      <c r="T301" t="s">
        <v>75</v>
      </c>
      <c r="U301" t="s">
        <v>1</v>
      </c>
      <c r="V301">
        <v>10</v>
      </c>
      <c r="W301" t="s">
        <v>461</v>
      </c>
      <c r="X301">
        <v>0</v>
      </c>
      <c r="Y301">
        <v>0</v>
      </c>
      <c r="Z301">
        <v>0</v>
      </c>
    </row>
    <row r="302" spans="1:26" x14ac:dyDescent="0.25">
      <c r="A302" t="s">
        <v>248</v>
      </c>
      <c r="B302">
        <v>1</v>
      </c>
      <c r="C302" t="s">
        <v>563</v>
      </c>
      <c r="D302" t="s">
        <v>239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91</v>
      </c>
      <c r="T302" t="s">
        <v>75</v>
      </c>
      <c r="U302" t="s">
        <v>1</v>
      </c>
      <c r="V302">
        <v>10</v>
      </c>
      <c r="W302" t="s">
        <v>461</v>
      </c>
      <c r="X302">
        <v>0</v>
      </c>
      <c r="Y302">
        <v>0</v>
      </c>
      <c r="Z302">
        <v>0</v>
      </c>
    </row>
    <row r="303" spans="1:26" x14ac:dyDescent="0.25">
      <c r="A303" t="s">
        <v>248</v>
      </c>
      <c r="B303">
        <v>1</v>
      </c>
      <c r="C303" t="s">
        <v>564</v>
      </c>
      <c r="D303" t="s">
        <v>239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91</v>
      </c>
      <c r="T303" t="s">
        <v>75</v>
      </c>
      <c r="U303" t="s">
        <v>1</v>
      </c>
      <c r="V303">
        <v>10</v>
      </c>
      <c r="W303" t="s">
        <v>461</v>
      </c>
      <c r="X303">
        <v>0</v>
      </c>
      <c r="Y303">
        <v>0</v>
      </c>
      <c r="Z303">
        <v>0</v>
      </c>
    </row>
    <row r="304" spans="1:26" x14ac:dyDescent="0.25">
      <c r="A304" t="s">
        <v>248</v>
      </c>
      <c r="B304">
        <v>1</v>
      </c>
      <c r="C304" t="s">
        <v>565</v>
      </c>
      <c r="D304" t="s">
        <v>239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91</v>
      </c>
      <c r="T304" t="s">
        <v>75</v>
      </c>
      <c r="U304" t="s">
        <v>1</v>
      </c>
      <c r="V304">
        <v>10</v>
      </c>
      <c r="W304" t="s">
        <v>461</v>
      </c>
      <c r="X304">
        <v>0</v>
      </c>
      <c r="Y304">
        <v>0</v>
      </c>
      <c r="Z304">
        <v>0</v>
      </c>
    </row>
    <row r="305" spans="1:26" x14ac:dyDescent="0.25">
      <c r="A305" t="s">
        <v>248</v>
      </c>
      <c r="B305">
        <v>1</v>
      </c>
      <c r="C305" t="s">
        <v>566</v>
      </c>
      <c r="D305" t="s">
        <v>239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91</v>
      </c>
      <c r="T305" t="s">
        <v>75</v>
      </c>
      <c r="U305" t="s">
        <v>1</v>
      </c>
      <c r="V305">
        <v>10</v>
      </c>
      <c r="W305" t="s">
        <v>461</v>
      </c>
      <c r="X305">
        <v>0</v>
      </c>
      <c r="Y305">
        <v>0</v>
      </c>
      <c r="Z305">
        <v>0</v>
      </c>
    </row>
    <row r="306" spans="1:26" x14ac:dyDescent="0.25">
      <c r="A306" t="s">
        <v>248</v>
      </c>
      <c r="B306">
        <v>1</v>
      </c>
      <c r="C306" t="s">
        <v>567</v>
      </c>
      <c r="D306" t="s">
        <v>239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91</v>
      </c>
      <c r="T306" t="s">
        <v>75</v>
      </c>
      <c r="U306" t="s">
        <v>1</v>
      </c>
      <c r="V306">
        <v>10</v>
      </c>
      <c r="W306" t="s">
        <v>461</v>
      </c>
      <c r="X306">
        <v>0</v>
      </c>
      <c r="Y306">
        <v>0</v>
      </c>
      <c r="Z306">
        <v>0</v>
      </c>
    </row>
    <row r="307" spans="1:26" x14ac:dyDescent="0.25">
      <c r="A307" t="s">
        <v>248</v>
      </c>
      <c r="B307">
        <v>1</v>
      </c>
      <c r="C307" t="s">
        <v>568</v>
      </c>
      <c r="D307" t="s">
        <v>239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91</v>
      </c>
      <c r="T307" t="s">
        <v>75</v>
      </c>
      <c r="U307" t="s">
        <v>1</v>
      </c>
      <c r="V307">
        <v>10</v>
      </c>
      <c r="W307" t="s">
        <v>461</v>
      </c>
      <c r="X307">
        <v>0</v>
      </c>
      <c r="Y307">
        <v>0</v>
      </c>
      <c r="Z307">
        <v>0</v>
      </c>
    </row>
    <row r="308" spans="1:26" x14ac:dyDescent="0.25">
      <c r="A308" t="s">
        <v>248</v>
      </c>
      <c r="B308">
        <v>1</v>
      </c>
      <c r="C308" t="s">
        <v>569</v>
      </c>
      <c r="D308" t="s">
        <v>239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91</v>
      </c>
      <c r="T308" t="s">
        <v>75</v>
      </c>
      <c r="U308" t="s">
        <v>1</v>
      </c>
      <c r="V308">
        <v>10</v>
      </c>
      <c r="W308" t="s">
        <v>461</v>
      </c>
      <c r="X308">
        <v>0</v>
      </c>
      <c r="Y308">
        <v>0</v>
      </c>
      <c r="Z308">
        <v>0</v>
      </c>
    </row>
    <row r="309" spans="1:26" x14ac:dyDescent="0.25">
      <c r="A309" t="s">
        <v>248</v>
      </c>
      <c r="B309">
        <v>1</v>
      </c>
      <c r="C309" t="s">
        <v>570</v>
      </c>
      <c r="D309" t="s">
        <v>239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91</v>
      </c>
      <c r="T309" t="s">
        <v>75</v>
      </c>
      <c r="U309" t="s">
        <v>1</v>
      </c>
      <c r="V309">
        <v>10</v>
      </c>
      <c r="W309" t="s">
        <v>461</v>
      </c>
      <c r="X309">
        <v>0</v>
      </c>
      <c r="Y309">
        <v>0</v>
      </c>
      <c r="Z309">
        <v>0</v>
      </c>
    </row>
    <row r="310" spans="1:26" x14ac:dyDescent="0.25">
      <c r="A310" t="s">
        <v>248</v>
      </c>
      <c r="B310">
        <v>1</v>
      </c>
      <c r="C310" t="s">
        <v>571</v>
      </c>
      <c r="D310" t="s">
        <v>239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91</v>
      </c>
      <c r="T310" t="s">
        <v>75</v>
      </c>
      <c r="U310" t="s">
        <v>1</v>
      </c>
      <c r="V310">
        <v>10</v>
      </c>
      <c r="W310" t="s">
        <v>461</v>
      </c>
      <c r="X310">
        <v>0</v>
      </c>
      <c r="Y310">
        <v>0</v>
      </c>
      <c r="Z310">
        <v>0</v>
      </c>
    </row>
    <row r="311" spans="1:26" x14ac:dyDescent="0.25">
      <c r="A311" t="s">
        <v>248</v>
      </c>
      <c r="B311">
        <v>1</v>
      </c>
      <c r="C311" t="s">
        <v>572</v>
      </c>
      <c r="D311" t="s">
        <v>239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91</v>
      </c>
      <c r="T311" t="s">
        <v>75</v>
      </c>
      <c r="U311" t="s">
        <v>1</v>
      </c>
      <c r="V311">
        <v>10</v>
      </c>
      <c r="W311" t="s">
        <v>461</v>
      </c>
      <c r="X311">
        <v>0</v>
      </c>
      <c r="Y311">
        <v>0</v>
      </c>
      <c r="Z311">
        <v>0</v>
      </c>
    </row>
    <row r="312" spans="1:26" x14ac:dyDescent="0.25">
      <c r="A312" t="s">
        <v>248</v>
      </c>
      <c r="B312">
        <v>1</v>
      </c>
      <c r="C312" t="s">
        <v>573</v>
      </c>
      <c r="D312" t="s">
        <v>239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78</v>
      </c>
      <c r="T312" t="s">
        <v>68</v>
      </c>
      <c r="U312" t="s">
        <v>1</v>
      </c>
      <c r="V312">
        <v>15</v>
      </c>
      <c r="W312" t="s">
        <v>250</v>
      </c>
      <c r="X312">
        <v>0</v>
      </c>
      <c r="Y312">
        <v>0</v>
      </c>
      <c r="Z312">
        <v>0</v>
      </c>
    </row>
    <row r="313" spans="1:26" x14ac:dyDescent="0.25">
      <c r="A313" t="s">
        <v>248</v>
      </c>
      <c r="B313">
        <v>1</v>
      </c>
      <c r="C313" t="s">
        <v>575</v>
      </c>
      <c r="D313" t="s">
        <v>239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78</v>
      </c>
      <c r="T313" t="s">
        <v>68</v>
      </c>
      <c r="U313" t="s">
        <v>1</v>
      </c>
      <c r="V313">
        <v>15</v>
      </c>
      <c r="W313" t="s">
        <v>250</v>
      </c>
      <c r="X313">
        <v>0</v>
      </c>
      <c r="Y313">
        <v>0</v>
      </c>
      <c r="Z313">
        <v>0</v>
      </c>
    </row>
    <row r="314" spans="1:26" x14ac:dyDescent="0.25">
      <c r="A314" t="s">
        <v>248</v>
      </c>
      <c r="B314">
        <v>1</v>
      </c>
      <c r="C314" t="s">
        <v>576</v>
      </c>
      <c r="D314" t="s">
        <v>239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78</v>
      </c>
      <c r="T314" t="s">
        <v>75</v>
      </c>
      <c r="U314" t="s">
        <v>1</v>
      </c>
      <c r="V314">
        <v>15</v>
      </c>
      <c r="W314" t="s">
        <v>250</v>
      </c>
      <c r="X314">
        <v>0</v>
      </c>
      <c r="Y314">
        <v>0</v>
      </c>
      <c r="Z314">
        <v>0</v>
      </c>
    </row>
    <row r="315" spans="1:26" x14ac:dyDescent="0.25">
      <c r="A315" t="s">
        <v>248</v>
      </c>
      <c r="B315">
        <v>1</v>
      </c>
      <c r="C315" t="s">
        <v>578</v>
      </c>
      <c r="D315" t="s">
        <v>239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78</v>
      </c>
      <c r="T315" t="s">
        <v>75</v>
      </c>
      <c r="U315" t="s">
        <v>1</v>
      </c>
      <c r="V315">
        <v>15</v>
      </c>
      <c r="W315" t="s">
        <v>250</v>
      </c>
      <c r="X315">
        <v>0</v>
      </c>
      <c r="Y315">
        <v>0</v>
      </c>
      <c r="Z315">
        <v>0</v>
      </c>
    </row>
    <row r="316" spans="1:26" x14ac:dyDescent="0.25">
      <c r="A316" t="s">
        <v>248</v>
      </c>
      <c r="B316">
        <v>1</v>
      </c>
      <c r="C316" t="s">
        <v>579</v>
      </c>
      <c r="D316" t="s">
        <v>239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78</v>
      </c>
      <c r="T316" t="s">
        <v>75</v>
      </c>
      <c r="U316" t="s">
        <v>1</v>
      </c>
      <c r="V316">
        <v>15</v>
      </c>
      <c r="W316" t="s">
        <v>250</v>
      </c>
      <c r="X316">
        <v>0</v>
      </c>
      <c r="Y316">
        <v>0</v>
      </c>
      <c r="Z316">
        <v>0</v>
      </c>
    </row>
    <row r="317" spans="1:26" x14ac:dyDescent="0.25">
      <c r="A317" t="s">
        <v>248</v>
      </c>
      <c r="B317">
        <v>1</v>
      </c>
      <c r="C317" t="s">
        <v>580</v>
      </c>
      <c r="D317" t="s">
        <v>239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91</v>
      </c>
      <c r="T317" t="s">
        <v>75</v>
      </c>
      <c r="U317" t="s">
        <v>1</v>
      </c>
      <c r="V317">
        <v>10</v>
      </c>
      <c r="W317" t="s">
        <v>250</v>
      </c>
      <c r="X317">
        <v>0</v>
      </c>
      <c r="Y317">
        <v>0</v>
      </c>
      <c r="Z317">
        <v>0</v>
      </c>
    </row>
    <row r="318" spans="1:26" x14ac:dyDescent="0.25">
      <c r="A318" t="s">
        <v>248</v>
      </c>
      <c r="B318">
        <v>1</v>
      </c>
      <c r="C318" t="s">
        <v>581</v>
      </c>
      <c r="D318" t="s">
        <v>239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91</v>
      </c>
      <c r="T318" t="s">
        <v>75</v>
      </c>
      <c r="U318" t="s">
        <v>1</v>
      </c>
      <c r="V318">
        <v>10</v>
      </c>
      <c r="W318" t="s">
        <v>250</v>
      </c>
      <c r="X318">
        <v>0</v>
      </c>
      <c r="Y318">
        <v>0</v>
      </c>
      <c r="Z318">
        <v>0</v>
      </c>
    </row>
    <row r="319" spans="1:26" x14ac:dyDescent="0.25">
      <c r="A319" t="s">
        <v>248</v>
      </c>
      <c r="B319">
        <v>1</v>
      </c>
      <c r="C319" t="s">
        <v>582</v>
      </c>
      <c r="D319" t="s">
        <v>239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91</v>
      </c>
      <c r="T319" t="s">
        <v>75</v>
      </c>
      <c r="U319" t="s">
        <v>1</v>
      </c>
      <c r="V319">
        <v>10</v>
      </c>
      <c r="W319" t="s">
        <v>250</v>
      </c>
      <c r="X319">
        <v>0</v>
      </c>
      <c r="Y319">
        <v>0</v>
      </c>
      <c r="Z319">
        <v>0</v>
      </c>
    </row>
    <row r="320" spans="1:26" x14ac:dyDescent="0.25">
      <c r="A320" t="s">
        <v>248</v>
      </c>
      <c r="B320">
        <v>1</v>
      </c>
      <c r="C320" t="s">
        <v>583</v>
      </c>
      <c r="D320" t="s">
        <v>239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91</v>
      </c>
      <c r="T320" t="s">
        <v>75</v>
      </c>
      <c r="U320" t="s">
        <v>1</v>
      </c>
      <c r="V320">
        <v>10</v>
      </c>
      <c r="W320" t="s">
        <v>250</v>
      </c>
      <c r="X320">
        <v>0</v>
      </c>
      <c r="Y320">
        <v>0</v>
      </c>
      <c r="Z320">
        <v>0</v>
      </c>
    </row>
    <row r="321" spans="1:26" x14ac:dyDescent="0.25">
      <c r="A321" t="s">
        <v>248</v>
      </c>
      <c r="B321">
        <v>1</v>
      </c>
      <c r="C321" t="s">
        <v>584</v>
      </c>
      <c r="D321" t="s">
        <v>239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91</v>
      </c>
      <c r="T321" t="s">
        <v>75</v>
      </c>
      <c r="U321" t="s">
        <v>1</v>
      </c>
      <c r="V321">
        <v>10</v>
      </c>
      <c r="W321" t="s">
        <v>250</v>
      </c>
      <c r="X321">
        <v>0</v>
      </c>
      <c r="Y321">
        <v>0</v>
      </c>
      <c r="Z321">
        <v>0</v>
      </c>
    </row>
    <row r="322" spans="1:26" x14ac:dyDescent="0.25">
      <c r="A322" t="s">
        <v>248</v>
      </c>
      <c r="B322">
        <v>1</v>
      </c>
      <c r="C322" t="s">
        <v>585</v>
      </c>
      <c r="D322" t="s">
        <v>239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91</v>
      </c>
      <c r="T322" t="s">
        <v>75</v>
      </c>
      <c r="U322" t="s">
        <v>1</v>
      </c>
      <c r="V322">
        <v>10</v>
      </c>
      <c r="W322" t="s">
        <v>250</v>
      </c>
      <c r="X322">
        <v>0</v>
      </c>
      <c r="Y322">
        <v>0</v>
      </c>
      <c r="Z322">
        <v>0</v>
      </c>
    </row>
    <row r="323" spans="1:26" x14ac:dyDescent="0.25">
      <c r="A323" t="s">
        <v>248</v>
      </c>
      <c r="B323">
        <v>1</v>
      </c>
      <c r="C323" t="s">
        <v>586</v>
      </c>
      <c r="D323" t="s">
        <v>239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91</v>
      </c>
      <c r="T323" t="s">
        <v>75</v>
      </c>
      <c r="U323" t="s">
        <v>1</v>
      </c>
      <c r="V323">
        <v>10</v>
      </c>
      <c r="W323" t="s">
        <v>250</v>
      </c>
      <c r="X323">
        <v>0</v>
      </c>
      <c r="Y323">
        <v>0</v>
      </c>
      <c r="Z323">
        <v>0</v>
      </c>
    </row>
    <row r="324" spans="1:26" x14ac:dyDescent="0.25">
      <c r="A324" t="s">
        <v>248</v>
      </c>
      <c r="B324">
        <v>1</v>
      </c>
      <c r="C324" t="s">
        <v>588</v>
      </c>
      <c r="D324" t="s">
        <v>239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91</v>
      </c>
      <c r="T324" t="s">
        <v>75</v>
      </c>
      <c r="U324" t="s">
        <v>1</v>
      </c>
      <c r="V324">
        <v>10</v>
      </c>
      <c r="W324" t="s">
        <v>250</v>
      </c>
      <c r="X324">
        <v>0</v>
      </c>
      <c r="Y324">
        <v>0</v>
      </c>
      <c r="Z324">
        <v>0</v>
      </c>
    </row>
    <row r="325" spans="1:26" x14ac:dyDescent="0.25">
      <c r="A325" t="s">
        <v>248</v>
      </c>
      <c r="B325">
        <v>1</v>
      </c>
      <c r="C325" t="s">
        <v>589</v>
      </c>
      <c r="D325" t="s">
        <v>239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91</v>
      </c>
      <c r="T325" t="s">
        <v>75</v>
      </c>
      <c r="U325" t="s">
        <v>1</v>
      </c>
      <c r="V325">
        <v>10</v>
      </c>
      <c r="W325" t="s">
        <v>250</v>
      </c>
      <c r="X325">
        <v>0</v>
      </c>
      <c r="Y325">
        <v>0</v>
      </c>
      <c r="Z325">
        <v>0</v>
      </c>
    </row>
    <row r="326" spans="1:26" x14ac:dyDescent="0.25">
      <c r="A326" t="s">
        <v>248</v>
      </c>
      <c r="B326">
        <v>1</v>
      </c>
      <c r="C326" t="s">
        <v>590</v>
      </c>
      <c r="D326" t="s">
        <v>239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91</v>
      </c>
      <c r="T326" t="s">
        <v>75</v>
      </c>
      <c r="U326" t="s">
        <v>1</v>
      </c>
      <c r="V326">
        <v>10</v>
      </c>
      <c r="W326" t="s">
        <v>250</v>
      </c>
      <c r="X326">
        <v>0</v>
      </c>
      <c r="Y326">
        <v>0</v>
      </c>
      <c r="Z326">
        <v>0</v>
      </c>
    </row>
    <row r="327" spans="1:26" x14ac:dyDescent="0.25">
      <c r="A327" t="s">
        <v>248</v>
      </c>
      <c r="B327">
        <v>1</v>
      </c>
      <c r="C327" t="s">
        <v>591</v>
      </c>
      <c r="D327" t="s">
        <v>239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78</v>
      </c>
      <c r="T327" t="s">
        <v>75</v>
      </c>
      <c r="U327" t="s">
        <v>1</v>
      </c>
      <c r="V327">
        <v>20</v>
      </c>
      <c r="W327" t="s">
        <v>250</v>
      </c>
      <c r="X327">
        <v>0</v>
      </c>
      <c r="Y327">
        <v>0</v>
      </c>
      <c r="Z327">
        <v>0</v>
      </c>
    </row>
    <row r="328" spans="1:26" x14ac:dyDescent="0.25">
      <c r="A328" t="s">
        <v>248</v>
      </c>
      <c r="B328">
        <v>1</v>
      </c>
      <c r="C328" t="s">
        <v>592</v>
      </c>
      <c r="D328" t="s">
        <v>239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78</v>
      </c>
      <c r="T328" t="s">
        <v>75</v>
      </c>
      <c r="U328" t="s">
        <v>1</v>
      </c>
      <c r="V328">
        <v>20</v>
      </c>
      <c r="W328" t="s">
        <v>250</v>
      </c>
      <c r="X328">
        <v>0</v>
      </c>
      <c r="Y328">
        <v>0</v>
      </c>
      <c r="Z328">
        <v>0</v>
      </c>
    </row>
    <row r="329" spans="1:26" x14ac:dyDescent="0.25">
      <c r="A329" t="s">
        <v>248</v>
      </c>
      <c r="B329">
        <v>1</v>
      </c>
      <c r="C329" t="s">
        <v>593</v>
      </c>
      <c r="D329" t="s">
        <v>239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78</v>
      </c>
      <c r="T329" t="s">
        <v>75</v>
      </c>
      <c r="U329" t="s">
        <v>1</v>
      </c>
      <c r="V329">
        <v>20</v>
      </c>
      <c r="W329" t="s">
        <v>250</v>
      </c>
      <c r="X329">
        <v>0</v>
      </c>
      <c r="Y329">
        <v>0</v>
      </c>
      <c r="Z329">
        <v>0</v>
      </c>
    </row>
    <row r="330" spans="1:26" x14ac:dyDescent="0.25">
      <c r="A330" t="s">
        <v>248</v>
      </c>
      <c r="B330">
        <v>1</v>
      </c>
      <c r="C330" t="s">
        <v>594</v>
      </c>
      <c r="D330" t="s">
        <v>239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78</v>
      </c>
      <c r="T330" t="s">
        <v>75</v>
      </c>
      <c r="U330" t="s">
        <v>1</v>
      </c>
      <c r="V330">
        <v>20</v>
      </c>
      <c r="W330" t="s">
        <v>250</v>
      </c>
      <c r="X330">
        <v>0</v>
      </c>
      <c r="Y330">
        <v>0</v>
      </c>
      <c r="Z330">
        <v>0</v>
      </c>
    </row>
    <row r="331" spans="1:26" x14ac:dyDescent="0.25">
      <c r="A331" t="s">
        <v>248</v>
      </c>
      <c r="B331">
        <v>1</v>
      </c>
      <c r="C331" t="s">
        <v>595</v>
      </c>
      <c r="D331" t="s">
        <v>239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78</v>
      </c>
      <c r="T331" t="s">
        <v>66</v>
      </c>
      <c r="U331" t="s">
        <v>1</v>
      </c>
      <c r="V331">
        <v>20</v>
      </c>
      <c r="W331" t="s">
        <v>250</v>
      </c>
      <c r="X331">
        <v>0</v>
      </c>
      <c r="Y331">
        <v>0</v>
      </c>
      <c r="Z331">
        <v>0</v>
      </c>
    </row>
    <row r="332" spans="1:26" x14ac:dyDescent="0.25">
      <c r="A332" t="s">
        <v>248</v>
      </c>
      <c r="B332">
        <v>1</v>
      </c>
      <c r="C332" t="s">
        <v>596</v>
      </c>
      <c r="D332" t="s">
        <v>239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78</v>
      </c>
      <c r="T332" t="s">
        <v>75</v>
      </c>
      <c r="U332" t="s">
        <v>1</v>
      </c>
      <c r="V332">
        <v>20</v>
      </c>
      <c r="W332" t="s">
        <v>250</v>
      </c>
      <c r="X332">
        <v>0</v>
      </c>
      <c r="Y332">
        <v>0</v>
      </c>
      <c r="Z332">
        <v>0</v>
      </c>
    </row>
    <row r="333" spans="1:26" x14ac:dyDescent="0.25">
      <c r="A333" t="s">
        <v>248</v>
      </c>
      <c r="B333">
        <v>1</v>
      </c>
      <c r="C333" t="s">
        <v>597</v>
      </c>
      <c r="D333" t="s">
        <v>239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78</v>
      </c>
      <c r="T333" t="s">
        <v>75</v>
      </c>
      <c r="U333" t="s">
        <v>1</v>
      </c>
      <c r="V333">
        <v>20</v>
      </c>
      <c r="W333" t="s">
        <v>250</v>
      </c>
      <c r="X333">
        <v>0</v>
      </c>
      <c r="Y333">
        <v>0</v>
      </c>
      <c r="Z333">
        <v>0</v>
      </c>
    </row>
    <row r="334" spans="1:26" x14ac:dyDescent="0.25">
      <c r="A334" t="s">
        <v>248</v>
      </c>
      <c r="B334">
        <v>1</v>
      </c>
      <c r="C334" t="s">
        <v>598</v>
      </c>
      <c r="D334" t="s">
        <v>239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91</v>
      </c>
      <c r="T334" t="s">
        <v>75</v>
      </c>
      <c r="U334" t="s">
        <v>1</v>
      </c>
      <c r="V334">
        <v>10</v>
      </c>
      <c r="W334" t="s">
        <v>250</v>
      </c>
      <c r="X334">
        <v>0</v>
      </c>
      <c r="Y334">
        <v>0</v>
      </c>
      <c r="Z334">
        <v>0</v>
      </c>
    </row>
    <row r="335" spans="1:26" x14ac:dyDescent="0.25">
      <c r="A335" t="s">
        <v>248</v>
      </c>
      <c r="B335">
        <v>1</v>
      </c>
      <c r="C335" t="s">
        <v>599</v>
      </c>
      <c r="D335" t="s">
        <v>239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91</v>
      </c>
      <c r="T335" t="s">
        <v>75</v>
      </c>
      <c r="U335" t="s">
        <v>1</v>
      </c>
      <c r="V335">
        <v>10</v>
      </c>
      <c r="W335" t="s">
        <v>250</v>
      </c>
      <c r="X335">
        <v>0</v>
      </c>
      <c r="Y335">
        <v>0</v>
      </c>
      <c r="Z335">
        <v>0</v>
      </c>
    </row>
    <row r="336" spans="1:26" x14ac:dyDescent="0.25">
      <c r="A336" t="s">
        <v>248</v>
      </c>
      <c r="B336">
        <v>1</v>
      </c>
      <c r="C336" t="s">
        <v>600</v>
      </c>
      <c r="D336" t="s">
        <v>239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91</v>
      </c>
      <c r="T336" t="s">
        <v>75</v>
      </c>
      <c r="U336" t="s">
        <v>1</v>
      </c>
      <c r="V336">
        <v>10</v>
      </c>
      <c r="W336" t="s">
        <v>250</v>
      </c>
      <c r="X336">
        <v>0</v>
      </c>
      <c r="Y336">
        <v>0</v>
      </c>
      <c r="Z336">
        <v>0</v>
      </c>
    </row>
    <row r="337" spans="1:26" x14ac:dyDescent="0.25">
      <c r="A337" t="s">
        <v>248</v>
      </c>
      <c r="B337">
        <v>1</v>
      </c>
      <c r="C337" t="s">
        <v>601</v>
      </c>
      <c r="D337" t="s">
        <v>239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91</v>
      </c>
      <c r="T337" t="s">
        <v>75</v>
      </c>
      <c r="U337" t="s">
        <v>1</v>
      </c>
      <c r="V337">
        <v>10</v>
      </c>
      <c r="W337" t="s">
        <v>250</v>
      </c>
      <c r="X337">
        <v>0</v>
      </c>
      <c r="Y337">
        <v>0</v>
      </c>
      <c r="Z337">
        <v>0</v>
      </c>
    </row>
    <row r="338" spans="1:26" x14ac:dyDescent="0.25">
      <c r="A338" t="s">
        <v>248</v>
      </c>
      <c r="B338">
        <v>1</v>
      </c>
      <c r="C338" t="s">
        <v>602</v>
      </c>
      <c r="D338" t="s">
        <v>239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91</v>
      </c>
      <c r="T338" t="s">
        <v>75</v>
      </c>
      <c r="U338" t="s">
        <v>1</v>
      </c>
      <c r="V338">
        <v>10</v>
      </c>
      <c r="W338" t="s">
        <v>250</v>
      </c>
      <c r="X338">
        <v>0</v>
      </c>
      <c r="Y338">
        <v>0</v>
      </c>
      <c r="Z338">
        <v>0</v>
      </c>
    </row>
    <row r="339" spans="1:26" x14ac:dyDescent="0.25">
      <c r="A339" t="s">
        <v>248</v>
      </c>
      <c r="B339">
        <v>1</v>
      </c>
      <c r="C339" t="s">
        <v>603</v>
      </c>
      <c r="D339" t="s">
        <v>239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78</v>
      </c>
      <c r="T339" t="s">
        <v>75</v>
      </c>
      <c r="U339" t="s">
        <v>1</v>
      </c>
      <c r="V339">
        <v>20</v>
      </c>
      <c r="W339" t="s">
        <v>250</v>
      </c>
      <c r="X339">
        <v>0</v>
      </c>
      <c r="Y339">
        <v>0</v>
      </c>
      <c r="Z339">
        <v>0</v>
      </c>
    </row>
    <row r="340" spans="1:26" x14ac:dyDescent="0.25">
      <c r="A340" t="s">
        <v>248</v>
      </c>
      <c r="B340">
        <v>1</v>
      </c>
      <c r="C340" t="s">
        <v>605</v>
      </c>
      <c r="D340" t="s">
        <v>239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78</v>
      </c>
      <c r="T340" t="s">
        <v>75</v>
      </c>
      <c r="U340" t="s">
        <v>1</v>
      </c>
      <c r="V340">
        <v>20</v>
      </c>
      <c r="W340" t="s">
        <v>250</v>
      </c>
      <c r="X340">
        <v>0</v>
      </c>
      <c r="Y340">
        <v>0</v>
      </c>
      <c r="Z340">
        <v>0</v>
      </c>
    </row>
    <row r="341" spans="1:26" x14ac:dyDescent="0.25">
      <c r="A341" t="s">
        <v>248</v>
      </c>
      <c r="B341">
        <v>1</v>
      </c>
      <c r="C341" t="s">
        <v>606</v>
      </c>
      <c r="D341" t="s">
        <v>239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78</v>
      </c>
      <c r="T341" t="s">
        <v>75</v>
      </c>
      <c r="U341" t="s">
        <v>1</v>
      </c>
      <c r="V341">
        <v>20</v>
      </c>
      <c r="W341" t="s">
        <v>250</v>
      </c>
      <c r="X341">
        <v>0</v>
      </c>
      <c r="Y341">
        <v>0</v>
      </c>
      <c r="Z341">
        <v>0</v>
      </c>
    </row>
    <row r="342" spans="1:26" x14ac:dyDescent="0.25">
      <c r="A342" t="s">
        <v>248</v>
      </c>
      <c r="B342">
        <v>1</v>
      </c>
      <c r="C342" t="s">
        <v>607</v>
      </c>
      <c r="D342" t="s">
        <v>239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78</v>
      </c>
      <c r="T342" t="s">
        <v>96</v>
      </c>
      <c r="U342" t="s">
        <v>1</v>
      </c>
      <c r="V342">
        <v>20</v>
      </c>
      <c r="W342" t="s">
        <v>250</v>
      </c>
      <c r="X342">
        <v>0</v>
      </c>
      <c r="Y342">
        <v>0</v>
      </c>
      <c r="Z342">
        <v>0</v>
      </c>
    </row>
    <row r="343" spans="1:26" x14ac:dyDescent="0.25">
      <c r="A343" t="s">
        <v>248</v>
      </c>
      <c r="B343">
        <v>1</v>
      </c>
      <c r="C343" t="s">
        <v>609</v>
      </c>
      <c r="D343" t="s">
        <v>239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78</v>
      </c>
      <c r="T343" t="s">
        <v>96</v>
      </c>
      <c r="U343" t="s">
        <v>1</v>
      </c>
      <c r="V343">
        <v>20</v>
      </c>
      <c r="W343" t="s">
        <v>250</v>
      </c>
      <c r="X343">
        <v>0</v>
      </c>
      <c r="Y343">
        <v>0</v>
      </c>
      <c r="Z343">
        <v>0</v>
      </c>
    </row>
    <row r="344" spans="1:26" x14ac:dyDescent="0.25">
      <c r="A344" t="s">
        <v>248</v>
      </c>
      <c r="B344">
        <v>1</v>
      </c>
      <c r="C344" t="s">
        <v>610</v>
      </c>
      <c r="D344" t="s">
        <v>239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91</v>
      </c>
      <c r="T344" t="s">
        <v>75</v>
      </c>
      <c r="U344" t="s">
        <v>1</v>
      </c>
      <c r="V344">
        <v>10</v>
      </c>
      <c r="W344" t="s">
        <v>250</v>
      </c>
      <c r="X344">
        <v>0</v>
      </c>
      <c r="Y344">
        <v>0</v>
      </c>
      <c r="Z344">
        <v>0</v>
      </c>
    </row>
    <row r="345" spans="1:26" x14ac:dyDescent="0.25">
      <c r="A345" t="s">
        <v>248</v>
      </c>
      <c r="B345">
        <v>1</v>
      </c>
      <c r="C345" t="s">
        <v>611</v>
      </c>
      <c r="D345" t="s">
        <v>239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78</v>
      </c>
      <c r="T345" t="s">
        <v>75</v>
      </c>
      <c r="U345" t="s">
        <v>1</v>
      </c>
      <c r="V345">
        <v>20</v>
      </c>
      <c r="W345" t="s">
        <v>298</v>
      </c>
      <c r="X345">
        <v>0</v>
      </c>
      <c r="Y345">
        <v>0</v>
      </c>
      <c r="Z345">
        <v>0</v>
      </c>
    </row>
    <row r="346" spans="1:26" x14ac:dyDescent="0.25">
      <c r="A346" t="s">
        <v>248</v>
      </c>
      <c r="B346">
        <v>1</v>
      </c>
      <c r="C346" t="s">
        <v>612</v>
      </c>
      <c r="D346" t="s">
        <v>239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78</v>
      </c>
      <c r="T346" t="s">
        <v>75</v>
      </c>
      <c r="U346" t="s">
        <v>1</v>
      </c>
      <c r="V346">
        <v>20</v>
      </c>
      <c r="W346" t="s">
        <v>298</v>
      </c>
      <c r="X346">
        <v>0</v>
      </c>
      <c r="Y346">
        <v>0</v>
      </c>
      <c r="Z346">
        <v>0</v>
      </c>
    </row>
    <row r="347" spans="1:26" x14ac:dyDescent="0.25">
      <c r="A347" t="s">
        <v>248</v>
      </c>
      <c r="B347">
        <v>1</v>
      </c>
      <c r="C347" t="s">
        <v>613</v>
      </c>
      <c r="D347" t="s">
        <v>239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78</v>
      </c>
      <c r="T347" t="s">
        <v>75</v>
      </c>
      <c r="U347" t="s">
        <v>1</v>
      </c>
      <c r="V347">
        <v>20</v>
      </c>
      <c r="W347" t="s">
        <v>298</v>
      </c>
      <c r="X347">
        <v>0</v>
      </c>
      <c r="Y347">
        <v>0</v>
      </c>
      <c r="Z347">
        <v>0</v>
      </c>
    </row>
    <row r="348" spans="1:26" x14ac:dyDescent="0.25">
      <c r="A348" t="s">
        <v>248</v>
      </c>
      <c r="B348">
        <v>1</v>
      </c>
      <c r="C348" t="s">
        <v>614</v>
      </c>
      <c r="D348" t="s">
        <v>239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78</v>
      </c>
      <c r="T348" t="s">
        <v>75</v>
      </c>
      <c r="U348" t="s">
        <v>1</v>
      </c>
      <c r="V348">
        <v>20</v>
      </c>
      <c r="W348" t="s">
        <v>298</v>
      </c>
      <c r="X348">
        <v>0</v>
      </c>
      <c r="Y348">
        <v>0</v>
      </c>
      <c r="Z348">
        <v>0</v>
      </c>
    </row>
    <row r="349" spans="1:26" x14ac:dyDescent="0.25">
      <c r="A349" t="s">
        <v>248</v>
      </c>
      <c r="B349">
        <v>1</v>
      </c>
      <c r="C349" t="s">
        <v>615</v>
      </c>
      <c r="D349" t="s">
        <v>239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78</v>
      </c>
      <c r="T349" t="s">
        <v>75</v>
      </c>
      <c r="U349" t="s">
        <v>1</v>
      </c>
      <c r="V349">
        <v>20</v>
      </c>
      <c r="W349" t="s">
        <v>298</v>
      </c>
      <c r="X349">
        <v>0</v>
      </c>
      <c r="Y349">
        <v>0</v>
      </c>
      <c r="Z349">
        <v>0</v>
      </c>
    </row>
    <row r="350" spans="1:26" x14ac:dyDescent="0.25">
      <c r="A350" t="s">
        <v>248</v>
      </c>
      <c r="B350">
        <v>1</v>
      </c>
      <c r="C350" t="s">
        <v>616</v>
      </c>
      <c r="D350" t="s">
        <v>239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78</v>
      </c>
      <c r="T350" t="s">
        <v>93</v>
      </c>
      <c r="U350" t="s">
        <v>1</v>
      </c>
      <c r="V350">
        <v>10</v>
      </c>
      <c r="W350" t="s">
        <v>298</v>
      </c>
      <c r="X350">
        <v>0</v>
      </c>
      <c r="Y350">
        <v>0</v>
      </c>
      <c r="Z350">
        <v>0</v>
      </c>
    </row>
    <row r="351" spans="1:26" x14ac:dyDescent="0.25">
      <c r="A351" t="s">
        <v>248</v>
      </c>
      <c r="B351">
        <v>1</v>
      </c>
      <c r="C351" t="s">
        <v>617</v>
      </c>
      <c r="D351" t="s">
        <v>239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78</v>
      </c>
      <c r="T351" t="s">
        <v>93</v>
      </c>
      <c r="U351" t="s">
        <v>1</v>
      </c>
      <c r="V351">
        <v>10</v>
      </c>
      <c r="W351" t="s">
        <v>298</v>
      </c>
      <c r="X351">
        <v>0</v>
      </c>
      <c r="Y351">
        <v>0</v>
      </c>
      <c r="Z351">
        <v>0</v>
      </c>
    </row>
    <row r="352" spans="1:26" x14ac:dyDescent="0.25">
      <c r="A352" t="s">
        <v>248</v>
      </c>
      <c r="B352">
        <v>1</v>
      </c>
      <c r="C352" t="s">
        <v>619</v>
      </c>
      <c r="D352" t="s">
        <v>239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78</v>
      </c>
      <c r="T352" t="s">
        <v>93</v>
      </c>
      <c r="U352" t="s">
        <v>1</v>
      </c>
      <c r="V352">
        <v>10</v>
      </c>
      <c r="W352" t="s">
        <v>298</v>
      </c>
      <c r="X352">
        <v>0</v>
      </c>
      <c r="Y352">
        <v>0</v>
      </c>
      <c r="Z352">
        <v>0</v>
      </c>
    </row>
    <row r="353" spans="1:26" x14ac:dyDescent="0.25">
      <c r="A353" t="s">
        <v>248</v>
      </c>
      <c r="B353">
        <v>1</v>
      </c>
      <c r="C353" t="s">
        <v>621</v>
      </c>
      <c r="D353" t="s">
        <v>239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78</v>
      </c>
      <c r="T353" t="s">
        <v>93</v>
      </c>
      <c r="U353" t="s">
        <v>1</v>
      </c>
      <c r="V353">
        <v>10</v>
      </c>
      <c r="W353" t="s">
        <v>298</v>
      </c>
      <c r="X353">
        <v>0</v>
      </c>
      <c r="Y353">
        <v>0</v>
      </c>
      <c r="Z353">
        <v>0</v>
      </c>
    </row>
    <row r="354" spans="1:26" x14ac:dyDescent="0.25">
      <c r="A354" t="s">
        <v>248</v>
      </c>
      <c r="B354">
        <v>1</v>
      </c>
      <c r="C354" t="s">
        <v>622</v>
      </c>
      <c r="D354" t="s">
        <v>239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78</v>
      </c>
      <c r="T354" t="s">
        <v>93</v>
      </c>
      <c r="U354" t="s">
        <v>1</v>
      </c>
      <c r="V354">
        <v>10</v>
      </c>
      <c r="W354" t="s">
        <v>298</v>
      </c>
      <c r="X354">
        <v>0</v>
      </c>
      <c r="Y354">
        <v>0</v>
      </c>
      <c r="Z354">
        <v>0</v>
      </c>
    </row>
    <row r="355" spans="1:26" x14ac:dyDescent="0.25">
      <c r="A355" t="s">
        <v>248</v>
      </c>
      <c r="B355">
        <v>1</v>
      </c>
      <c r="C355" t="s">
        <v>623</v>
      </c>
      <c r="D355" t="s">
        <v>239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78</v>
      </c>
      <c r="T355" t="s">
        <v>93</v>
      </c>
      <c r="U355" t="s">
        <v>1</v>
      </c>
      <c r="V355">
        <v>10</v>
      </c>
      <c r="W355" t="s">
        <v>298</v>
      </c>
      <c r="X355">
        <v>0</v>
      </c>
      <c r="Y355">
        <v>0</v>
      </c>
      <c r="Z355">
        <v>0</v>
      </c>
    </row>
    <row r="356" spans="1:26" x14ac:dyDescent="0.25">
      <c r="A356" t="s">
        <v>248</v>
      </c>
      <c r="B356">
        <v>1</v>
      </c>
      <c r="C356" t="s">
        <v>624</v>
      </c>
      <c r="D356" t="s">
        <v>239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91</v>
      </c>
      <c r="T356" t="s">
        <v>75</v>
      </c>
      <c r="U356" t="s">
        <v>1</v>
      </c>
      <c r="V356">
        <v>10</v>
      </c>
      <c r="W356" t="s">
        <v>298</v>
      </c>
      <c r="X356">
        <v>0</v>
      </c>
      <c r="Y356">
        <v>0</v>
      </c>
      <c r="Z356">
        <v>0</v>
      </c>
    </row>
    <row r="357" spans="1:26" x14ac:dyDescent="0.25">
      <c r="A357" t="s">
        <v>248</v>
      </c>
      <c r="B357">
        <v>1</v>
      </c>
      <c r="C357" t="s">
        <v>625</v>
      </c>
      <c r="D357" t="s">
        <v>239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91</v>
      </c>
      <c r="T357" t="s">
        <v>75</v>
      </c>
      <c r="U357" t="s">
        <v>1</v>
      </c>
      <c r="V357">
        <v>10</v>
      </c>
      <c r="W357" t="s">
        <v>298</v>
      </c>
      <c r="X357">
        <v>0</v>
      </c>
      <c r="Y357">
        <v>0</v>
      </c>
      <c r="Z357">
        <v>0</v>
      </c>
    </row>
    <row r="358" spans="1:26" x14ac:dyDescent="0.25">
      <c r="A358" t="s">
        <v>248</v>
      </c>
      <c r="B358">
        <v>1</v>
      </c>
      <c r="C358" t="s">
        <v>627</v>
      </c>
      <c r="D358" t="s">
        <v>239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91</v>
      </c>
      <c r="T358" t="s">
        <v>75</v>
      </c>
      <c r="U358" t="s">
        <v>1</v>
      </c>
      <c r="V358">
        <v>10</v>
      </c>
      <c r="W358" t="s">
        <v>298</v>
      </c>
      <c r="X358">
        <v>0</v>
      </c>
      <c r="Y358">
        <v>0</v>
      </c>
      <c r="Z358">
        <v>0</v>
      </c>
    </row>
    <row r="359" spans="1:26" x14ac:dyDescent="0.25">
      <c r="A359" t="s">
        <v>248</v>
      </c>
      <c r="B359">
        <v>1</v>
      </c>
      <c r="C359" t="s">
        <v>628</v>
      </c>
      <c r="D359" t="s">
        <v>239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91</v>
      </c>
      <c r="T359" t="s">
        <v>75</v>
      </c>
      <c r="U359" t="s">
        <v>1</v>
      </c>
      <c r="V359">
        <v>10</v>
      </c>
      <c r="W359" t="s">
        <v>298</v>
      </c>
      <c r="X359">
        <v>0</v>
      </c>
      <c r="Y359">
        <v>0</v>
      </c>
      <c r="Z359">
        <v>0</v>
      </c>
    </row>
    <row r="360" spans="1:26" x14ac:dyDescent="0.25">
      <c r="A360" t="s">
        <v>248</v>
      </c>
      <c r="B360">
        <v>1</v>
      </c>
      <c r="C360" t="s">
        <v>629</v>
      </c>
      <c r="D360" t="s">
        <v>239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91</v>
      </c>
      <c r="T360" t="s">
        <v>75</v>
      </c>
      <c r="U360" t="s">
        <v>1</v>
      </c>
      <c r="V360">
        <v>10</v>
      </c>
      <c r="W360" t="s">
        <v>298</v>
      </c>
      <c r="X360">
        <v>0</v>
      </c>
      <c r="Y360">
        <v>0</v>
      </c>
      <c r="Z360">
        <v>0</v>
      </c>
    </row>
    <row r="361" spans="1:26" x14ac:dyDescent="0.25">
      <c r="A361" t="s">
        <v>248</v>
      </c>
      <c r="B361">
        <v>1</v>
      </c>
      <c r="C361" t="s">
        <v>630</v>
      </c>
      <c r="D361" t="s">
        <v>239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91</v>
      </c>
      <c r="T361" t="s">
        <v>75</v>
      </c>
      <c r="U361" t="s">
        <v>1</v>
      </c>
      <c r="V361">
        <v>10</v>
      </c>
      <c r="W361" t="s">
        <v>298</v>
      </c>
      <c r="X361">
        <v>0</v>
      </c>
      <c r="Y361">
        <v>0</v>
      </c>
      <c r="Z361">
        <v>0</v>
      </c>
    </row>
    <row r="362" spans="1:26" x14ac:dyDescent="0.25">
      <c r="A362" t="s">
        <v>248</v>
      </c>
      <c r="B362">
        <v>1</v>
      </c>
      <c r="C362" t="s">
        <v>631</v>
      </c>
      <c r="D362" t="s">
        <v>239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91</v>
      </c>
      <c r="T362" t="s">
        <v>75</v>
      </c>
      <c r="U362" t="s">
        <v>1</v>
      </c>
      <c r="V362">
        <v>10</v>
      </c>
      <c r="W362" t="s">
        <v>298</v>
      </c>
      <c r="X362">
        <v>0</v>
      </c>
      <c r="Y362">
        <v>0</v>
      </c>
      <c r="Z362">
        <v>0</v>
      </c>
    </row>
    <row r="363" spans="1:26" x14ac:dyDescent="0.25">
      <c r="A363" t="s">
        <v>248</v>
      </c>
      <c r="B363">
        <v>1</v>
      </c>
      <c r="C363" t="s">
        <v>632</v>
      </c>
      <c r="D363" t="s">
        <v>239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91</v>
      </c>
      <c r="T363" t="s">
        <v>75</v>
      </c>
      <c r="U363" t="s">
        <v>1</v>
      </c>
      <c r="V363">
        <v>10</v>
      </c>
      <c r="W363" t="s">
        <v>298</v>
      </c>
      <c r="X363">
        <v>0</v>
      </c>
      <c r="Y363">
        <v>0</v>
      </c>
      <c r="Z363">
        <v>0</v>
      </c>
    </row>
    <row r="364" spans="1:26" x14ac:dyDescent="0.25">
      <c r="A364" t="s">
        <v>248</v>
      </c>
      <c r="B364">
        <v>1</v>
      </c>
      <c r="C364" t="s">
        <v>633</v>
      </c>
      <c r="D364" t="s">
        <v>239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91</v>
      </c>
      <c r="T364" t="s">
        <v>75</v>
      </c>
      <c r="U364" t="s">
        <v>1</v>
      </c>
      <c r="V364">
        <v>10</v>
      </c>
      <c r="W364" t="s">
        <v>298</v>
      </c>
      <c r="X364">
        <v>0</v>
      </c>
      <c r="Y364">
        <v>0</v>
      </c>
      <c r="Z364">
        <v>0</v>
      </c>
    </row>
    <row r="365" spans="1:26" x14ac:dyDescent="0.25">
      <c r="A365" t="s">
        <v>248</v>
      </c>
      <c r="B365">
        <v>1</v>
      </c>
      <c r="C365" t="s">
        <v>635</v>
      </c>
      <c r="D365" t="s">
        <v>239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91</v>
      </c>
      <c r="T365" t="s">
        <v>75</v>
      </c>
      <c r="U365" t="s">
        <v>1</v>
      </c>
      <c r="V365">
        <v>10</v>
      </c>
      <c r="W365" t="s">
        <v>298</v>
      </c>
      <c r="X365">
        <v>0</v>
      </c>
      <c r="Y365">
        <v>0</v>
      </c>
      <c r="Z365">
        <v>0</v>
      </c>
    </row>
    <row r="366" spans="1:26" x14ac:dyDescent="0.25">
      <c r="A366" t="s">
        <v>248</v>
      </c>
      <c r="B366">
        <v>1</v>
      </c>
      <c r="C366" t="s">
        <v>637</v>
      </c>
      <c r="D366" t="s">
        <v>239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91</v>
      </c>
      <c r="T366" t="s">
        <v>75</v>
      </c>
      <c r="U366" t="s">
        <v>1</v>
      </c>
      <c r="V366">
        <v>10</v>
      </c>
      <c r="W366" t="s">
        <v>298</v>
      </c>
      <c r="X366">
        <v>0</v>
      </c>
      <c r="Y366">
        <v>0</v>
      </c>
      <c r="Z366">
        <v>0</v>
      </c>
    </row>
    <row r="367" spans="1:26" x14ac:dyDescent="0.25">
      <c r="A367" t="s">
        <v>248</v>
      </c>
      <c r="B367">
        <v>1</v>
      </c>
      <c r="C367" t="s">
        <v>638</v>
      </c>
      <c r="D367" t="s">
        <v>239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78</v>
      </c>
      <c r="T367" t="s">
        <v>75</v>
      </c>
      <c r="U367" t="s">
        <v>1</v>
      </c>
      <c r="V367">
        <v>20</v>
      </c>
      <c r="W367" t="s">
        <v>298</v>
      </c>
      <c r="X367">
        <v>0</v>
      </c>
      <c r="Y367">
        <v>0</v>
      </c>
      <c r="Z367">
        <v>0</v>
      </c>
    </row>
    <row r="368" spans="1:26" x14ac:dyDescent="0.25">
      <c r="A368" t="s">
        <v>248</v>
      </c>
      <c r="B368">
        <v>1</v>
      </c>
      <c r="C368" t="s">
        <v>639</v>
      </c>
      <c r="D368" t="s">
        <v>239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78</v>
      </c>
      <c r="T368" t="s">
        <v>75</v>
      </c>
      <c r="U368" t="s">
        <v>1</v>
      </c>
      <c r="V368">
        <v>20</v>
      </c>
      <c r="W368" t="s">
        <v>298</v>
      </c>
      <c r="X368">
        <v>0</v>
      </c>
      <c r="Y368">
        <v>0</v>
      </c>
      <c r="Z368">
        <v>0</v>
      </c>
    </row>
    <row r="369" spans="1:26" x14ac:dyDescent="0.25">
      <c r="A369" t="s">
        <v>248</v>
      </c>
      <c r="B369">
        <v>1</v>
      </c>
      <c r="C369" t="s">
        <v>640</v>
      </c>
      <c r="D369" t="s">
        <v>239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78</v>
      </c>
      <c r="T369" t="s">
        <v>75</v>
      </c>
      <c r="U369" t="s">
        <v>1</v>
      </c>
      <c r="V369">
        <v>20</v>
      </c>
      <c r="W369" t="s">
        <v>298</v>
      </c>
      <c r="X369">
        <v>0</v>
      </c>
      <c r="Y369">
        <v>0</v>
      </c>
      <c r="Z369">
        <v>0</v>
      </c>
    </row>
    <row r="370" spans="1:26" x14ac:dyDescent="0.25">
      <c r="A370" t="s">
        <v>248</v>
      </c>
      <c r="B370">
        <v>1</v>
      </c>
      <c r="C370" t="s">
        <v>641</v>
      </c>
      <c r="D370" t="s">
        <v>239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78</v>
      </c>
      <c r="T370" t="s">
        <v>75</v>
      </c>
      <c r="U370" t="s">
        <v>1</v>
      </c>
      <c r="V370">
        <v>20</v>
      </c>
      <c r="W370" t="s">
        <v>298</v>
      </c>
      <c r="X370">
        <v>0</v>
      </c>
      <c r="Y370">
        <v>0</v>
      </c>
      <c r="Z370">
        <v>0</v>
      </c>
    </row>
    <row r="371" spans="1:26" x14ac:dyDescent="0.25">
      <c r="A371" t="s">
        <v>248</v>
      </c>
      <c r="B371">
        <v>1</v>
      </c>
      <c r="C371" t="s">
        <v>643</v>
      </c>
      <c r="D371" t="s">
        <v>239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78</v>
      </c>
      <c r="T371" t="s">
        <v>75</v>
      </c>
      <c r="U371" t="s">
        <v>1</v>
      </c>
      <c r="V371">
        <v>20</v>
      </c>
      <c r="W371" t="s">
        <v>298</v>
      </c>
      <c r="X371">
        <v>0</v>
      </c>
      <c r="Y371">
        <v>0</v>
      </c>
      <c r="Z371">
        <v>0</v>
      </c>
    </row>
    <row r="372" spans="1:26" x14ac:dyDescent="0.25">
      <c r="A372" t="s">
        <v>248</v>
      </c>
      <c r="B372">
        <v>1</v>
      </c>
      <c r="C372" t="s">
        <v>644</v>
      </c>
      <c r="D372" t="s">
        <v>239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72</v>
      </c>
      <c r="T372" t="s">
        <v>72</v>
      </c>
      <c r="U372" t="s">
        <v>121</v>
      </c>
      <c r="V372">
        <v>0</v>
      </c>
      <c r="W372" t="s">
        <v>298</v>
      </c>
      <c r="X372">
        <v>0</v>
      </c>
      <c r="Y372">
        <v>0</v>
      </c>
      <c r="Z372">
        <v>0</v>
      </c>
    </row>
    <row r="373" spans="1:26" x14ac:dyDescent="0.25">
      <c r="A373" t="s">
        <v>248</v>
      </c>
      <c r="B373">
        <v>1</v>
      </c>
      <c r="C373" t="s">
        <v>645</v>
      </c>
      <c r="D373" t="s">
        <v>239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72</v>
      </c>
      <c r="T373" t="s">
        <v>72</v>
      </c>
      <c r="U373" t="s">
        <v>121</v>
      </c>
      <c r="V373">
        <v>0</v>
      </c>
      <c r="W373" t="s">
        <v>298</v>
      </c>
      <c r="X373">
        <v>0</v>
      </c>
      <c r="Y373">
        <v>0</v>
      </c>
      <c r="Z373">
        <v>0</v>
      </c>
    </row>
    <row r="374" spans="1:26" x14ac:dyDescent="0.25">
      <c r="A374" t="s">
        <v>248</v>
      </c>
      <c r="B374">
        <v>1</v>
      </c>
      <c r="C374" t="s">
        <v>646</v>
      </c>
      <c r="D374" t="s">
        <v>239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72</v>
      </c>
      <c r="T374" t="s">
        <v>72</v>
      </c>
      <c r="U374" t="s">
        <v>121</v>
      </c>
      <c r="V374">
        <v>0</v>
      </c>
      <c r="W374" t="s">
        <v>298</v>
      </c>
      <c r="X374">
        <v>0</v>
      </c>
      <c r="Y374">
        <v>0</v>
      </c>
      <c r="Z374">
        <v>0</v>
      </c>
    </row>
    <row r="375" spans="1:26" x14ac:dyDescent="0.25">
      <c r="A375" t="s">
        <v>248</v>
      </c>
      <c r="B375">
        <v>1</v>
      </c>
      <c r="C375" t="s">
        <v>647</v>
      </c>
      <c r="D375" t="s">
        <v>239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72</v>
      </c>
      <c r="T375" t="s">
        <v>72</v>
      </c>
      <c r="U375" t="s">
        <v>121</v>
      </c>
      <c r="V375">
        <v>0</v>
      </c>
      <c r="W375" t="s">
        <v>298</v>
      </c>
      <c r="X375">
        <v>0</v>
      </c>
      <c r="Y375">
        <v>0</v>
      </c>
      <c r="Z375">
        <v>0</v>
      </c>
    </row>
    <row r="376" spans="1:26" x14ac:dyDescent="0.25">
      <c r="A376" t="s">
        <v>248</v>
      </c>
      <c r="B376">
        <v>1</v>
      </c>
      <c r="C376" t="s">
        <v>648</v>
      </c>
      <c r="D376" t="s">
        <v>239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72</v>
      </c>
      <c r="T376" t="s">
        <v>72</v>
      </c>
      <c r="U376" t="s">
        <v>121</v>
      </c>
      <c r="V376">
        <v>0</v>
      </c>
      <c r="W376" t="s">
        <v>298</v>
      </c>
      <c r="X376">
        <v>0</v>
      </c>
      <c r="Y376">
        <v>0</v>
      </c>
      <c r="Z376">
        <v>0</v>
      </c>
    </row>
    <row r="377" spans="1:26" x14ac:dyDescent="0.25">
      <c r="A377" t="s">
        <v>248</v>
      </c>
      <c r="B377">
        <v>1</v>
      </c>
      <c r="C377" t="s">
        <v>649</v>
      </c>
      <c r="D377" t="s">
        <v>239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72</v>
      </c>
      <c r="T377" t="s">
        <v>72</v>
      </c>
      <c r="U377" t="s">
        <v>121</v>
      </c>
      <c r="V377">
        <v>0</v>
      </c>
      <c r="W377" t="s">
        <v>298</v>
      </c>
      <c r="X377">
        <v>0</v>
      </c>
      <c r="Y377">
        <v>0</v>
      </c>
      <c r="Z377">
        <v>0</v>
      </c>
    </row>
    <row r="378" spans="1:26" x14ac:dyDescent="0.25">
      <c r="A378" t="s">
        <v>248</v>
      </c>
      <c r="B378">
        <v>1</v>
      </c>
      <c r="C378" t="s">
        <v>650</v>
      </c>
      <c r="D378" t="s">
        <v>239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91</v>
      </c>
      <c r="T378" t="s">
        <v>75</v>
      </c>
      <c r="U378" t="s">
        <v>1</v>
      </c>
      <c r="V378">
        <v>10</v>
      </c>
      <c r="W378" t="s">
        <v>321</v>
      </c>
      <c r="X378">
        <v>0</v>
      </c>
      <c r="Y378">
        <v>0</v>
      </c>
      <c r="Z378">
        <v>0</v>
      </c>
    </row>
    <row r="379" spans="1:26" x14ac:dyDescent="0.25">
      <c r="A379" t="s">
        <v>248</v>
      </c>
      <c r="B379">
        <v>1</v>
      </c>
      <c r="C379" t="s">
        <v>651</v>
      </c>
      <c r="D379" t="s">
        <v>239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91</v>
      </c>
      <c r="T379" t="s">
        <v>75</v>
      </c>
      <c r="U379" t="s">
        <v>1</v>
      </c>
      <c r="V379">
        <v>10</v>
      </c>
      <c r="W379" t="s">
        <v>321</v>
      </c>
      <c r="X379">
        <v>0</v>
      </c>
      <c r="Y379">
        <v>0</v>
      </c>
      <c r="Z379">
        <v>0</v>
      </c>
    </row>
    <row r="380" spans="1:26" x14ac:dyDescent="0.25">
      <c r="A380" t="s">
        <v>248</v>
      </c>
      <c r="B380">
        <v>1</v>
      </c>
      <c r="C380" t="s">
        <v>652</v>
      </c>
      <c r="D380" t="s">
        <v>239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91</v>
      </c>
      <c r="T380" t="s">
        <v>75</v>
      </c>
      <c r="U380" t="s">
        <v>1</v>
      </c>
      <c r="V380">
        <v>10</v>
      </c>
      <c r="W380" t="s">
        <v>321</v>
      </c>
      <c r="X380">
        <v>0</v>
      </c>
      <c r="Y380">
        <v>0</v>
      </c>
      <c r="Z380">
        <v>0</v>
      </c>
    </row>
    <row r="381" spans="1:26" x14ac:dyDescent="0.25">
      <c r="A381" t="s">
        <v>248</v>
      </c>
      <c r="B381">
        <v>1</v>
      </c>
      <c r="C381" t="s">
        <v>653</v>
      </c>
      <c r="D381" t="s">
        <v>239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91</v>
      </c>
      <c r="T381" t="s">
        <v>75</v>
      </c>
      <c r="U381" t="s">
        <v>1</v>
      </c>
      <c r="V381">
        <v>10</v>
      </c>
      <c r="W381" t="s">
        <v>321</v>
      </c>
      <c r="X381">
        <v>0</v>
      </c>
      <c r="Y381">
        <v>0</v>
      </c>
      <c r="Z381">
        <v>0</v>
      </c>
    </row>
    <row r="382" spans="1:26" x14ac:dyDescent="0.25">
      <c r="A382" t="s">
        <v>248</v>
      </c>
      <c r="B382">
        <v>1</v>
      </c>
      <c r="C382" t="s">
        <v>654</v>
      </c>
      <c r="D382" t="s">
        <v>239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91</v>
      </c>
      <c r="T382" t="s">
        <v>75</v>
      </c>
      <c r="U382" t="s">
        <v>1</v>
      </c>
      <c r="V382">
        <v>10</v>
      </c>
      <c r="W382" t="s">
        <v>321</v>
      </c>
      <c r="X382">
        <v>0</v>
      </c>
      <c r="Y382">
        <v>0</v>
      </c>
      <c r="Z382">
        <v>0</v>
      </c>
    </row>
    <row r="383" spans="1:26" x14ac:dyDescent="0.25">
      <c r="A383" t="s">
        <v>248</v>
      </c>
      <c r="B383">
        <v>1</v>
      </c>
      <c r="C383" t="s">
        <v>655</v>
      </c>
      <c r="D383" t="s">
        <v>239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91</v>
      </c>
      <c r="T383" t="s">
        <v>75</v>
      </c>
      <c r="U383" t="s">
        <v>1</v>
      </c>
      <c r="V383">
        <v>10</v>
      </c>
      <c r="W383" t="s">
        <v>321</v>
      </c>
      <c r="X383">
        <v>0</v>
      </c>
      <c r="Y383">
        <v>0</v>
      </c>
      <c r="Z383">
        <v>0</v>
      </c>
    </row>
    <row r="384" spans="1:26" x14ac:dyDescent="0.25">
      <c r="A384" t="s">
        <v>248</v>
      </c>
      <c r="B384">
        <v>1</v>
      </c>
      <c r="C384" t="s">
        <v>656</v>
      </c>
      <c r="D384" t="s">
        <v>239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91</v>
      </c>
      <c r="T384" t="s">
        <v>75</v>
      </c>
      <c r="U384" t="s">
        <v>1</v>
      </c>
      <c r="V384">
        <v>10</v>
      </c>
      <c r="W384" t="s">
        <v>321</v>
      </c>
      <c r="X384">
        <v>0</v>
      </c>
      <c r="Y384">
        <v>0</v>
      </c>
      <c r="Z384">
        <v>0</v>
      </c>
    </row>
    <row r="385" spans="1:26" x14ac:dyDescent="0.25">
      <c r="A385" t="s">
        <v>248</v>
      </c>
      <c r="B385">
        <v>1</v>
      </c>
      <c r="C385" t="s">
        <v>658</v>
      </c>
      <c r="D385" t="s">
        <v>239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91</v>
      </c>
      <c r="T385" t="s">
        <v>75</v>
      </c>
      <c r="U385" t="s">
        <v>1</v>
      </c>
      <c r="V385">
        <v>10</v>
      </c>
      <c r="W385" t="s">
        <v>321</v>
      </c>
      <c r="X385">
        <v>0</v>
      </c>
      <c r="Y385">
        <v>0</v>
      </c>
      <c r="Z385">
        <v>0</v>
      </c>
    </row>
    <row r="386" spans="1:26" x14ac:dyDescent="0.25">
      <c r="A386" t="s">
        <v>248</v>
      </c>
      <c r="B386">
        <v>1</v>
      </c>
      <c r="C386" t="s">
        <v>659</v>
      </c>
      <c r="D386" t="s">
        <v>239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91</v>
      </c>
      <c r="T386" t="s">
        <v>75</v>
      </c>
      <c r="U386" t="s">
        <v>1</v>
      </c>
      <c r="V386">
        <v>10</v>
      </c>
      <c r="W386" t="s">
        <v>321</v>
      </c>
      <c r="X386">
        <v>0</v>
      </c>
      <c r="Y386">
        <v>0</v>
      </c>
      <c r="Z386">
        <v>0</v>
      </c>
    </row>
    <row r="387" spans="1:26" x14ac:dyDescent="0.25">
      <c r="A387" t="s">
        <v>248</v>
      </c>
      <c r="B387">
        <v>1</v>
      </c>
      <c r="C387" t="s">
        <v>660</v>
      </c>
      <c r="D387" t="s">
        <v>239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91</v>
      </c>
      <c r="T387" t="s">
        <v>75</v>
      </c>
      <c r="U387" t="s">
        <v>1</v>
      </c>
      <c r="V387">
        <v>10</v>
      </c>
      <c r="W387" t="s">
        <v>321</v>
      </c>
      <c r="X387">
        <v>0</v>
      </c>
      <c r="Y387">
        <v>0</v>
      </c>
      <c r="Z387">
        <v>0</v>
      </c>
    </row>
    <row r="388" spans="1:26" x14ac:dyDescent="0.25">
      <c r="A388" t="s">
        <v>248</v>
      </c>
      <c r="B388">
        <v>1</v>
      </c>
      <c r="C388" t="s">
        <v>661</v>
      </c>
      <c r="D388" t="s">
        <v>239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91</v>
      </c>
      <c r="T388" t="s">
        <v>75</v>
      </c>
      <c r="U388" t="s">
        <v>1</v>
      </c>
      <c r="V388">
        <v>10</v>
      </c>
      <c r="W388" t="s">
        <v>321</v>
      </c>
      <c r="X388">
        <v>0</v>
      </c>
      <c r="Y388">
        <v>0</v>
      </c>
      <c r="Z388">
        <v>0</v>
      </c>
    </row>
    <row r="389" spans="1:26" x14ac:dyDescent="0.25">
      <c r="A389" t="s">
        <v>248</v>
      </c>
      <c r="B389">
        <v>1</v>
      </c>
      <c r="C389" t="s">
        <v>662</v>
      </c>
      <c r="D389" t="s">
        <v>239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78</v>
      </c>
      <c r="T389" t="s">
        <v>75</v>
      </c>
      <c r="U389" t="s">
        <v>1</v>
      </c>
      <c r="V389">
        <v>20</v>
      </c>
      <c r="W389" t="s">
        <v>321</v>
      </c>
      <c r="X389">
        <v>0</v>
      </c>
      <c r="Y389">
        <v>0</v>
      </c>
      <c r="Z389">
        <v>0</v>
      </c>
    </row>
    <row r="390" spans="1:26" x14ac:dyDescent="0.25">
      <c r="A390" t="s">
        <v>248</v>
      </c>
      <c r="B390">
        <v>1</v>
      </c>
      <c r="C390" t="s">
        <v>663</v>
      </c>
      <c r="D390" t="s">
        <v>239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78</v>
      </c>
      <c r="T390" t="s">
        <v>68</v>
      </c>
      <c r="U390" t="s">
        <v>1</v>
      </c>
      <c r="V390">
        <v>15</v>
      </c>
      <c r="W390" t="s">
        <v>250</v>
      </c>
      <c r="X390">
        <v>0</v>
      </c>
      <c r="Y390">
        <v>0</v>
      </c>
      <c r="Z390">
        <v>0</v>
      </c>
    </row>
    <row r="391" spans="1:26" x14ac:dyDescent="0.25">
      <c r="A391" t="s">
        <v>248</v>
      </c>
      <c r="B391">
        <v>1</v>
      </c>
      <c r="C391" t="s">
        <v>664</v>
      </c>
      <c r="D391" t="s">
        <v>239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78</v>
      </c>
      <c r="T391" t="s">
        <v>68</v>
      </c>
      <c r="U391" t="s">
        <v>1</v>
      </c>
      <c r="V391">
        <v>15</v>
      </c>
      <c r="W391" t="s">
        <v>250</v>
      </c>
      <c r="X391">
        <v>0</v>
      </c>
      <c r="Y391">
        <v>0</v>
      </c>
      <c r="Z391">
        <v>0</v>
      </c>
    </row>
    <row r="392" spans="1:26" x14ac:dyDescent="0.25">
      <c r="A392" t="s">
        <v>248</v>
      </c>
      <c r="B392">
        <v>1</v>
      </c>
      <c r="C392" t="s">
        <v>665</v>
      </c>
      <c r="D392" t="s">
        <v>239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78</v>
      </c>
      <c r="T392" t="s">
        <v>68</v>
      </c>
      <c r="U392" t="s">
        <v>1</v>
      </c>
      <c r="V392">
        <v>15</v>
      </c>
      <c r="W392" t="s">
        <v>250</v>
      </c>
      <c r="X392">
        <v>0</v>
      </c>
      <c r="Y392">
        <v>0</v>
      </c>
      <c r="Z392">
        <v>0</v>
      </c>
    </row>
    <row r="393" spans="1:26" x14ac:dyDescent="0.25">
      <c r="A393" t="s">
        <v>248</v>
      </c>
      <c r="B393">
        <v>1</v>
      </c>
      <c r="C393" t="s">
        <v>666</v>
      </c>
      <c r="D393" t="s">
        <v>239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78</v>
      </c>
      <c r="T393" t="s">
        <v>68</v>
      </c>
      <c r="U393" t="s">
        <v>1</v>
      </c>
      <c r="V393">
        <v>15</v>
      </c>
      <c r="W393" t="s">
        <v>250</v>
      </c>
      <c r="X393">
        <v>0</v>
      </c>
      <c r="Y393">
        <v>0</v>
      </c>
      <c r="Z393">
        <v>0</v>
      </c>
    </row>
    <row r="394" spans="1:26" x14ac:dyDescent="0.25">
      <c r="A394" t="s">
        <v>248</v>
      </c>
      <c r="B394">
        <v>1</v>
      </c>
      <c r="C394" t="s">
        <v>667</v>
      </c>
      <c r="D394" t="s">
        <v>239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78</v>
      </c>
      <c r="T394" t="s">
        <v>92</v>
      </c>
      <c r="U394" t="s">
        <v>1</v>
      </c>
      <c r="V394">
        <v>15</v>
      </c>
      <c r="W394" t="s">
        <v>250</v>
      </c>
      <c r="X394">
        <v>0</v>
      </c>
      <c r="Y394">
        <v>0</v>
      </c>
      <c r="Z394">
        <v>0</v>
      </c>
    </row>
    <row r="395" spans="1:26" x14ac:dyDescent="0.25">
      <c r="A395" t="s">
        <v>248</v>
      </c>
      <c r="B395">
        <v>1</v>
      </c>
      <c r="C395" t="s">
        <v>668</v>
      </c>
      <c r="D395" t="s">
        <v>239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78</v>
      </c>
      <c r="T395" t="s">
        <v>68</v>
      </c>
      <c r="U395" t="s">
        <v>1</v>
      </c>
      <c r="V395">
        <v>15</v>
      </c>
      <c r="W395" t="s">
        <v>250</v>
      </c>
      <c r="X395">
        <v>0</v>
      </c>
      <c r="Y395">
        <v>0</v>
      </c>
      <c r="Z395">
        <v>0</v>
      </c>
    </row>
    <row r="396" spans="1:26" x14ac:dyDescent="0.25">
      <c r="A396" t="s">
        <v>248</v>
      </c>
      <c r="B396">
        <v>1</v>
      </c>
      <c r="C396" t="s">
        <v>669</v>
      </c>
      <c r="D396" t="s">
        <v>239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78</v>
      </c>
      <c r="T396" t="s">
        <v>68</v>
      </c>
      <c r="U396" t="s">
        <v>1</v>
      </c>
      <c r="V396">
        <v>15</v>
      </c>
      <c r="W396" t="s">
        <v>298</v>
      </c>
      <c r="X396">
        <v>0</v>
      </c>
      <c r="Y396">
        <v>0</v>
      </c>
      <c r="Z396">
        <v>0</v>
      </c>
    </row>
    <row r="397" spans="1:26" x14ac:dyDescent="0.25">
      <c r="A397" t="s">
        <v>248</v>
      </c>
      <c r="B397">
        <v>1</v>
      </c>
      <c r="C397" t="s">
        <v>670</v>
      </c>
      <c r="D397" t="s">
        <v>239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78</v>
      </c>
      <c r="T397" t="s">
        <v>68</v>
      </c>
      <c r="U397" t="s">
        <v>1</v>
      </c>
      <c r="V397">
        <v>15</v>
      </c>
      <c r="W397" t="s">
        <v>298</v>
      </c>
      <c r="X397">
        <v>0</v>
      </c>
      <c r="Y397">
        <v>0</v>
      </c>
      <c r="Z397">
        <v>0</v>
      </c>
    </row>
    <row r="398" spans="1:26" x14ac:dyDescent="0.25">
      <c r="A398" t="s">
        <v>248</v>
      </c>
      <c r="B398">
        <v>1</v>
      </c>
      <c r="C398" t="s">
        <v>671</v>
      </c>
      <c r="D398" t="s">
        <v>239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78</v>
      </c>
      <c r="T398" t="s">
        <v>68</v>
      </c>
      <c r="U398" t="s">
        <v>1</v>
      </c>
      <c r="V398">
        <v>15</v>
      </c>
      <c r="W398" t="s">
        <v>298</v>
      </c>
      <c r="X398">
        <v>0</v>
      </c>
      <c r="Y398">
        <v>0</v>
      </c>
      <c r="Z398">
        <v>0</v>
      </c>
    </row>
    <row r="399" spans="1:26" x14ac:dyDescent="0.25">
      <c r="A399" t="s">
        <v>248</v>
      </c>
      <c r="B399">
        <v>1</v>
      </c>
      <c r="C399" t="s">
        <v>672</v>
      </c>
      <c r="D399" t="s">
        <v>239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78</v>
      </c>
      <c r="T399" t="s">
        <v>68</v>
      </c>
      <c r="U399" t="s">
        <v>1</v>
      </c>
      <c r="V399">
        <v>15</v>
      </c>
      <c r="W399" t="s">
        <v>298</v>
      </c>
      <c r="X399">
        <v>0</v>
      </c>
      <c r="Y399">
        <v>0</v>
      </c>
      <c r="Z399">
        <v>0</v>
      </c>
    </row>
    <row r="400" spans="1:26" x14ac:dyDescent="0.25">
      <c r="A400" t="s">
        <v>248</v>
      </c>
      <c r="B400">
        <v>1</v>
      </c>
      <c r="C400" t="s">
        <v>673</v>
      </c>
      <c r="D400" t="s">
        <v>239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78</v>
      </c>
      <c r="T400" t="s">
        <v>68</v>
      </c>
      <c r="U400" t="s">
        <v>1</v>
      </c>
      <c r="V400">
        <v>15</v>
      </c>
      <c r="W400" t="s">
        <v>298</v>
      </c>
      <c r="X400">
        <v>0</v>
      </c>
      <c r="Y400">
        <v>0</v>
      </c>
      <c r="Z400">
        <v>0</v>
      </c>
    </row>
    <row r="401" spans="1:26" x14ac:dyDescent="0.25">
      <c r="A401" t="s">
        <v>248</v>
      </c>
      <c r="B401">
        <v>1</v>
      </c>
      <c r="C401" t="s">
        <v>674</v>
      </c>
      <c r="D401" t="s">
        <v>239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78</v>
      </c>
      <c r="T401" t="s">
        <v>68</v>
      </c>
      <c r="U401" t="s">
        <v>1</v>
      </c>
      <c r="V401">
        <v>15</v>
      </c>
      <c r="W401" t="s">
        <v>298</v>
      </c>
      <c r="X401">
        <v>0</v>
      </c>
      <c r="Y401">
        <v>0</v>
      </c>
      <c r="Z401">
        <v>0</v>
      </c>
    </row>
    <row r="402" spans="1:26" x14ac:dyDescent="0.25">
      <c r="A402" t="s">
        <v>248</v>
      </c>
      <c r="B402">
        <v>1</v>
      </c>
      <c r="C402" t="s">
        <v>675</v>
      </c>
      <c r="D402" t="s">
        <v>239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78</v>
      </c>
      <c r="T402" t="s">
        <v>75</v>
      </c>
      <c r="U402" t="s">
        <v>1</v>
      </c>
      <c r="V402">
        <v>20</v>
      </c>
      <c r="W402" t="s">
        <v>321</v>
      </c>
      <c r="X402">
        <v>0</v>
      </c>
      <c r="Y402">
        <v>0</v>
      </c>
      <c r="Z402">
        <v>0</v>
      </c>
    </row>
    <row r="403" spans="1:26" x14ac:dyDescent="0.25">
      <c r="A403" t="s">
        <v>248</v>
      </c>
      <c r="B403">
        <v>1</v>
      </c>
      <c r="C403" t="s">
        <v>676</v>
      </c>
      <c r="D403" t="s">
        <v>239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78</v>
      </c>
      <c r="T403" t="s">
        <v>75</v>
      </c>
      <c r="U403" t="s">
        <v>1</v>
      </c>
      <c r="V403">
        <v>20</v>
      </c>
      <c r="W403" t="s">
        <v>321</v>
      </c>
      <c r="X403">
        <v>0</v>
      </c>
      <c r="Y403">
        <v>0</v>
      </c>
      <c r="Z403">
        <v>0</v>
      </c>
    </row>
    <row r="404" spans="1:26" x14ac:dyDescent="0.25">
      <c r="A404" t="s">
        <v>248</v>
      </c>
      <c r="B404">
        <v>1</v>
      </c>
      <c r="C404" t="s">
        <v>677</v>
      </c>
      <c r="D404" t="s">
        <v>239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78</v>
      </c>
      <c r="T404" t="s">
        <v>75</v>
      </c>
      <c r="U404" t="s">
        <v>1</v>
      </c>
      <c r="V404">
        <v>20</v>
      </c>
      <c r="W404" t="s">
        <v>321</v>
      </c>
      <c r="X404">
        <v>0</v>
      </c>
      <c r="Y404">
        <v>0</v>
      </c>
      <c r="Z404">
        <v>0</v>
      </c>
    </row>
    <row r="405" spans="1:26" x14ac:dyDescent="0.25">
      <c r="A405" t="s">
        <v>248</v>
      </c>
      <c r="B405">
        <v>1</v>
      </c>
      <c r="C405" t="s">
        <v>678</v>
      </c>
      <c r="D405" t="s">
        <v>239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78</v>
      </c>
      <c r="T405" t="s">
        <v>75</v>
      </c>
      <c r="U405" t="s">
        <v>1</v>
      </c>
      <c r="V405">
        <v>20</v>
      </c>
      <c r="W405" t="s">
        <v>321</v>
      </c>
      <c r="X405">
        <v>0</v>
      </c>
      <c r="Y405">
        <v>0</v>
      </c>
      <c r="Z405">
        <v>0</v>
      </c>
    </row>
    <row r="406" spans="1:26" x14ac:dyDescent="0.25">
      <c r="A406" t="s">
        <v>248</v>
      </c>
      <c r="B406">
        <v>1</v>
      </c>
      <c r="C406" t="s">
        <v>679</v>
      </c>
      <c r="D406" t="s">
        <v>239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78</v>
      </c>
      <c r="T406" t="s">
        <v>66</v>
      </c>
      <c r="U406" t="s">
        <v>1</v>
      </c>
      <c r="V406">
        <v>20</v>
      </c>
      <c r="W406" t="s">
        <v>321</v>
      </c>
      <c r="X406">
        <v>0</v>
      </c>
      <c r="Y406">
        <v>0</v>
      </c>
      <c r="Z406">
        <v>0</v>
      </c>
    </row>
    <row r="407" spans="1:26" x14ac:dyDescent="0.25">
      <c r="A407" t="s">
        <v>248</v>
      </c>
      <c r="B407">
        <v>1</v>
      </c>
      <c r="C407" t="s">
        <v>680</v>
      </c>
      <c r="D407" t="s">
        <v>239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78</v>
      </c>
      <c r="T407" t="s">
        <v>66</v>
      </c>
      <c r="U407" t="s">
        <v>1</v>
      </c>
      <c r="V407">
        <v>20</v>
      </c>
      <c r="W407" t="s">
        <v>321</v>
      </c>
      <c r="X407">
        <v>0</v>
      </c>
      <c r="Y407">
        <v>0</v>
      </c>
      <c r="Z407">
        <v>0</v>
      </c>
    </row>
    <row r="408" spans="1:26" x14ac:dyDescent="0.25">
      <c r="A408" t="s">
        <v>248</v>
      </c>
      <c r="B408">
        <v>1</v>
      </c>
      <c r="C408" t="s">
        <v>681</v>
      </c>
      <c r="D408" t="s">
        <v>239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78</v>
      </c>
      <c r="T408" t="s">
        <v>66</v>
      </c>
      <c r="U408" t="s">
        <v>1</v>
      </c>
      <c r="V408">
        <v>20</v>
      </c>
      <c r="W408" t="s">
        <v>321</v>
      </c>
      <c r="X408">
        <v>0</v>
      </c>
      <c r="Y408">
        <v>0</v>
      </c>
      <c r="Z408">
        <v>0</v>
      </c>
    </row>
    <row r="409" spans="1:26" x14ac:dyDescent="0.25">
      <c r="A409" t="s">
        <v>248</v>
      </c>
      <c r="B409">
        <v>1</v>
      </c>
      <c r="C409" t="s">
        <v>682</v>
      </c>
      <c r="D409" t="s">
        <v>239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78</v>
      </c>
      <c r="T409" t="s">
        <v>75</v>
      </c>
      <c r="U409" t="s">
        <v>1</v>
      </c>
      <c r="V409">
        <v>20</v>
      </c>
      <c r="W409" t="s">
        <v>321</v>
      </c>
      <c r="X409">
        <v>0</v>
      </c>
      <c r="Y409">
        <v>0</v>
      </c>
      <c r="Z409">
        <v>0</v>
      </c>
    </row>
    <row r="410" spans="1:26" x14ac:dyDescent="0.25">
      <c r="A410" t="s">
        <v>248</v>
      </c>
      <c r="B410">
        <v>1</v>
      </c>
      <c r="C410" t="s">
        <v>683</v>
      </c>
      <c r="D410" t="s">
        <v>239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78</v>
      </c>
      <c r="T410" t="s">
        <v>75</v>
      </c>
      <c r="U410" t="s">
        <v>147</v>
      </c>
      <c r="V410">
        <v>20</v>
      </c>
      <c r="W410" t="s">
        <v>321</v>
      </c>
      <c r="X410">
        <v>0</v>
      </c>
      <c r="Y410">
        <v>0</v>
      </c>
      <c r="Z410">
        <v>0</v>
      </c>
    </row>
    <row r="411" spans="1:26" x14ac:dyDescent="0.25">
      <c r="A411" t="s">
        <v>248</v>
      </c>
      <c r="B411">
        <v>1</v>
      </c>
      <c r="C411" t="s">
        <v>685</v>
      </c>
      <c r="D411" t="s">
        <v>239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78</v>
      </c>
      <c r="T411" t="s">
        <v>75</v>
      </c>
      <c r="U411" t="s">
        <v>2</v>
      </c>
      <c r="V411">
        <v>20</v>
      </c>
      <c r="W411" t="s">
        <v>321</v>
      </c>
      <c r="X411">
        <v>0</v>
      </c>
      <c r="Y411">
        <v>0</v>
      </c>
      <c r="Z411">
        <v>0</v>
      </c>
    </row>
    <row r="412" spans="1:26" x14ac:dyDescent="0.25">
      <c r="A412" t="s">
        <v>248</v>
      </c>
      <c r="B412">
        <v>1</v>
      </c>
      <c r="C412" t="s">
        <v>687</v>
      </c>
      <c r="D412" t="s">
        <v>239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78</v>
      </c>
      <c r="T412" t="s">
        <v>75</v>
      </c>
      <c r="U412" t="s">
        <v>1</v>
      </c>
      <c r="V412">
        <v>20</v>
      </c>
      <c r="W412" t="s">
        <v>321</v>
      </c>
      <c r="X412">
        <v>0</v>
      </c>
      <c r="Y412">
        <v>0</v>
      </c>
      <c r="Z412">
        <v>0</v>
      </c>
    </row>
    <row r="413" spans="1:26" x14ac:dyDescent="0.25">
      <c r="A413" t="s">
        <v>248</v>
      </c>
      <c r="B413">
        <v>1</v>
      </c>
      <c r="C413" t="s">
        <v>689</v>
      </c>
      <c r="D413" t="s">
        <v>239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78</v>
      </c>
      <c r="T413" t="s">
        <v>68</v>
      </c>
      <c r="U413" t="s">
        <v>1</v>
      </c>
      <c r="V413">
        <v>15</v>
      </c>
      <c r="W413" t="s">
        <v>461</v>
      </c>
      <c r="X413">
        <v>0</v>
      </c>
      <c r="Y413">
        <v>0</v>
      </c>
      <c r="Z413">
        <v>0</v>
      </c>
    </row>
    <row r="414" spans="1:26" x14ac:dyDescent="0.25">
      <c r="A414" t="s">
        <v>248</v>
      </c>
      <c r="B414">
        <v>1</v>
      </c>
      <c r="C414" t="s">
        <v>690</v>
      </c>
      <c r="D414" t="s">
        <v>239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78</v>
      </c>
      <c r="T414" t="s">
        <v>68</v>
      </c>
      <c r="U414" t="s">
        <v>1</v>
      </c>
      <c r="V414">
        <v>15</v>
      </c>
      <c r="W414" t="s">
        <v>461</v>
      </c>
      <c r="X414">
        <v>0</v>
      </c>
      <c r="Y414">
        <v>0</v>
      </c>
      <c r="Z414">
        <v>0</v>
      </c>
    </row>
    <row r="415" spans="1:26" x14ac:dyDescent="0.25">
      <c r="A415" t="s">
        <v>248</v>
      </c>
      <c r="B415">
        <v>1</v>
      </c>
      <c r="C415" t="s">
        <v>691</v>
      </c>
      <c r="D415" t="s">
        <v>239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78</v>
      </c>
      <c r="T415" t="s">
        <v>68</v>
      </c>
      <c r="U415" t="s">
        <v>1</v>
      </c>
      <c r="V415">
        <v>15</v>
      </c>
      <c r="W415" t="s">
        <v>461</v>
      </c>
      <c r="X415">
        <v>0</v>
      </c>
      <c r="Y415">
        <v>0</v>
      </c>
      <c r="Z415">
        <v>0</v>
      </c>
    </row>
    <row r="416" spans="1:26" x14ac:dyDescent="0.25">
      <c r="A416" t="s">
        <v>248</v>
      </c>
      <c r="B416">
        <v>1</v>
      </c>
      <c r="C416" t="s">
        <v>692</v>
      </c>
      <c r="D416" t="s">
        <v>239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78</v>
      </c>
      <c r="T416" t="s">
        <v>68</v>
      </c>
      <c r="U416" t="s">
        <v>1</v>
      </c>
      <c r="V416">
        <v>15</v>
      </c>
      <c r="W416" t="s">
        <v>484</v>
      </c>
      <c r="X416">
        <v>0</v>
      </c>
      <c r="Y416">
        <v>0</v>
      </c>
      <c r="Z416">
        <v>0</v>
      </c>
    </row>
    <row r="417" spans="1:26" x14ac:dyDescent="0.25">
      <c r="A417" t="s">
        <v>248</v>
      </c>
      <c r="B417">
        <v>1</v>
      </c>
      <c r="C417" t="s">
        <v>693</v>
      </c>
      <c r="D417" t="s">
        <v>239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78</v>
      </c>
      <c r="T417" t="s">
        <v>68</v>
      </c>
      <c r="U417" t="s">
        <v>1</v>
      </c>
      <c r="V417">
        <v>15</v>
      </c>
      <c r="W417" t="s">
        <v>484</v>
      </c>
      <c r="X417">
        <v>0</v>
      </c>
      <c r="Y417">
        <v>0</v>
      </c>
      <c r="Z417">
        <v>0</v>
      </c>
    </row>
    <row r="418" spans="1:26" x14ac:dyDescent="0.25">
      <c r="A418" t="s">
        <v>248</v>
      </c>
      <c r="B418">
        <v>1</v>
      </c>
      <c r="C418" t="s">
        <v>694</v>
      </c>
      <c r="D418" t="s">
        <v>239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78</v>
      </c>
      <c r="T418" t="s">
        <v>68</v>
      </c>
      <c r="U418" t="s">
        <v>1</v>
      </c>
      <c r="V418">
        <v>15</v>
      </c>
      <c r="W418" t="s">
        <v>484</v>
      </c>
      <c r="X418">
        <v>0</v>
      </c>
      <c r="Y418">
        <v>0</v>
      </c>
      <c r="Z418">
        <v>0</v>
      </c>
    </row>
    <row r="419" spans="1:26" x14ac:dyDescent="0.25">
      <c r="A419" t="s">
        <v>248</v>
      </c>
      <c r="B419">
        <v>1</v>
      </c>
      <c r="C419" t="s">
        <v>695</v>
      </c>
      <c r="D419" t="s">
        <v>239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78</v>
      </c>
      <c r="T419" t="s">
        <v>68</v>
      </c>
      <c r="U419" t="s">
        <v>1</v>
      </c>
      <c r="V419">
        <v>15</v>
      </c>
      <c r="W419" t="s">
        <v>401</v>
      </c>
      <c r="X419">
        <v>0</v>
      </c>
      <c r="Y419">
        <v>0</v>
      </c>
      <c r="Z419">
        <v>0</v>
      </c>
    </row>
    <row r="420" spans="1:26" x14ac:dyDescent="0.25">
      <c r="A420" t="s">
        <v>248</v>
      </c>
      <c r="B420">
        <v>1</v>
      </c>
      <c r="C420" t="s">
        <v>696</v>
      </c>
      <c r="D420" t="s">
        <v>239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78</v>
      </c>
      <c r="T420" t="s">
        <v>68</v>
      </c>
      <c r="U420" t="s">
        <v>1</v>
      </c>
      <c r="V420">
        <v>15</v>
      </c>
      <c r="W420" t="s">
        <v>401</v>
      </c>
      <c r="X420">
        <v>0</v>
      </c>
      <c r="Y420">
        <v>0</v>
      </c>
      <c r="Z420">
        <v>0</v>
      </c>
    </row>
    <row r="421" spans="1:26" x14ac:dyDescent="0.25">
      <c r="A421" t="s">
        <v>248</v>
      </c>
      <c r="B421">
        <v>1</v>
      </c>
      <c r="C421" t="s">
        <v>697</v>
      </c>
      <c r="D421" t="s">
        <v>239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78</v>
      </c>
      <c r="T421" t="s">
        <v>68</v>
      </c>
      <c r="U421" t="s">
        <v>1</v>
      </c>
      <c r="V421">
        <v>15</v>
      </c>
      <c r="W421" t="s">
        <v>401</v>
      </c>
      <c r="X421">
        <v>0</v>
      </c>
      <c r="Y421">
        <v>0</v>
      </c>
      <c r="Z421">
        <v>0</v>
      </c>
    </row>
    <row r="422" spans="1:26" x14ac:dyDescent="0.25">
      <c r="A422" t="s">
        <v>248</v>
      </c>
      <c r="B422">
        <v>1</v>
      </c>
      <c r="C422" t="s">
        <v>698</v>
      </c>
      <c r="D422" t="s">
        <v>239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78</v>
      </c>
      <c r="T422" t="s">
        <v>92</v>
      </c>
      <c r="U422" t="s">
        <v>1</v>
      </c>
      <c r="V422">
        <v>15</v>
      </c>
      <c r="W422" t="s">
        <v>321</v>
      </c>
      <c r="X422">
        <v>0</v>
      </c>
      <c r="Y422">
        <v>0</v>
      </c>
      <c r="Z422">
        <v>0</v>
      </c>
    </row>
    <row r="423" spans="1:26" x14ac:dyDescent="0.25">
      <c r="A423" t="s">
        <v>248</v>
      </c>
      <c r="B423">
        <v>1</v>
      </c>
      <c r="C423" t="s">
        <v>699</v>
      </c>
      <c r="D423" t="s">
        <v>239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78</v>
      </c>
      <c r="T423" t="s">
        <v>68</v>
      </c>
      <c r="U423" t="s">
        <v>1</v>
      </c>
      <c r="V423">
        <v>15</v>
      </c>
      <c r="W423" t="s">
        <v>321</v>
      </c>
      <c r="X423">
        <v>0</v>
      </c>
      <c r="Y423">
        <v>0</v>
      </c>
      <c r="Z423">
        <v>0</v>
      </c>
    </row>
    <row r="424" spans="1:26" x14ac:dyDescent="0.25">
      <c r="A424" t="s">
        <v>248</v>
      </c>
      <c r="B424">
        <v>1</v>
      </c>
      <c r="C424" t="s">
        <v>700</v>
      </c>
      <c r="D424" t="s">
        <v>239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78</v>
      </c>
      <c r="T424" t="s">
        <v>68</v>
      </c>
      <c r="U424" t="s">
        <v>1</v>
      </c>
      <c r="V424">
        <v>15</v>
      </c>
      <c r="W424" t="s">
        <v>321</v>
      </c>
      <c r="X424">
        <v>0</v>
      </c>
      <c r="Y424">
        <v>0</v>
      </c>
      <c r="Z424">
        <v>0</v>
      </c>
    </row>
    <row r="425" spans="1:26" x14ac:dyDescent="0.25">
      <c r="A425" t="s">
        <v>248</v>
      </c>
      <c r="B425">
        <v>1</v>
      </c>
      <c r="C425" t="s">
        <v>701</v>
      </c>
      <c r="D425" t="s">
        <v>239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66</v>
      </c>
      <c r="T425" t="s">
        <v>66</v>
      </c>
      <c r="U425" t="s">
        <v>1</v>
      </c>
      <c r="V425">
        <v>6</v>
      </c>
      <c r="W425" t="s">
        <v>401</v>
      </c>
      <c r="X425">
        <v>0</v>
      </c>
      <c r="Y425">
        <v>6.5739999999999998</v>
      </c>
      <c r="Z425">
        <v>6.5739999999999998</v>
      </c>
    </row>
    <row r="426" spans="1:26" x14ac:dyDescent="0.25">
      <c r="A426" t="s">
        <v>248</v>
      </c>
      <c r="B426">
        <v>1</v>
      </c>
      <c r="C426" t="s">
        <v>702</v>
      </c>
      <c r="D426" t="s">
        <v>239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66</v>
      </c>
      <c r="T426" t="s">
        <v>66</v>
      </c>
      <c r="U426" t="s">
        <v>1</v>
      </c>
      <c r="V426">
        <v>6</v>
      </c>
      <c r="W426" t="s">
        <v>401</v>
      </c>
      <c r="X426">
        <v>0</v>
      </c>
      <c r="Y426">
        <v>5.7930000000000001</v>
      </c>
      <c r="Z426">
        <v>5.7930000000000001</v>
      </c>
    </row>
    <row r="427" spans="1:26" x14ac:dyDescent="0.25">
      <c r="A427" t="s">
        <v>248</v>
      </c>
      <c r="B427">
        <v>1</v>
      </c>
      <c r="C427" t="s">
        <v>703</v>
      </c>
      <c r="D427" t="s">
        <v>239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66</v>
      </c>
      <c r="T427" t="s">
        <v>66</v>
      </c>
      <c r="U427" t="s">
        <v>1</v>
      </c>
      <c r="V427">
        <v>6</v>
      </c>
      <c r="W427" t="s">
        <v>401</v>
      </c>
      <c r="X427">
        <v>0</v>
      </c>
      <c r="Y427">
        <v>7.9809999999999999</v>
      </c>
      <c r="Z427">
        <v>7.9809999999999999</v>
      </c>
    </row>
    <row r="428" spans="1:26" x14ac:dyDescent="0.25">
      <c r="A428" t="s">
        <v>248</v>
      </c>
      <c r="B428">
        <v>1</v>
      </c>
      <c r="C428" t="s">
        <v>704</v>
      </c>
      <c r="D428" t="s">
        <v>239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66</v>
      </c>
      <c r="T428" t="s">
        <v>66</v>
      </c>
      <c r="U428" t="s">
        <v>1</v>
      </c>
      <c r="V428">
        <v>6</v>
      </c>
      <c r="W428" t="s">
        <v>401</v>
      </c>
      <c r="X428">
        <v>0</v>
      </c>
      <c r="Y428">
        <v>7.2370000000000001</v>
      </c>
      <c r="Z428">
        <v>7.2370000000000001</v>
      </c>
    </row>
    <row r="429" spans="1:26" x14ac:dyDescent="0.25">
      <c r="A429" t="s">
        <v>248</v>
      </c>
      <c r="B429">
        <v>1</v>
      </c>
      <c r="C429" t="s">
        <v>705</v>
      </c>
      <c r="D429" t="s">
        <v>239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66</v>
      </c>
      <c r="T429" t="s">
        <v>66</v>
      </c>
      <c r="U429" t="s">
        <v>1</v>
      </c>
      <c r="V429">
        <v>6</v>
      </c>
      <c r="W429" t="s">
        <v>401</v>
      </c>
      <c r="X429">
        <v>0</v>
      </c>
      <c r="Y429">
        <v>4.694</v>
      </c>
      <c r="Z429">
        <v>4.694</v>
      </c>
    </row>
    <row r="430" spans="1:26" x14ac:dyDescent="0.25">
      <c r="A430" t="s">
        <v>248</v>
      </c>
      <c r="B430">
        <v>1</v>
      </c>
      <c r="C430" t="s">
        <v>706</v>
      </c>
      <c r="D430" t="s">
        <v>239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68</v>
      </c>
      <c r="T430" t="s">
        <v>69</v>
      </c>
      <c r="U430" t="s">
        <v>1</v>
      </c>
      <c r="V430">
        <v>5</v>
      </c>
      <c r="W430" t="s">
        <v>401</v>
      </c>
      <c r="X430">
        <v>0</v>
      </c>
      <c r="Y430">
        <v>0</v>
      </c>
      <c r="Z430">
        <v>0</v>
      </c>
    </row>
    <row r="431" spans="1:26" x14ac:dyDescent="0.25">
      <c r="A431" t="s">
        <v>248</v>
      </c>
      <c r="B431">
        <v>1</v>
      </c>
      <c r="C431" t="s">
        <v>707</v>
      </c>
      <c r="D431" t="s">
        <v>239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66</v>
      </c>
      <c r="T431" t="s">
        <v>66</v>
      </c>
      <c r="U431" t="s">
        <v>1</v>
      </c>
      <c r="V431">
        <v>6</v>
      </c>
      <c r="W431" t="s">
        <v>401</v>
      </c>
      <c r="X431">
        <v>0</v>
      </c>
      <c r="Y431">
        <v>8.2460000000000004</v>
      </c>
      <c r="Z431">
        <v>8.2460000000000004</v>
      </c>
    </row>
    <row r="432" spans="1:26" x14ac:dyDescent="0.25">
      <c r="A432" t="s">
        <v>248</v>
      </c>
      <c r="B432">
        <v>1</v>
      </c>
      <c r="C432" t="s">
        <v>708</v>
      </c>
      <c r="D432" t="s">
        <v>239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66</v>
      </c>
      <c r="T432" t="s">
        <v>66</v>
      </c>
      <c r="U432" t="s">
        <v>1</v>
      </c>
      <c r="V432">
        <v>6</v>
      </c>
      <c r="W432" t="s">
        <v>401</v>
      </c>
      <c r="X432">
        <v>0</v>
      </c>
      <c r="Y432">
        <v>6.5190000000000001</v>
      </c>
      <c r="Z432">
        <v>6.5190000000000001</v>
      </c>
    </row>
    <row r="433" spans="1:26" x14ac:dyDescent="0.25">
      <c r="A433" t="s">
        <v>248</v>
      </c>
      <c r="B433">
        <v>1</v>
      </c>
      <c r="C433" t="s">
        <v>709</v>
      </c>
      <c r="D433" t="s">
        <v>239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66</v>
      </c>
      <c r="T433" t="s">
        <v>66</v>
      </c>
      <c r="U433" t="s">
        <v>1</v>
      </c>
      <c r="V433">
        <v>6</v>
      </c>
      <c r="W433" t="s">
        <v>401</v>
      </c>
      <c r="X433">
        <v>0</v>
      </c>
      <c r="Y433">
        <v>8.82</v>
      </c>
      <c r="Z433">
        <v>8.82</v>
      </c>
    </row>
    <row r="434" spans="1:26" x14ac:dyDescent="0.25">
      <c r="A434" t="s">
        <v>248</v>
      </c>
      <c r="B434">
        <v>1</v>
      </c>
      <c r="C434" t="s">
        <v>710</v>
      </c>
      <c r="D434" t="s">
        <v>239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66</v>
      </c>
      <c r="T434" t="s">
        <v>66</v>
      </c>
      <c r="U434" t="s">
        <v>1</v>
      </c>
      <c r="V434">
        <v>6</v>
      </c>
      <c r="W434" t="s">
        <v>401</v>
      </c>
      <c r="X434">
        <v>0</v>
      </c>
      <c r="Y434">
        <v>8.86</v>
      </c>
      <c r="Z434">
        <v>8.86</v>
      </c>
    </row>
    <row r="435" spans="1:26" x14ac:dyDescent="0.25">
      <c r="A435" t="s">
        <v>248</v>
      </c>
      <c r="B435">
        <v>1</v>
      </c>
      <c r="C435" t="s">
        <v>711</v>
      </c>
      <c r="D435" t="s">
        <v>239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66</v>
      </c>
      <c r="T435" t="s">
        <v>66</v>
      </c>
      <c r="U435" t="s">
        <v>1</v>
      </c>
      <c r="V435">
        <v>6</v>
      </c>
      <c r="W435" t="s">
        <v>401</v>
      </c>
      <c r="X435">
        <v>0</v>
      </c>
      <c r="Y435">
        <v>8.6839999999999993</v>
      </c>
      <c r="Z435">
        <v>8.6839999999999993</v>
      </c>
    </row>
    <row r="436" spans="1:26" x14ac:dyDescent="0.25">
      <c r="A436" t="s">
        <v>248</v>
      </c>
      <c r="B436">
        <v>1</v>
      </c>
      <c r="C436" t="s">
        <v>712</v>
      </c>
      <c r="D436" t="s">
        <v>239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66</v>
      </c>
      <c r="T436" t="s">
        <v>66</v>
      </c>
      <c r="U436" t="s">
        <v>1</v>
      </c>
      <c r="V436">
        <v>6</v>
      </c>
      <c r="W436" t="s">
        <v>401</v>
      </c>
      <c r="X436">
        <v>0</v>
      </c>
      <c r="Y436">
        <v>7.6529999999999996</v>
      </c>
      <c r="Z436">
        <v>7.6529999999999996</v>
      </c>
    </row>
    <row r="437" spans="1:26" x14ac:dyDescent="0.25">
      <c r="A437" t="s">
        <v>248</v>
      </c>
      <c r="B437">
        <v>1</v>
      </c>
      <c r="C437" t="s">
        <v>713</v>
      </c>
      <c r="D437" t="s">
        <v>239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75</v>
      </c>
      <c r="T437" t="s">
        <v>76</v>
      </c>
      <c r="U437" t="s">
        <v>1</v>
      </c>
      <c r="V437">
        <v>10</v>
      </c>
      <c r="W437" t="s">
        <v>401</v>
      </c>
      <c r="X437">
        <v>0</v>
      </c>
      <c r="Y437">
        <v>11.951000000000001</v>
      </c>
      <c r="Z437">
        <v>11.951000000000001</v>
      </c>
    </row>
    <row r="438" spans="1:26" x14ac:dyDescent="0.25">
      <c r="A438" t="s">
        <v>248</v>
      </c>
      <c r="B438">
        <v>1</v>
      </c>
      <c r="C438" t="s">
        <v>714</v>
      </c>
      <c r="D438" t="s">
        <v>239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75</v>
      </c>
      <c r="T438" t="s">
        <v>76</v>
      </c>
      <c r="U438" t="s">
        <v>1</v>
      </c>
      <c r="V438">
        <v>10</v>
      </c>
      <c r="W438" t="s">
        <v>401</v>
      </c>
      <c r="X438">
        <v>0</v>
      </c>
      <c r="Y438">
        <v>13.52</v>
      </c>
      <c r="Z438">
        <v>13.52</v>
      </c>
    </row>
    <row r="439" spans="1:26" x14ac:dyDescent="0.25">
      <c r="A439" t="s">
        <v>248</v>
      </c>
      <c r="B439">
        <v>1</v>
      </c>
      <c r="C439" t="s">
        <v>715</v>
      </c>
      <c r="D439" t="s">
        <v>239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75</v>
      </c>
      <c r="T439" t="s">
        <v>76</v>
      </c>
      <c r="U439" t="s">
        <v>1</v>
      </c>
      <c r="V439">
        <v>10</v>
      </c>
      <c r="W439" t="s">
        <v>401</v>
      </c>
      <c r="X439">
        <v>0</v>
      </c>
      <c r="Y439">
        <v>6.8920000000000003</v>
      </c>
      <c r="Z439">
        <v>6.8920000000000003</v>
      </c>
    </row>
    <row r="440" spans="1:26" x14ac:dyDescent="0.25">
      <c r="A440" t="s">
        <v>248</v>
      </c>
      <c r="B440">
        <v>1</v>
      </c>
      <c r="C440" t="s">
        <v>716</v>
      </c>
      <c r="D440" t="s">
        <v>239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66</v>
      </c>
      <c r="T440" t="s">
        <v>66</v>
      </c>
      <c r="U440" t="s">
        <v>1</v>
      </c>
      <c r="V440">
        <v>6</v>
      </c>
      <c r="W440" t="s">
        <v>401</v>
      </c>
      <c r="X440">
        <v>0</v>
      </c>
      <c r="Y440">
        <v>5.6210000000000004</v>
      </c>
      <c r="Z440">
        <v>5.6210000000000004</v>
      </c>
    </row>
    <row r="441" spans="1:26" x14ac:dyDescent="0.25">
      <c r="A441" t="s">
        <v>248</v>
      </c>
      <c r="B441">
        <v>1</v>
      </c>
      <c r="C441" t="s">
        <v>717</v>
      </c>
      <c r="D441" t="s">
        <v>239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68</v>
      </c>
      <c r="T441" t="s">
        <v>69</v>
      </c>
      <c r="U441" t="s">
        <v>1</v>
      </c>
      <c r="V441">
        <v>5</v>
      </c>
      <c r="W441" t="s">
        <v>401</v>
      </c>
      <c r="X441">
        <v>0</v>
      </c>
      <c r="Y441">
        <v>0</v>
      </c>
      <c r="Z441">
        <v>0</v>
      </c>
    </row>
    <row r="442" spans="1:26" x14ac:dyDescent="0.25">
      <c r="A442" t="s">
        <v>248</v>
      </c>
      <c r="B442">
        <v>1</v>
      </c>
      <c r="C442" t="s">
        <v>718</v>
      </c>
      <c r="D442" t="s">
        <v>239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66</v>
      </c>
      <c r="T442" t="s">
        <v>66</v>
      </c>
      <c r="U442" t="s">
        <v>1</v>
      </c>
      <c r="V442">
        <v>6</v>
      </c>
      <c r="W442" t="s">
        <v>401</v>
      </c>
      <c r="X442">
        <v>0</v>
      </c>
      <c r="Y442">
        <v>6.4749999999999996</v>
      </c>
      <c r="Z442">
        <v>6.4749999999999996</v>
      </c>
    </row>
    <row r="443" spans="1:26" x14ac:dyDescent="0.25">
      <c r="A443" t="s">
        <v>248</v>
      </c>
      <c r="B443">
        <v>1</v>
      </c>
      <c r="C443" t="s">
        <v>719</v>
      </c>
      <c r="D443" t="s">
        <v>239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66</v>
      </c>
      <c r="T443" t="s">
        <v>66</v>
      </c>
      <c r="U443" t="s">
        <v>1</v>
      </c>
      <c r="V443">
        <v>6</v>
      </c>
      <c r="W443" t="s">
        <v>401</v>
      </c>
      <c r="X443">
        <v>0</v>
      </c>
      <c r="Y443">
        <v>3.9039999999999999</v>
      </c>
      <c r="Z443">
        <v>3.9039999999999999</v>
      </c>
    </row>
    <row r="444" spans="1:26" x14ac:dyDescent="0.25">
      <c r="A444" t="s">
        <v>248</v>
      </c>
      <c r="B444">
        <v>1</v>
      </c>
      <c r="C444" t="s">
        <v>720</v>
      </c>
      <c r="D444" t="s">
        <v>239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66</v>
      </c>
      <c r="T444" t="s">
        <v>66</v>
      </c>
      <c r="U444" t="s">
        <v>1</v>
      </c>
      <c r="V444">
        <v>6</v>
      </c>
      <c r="W444" t="s">
        <v>401</v>
      </c>
      <c r="X444">
        <v>0</v>
      </c>
      <c r="Y444">
        <v>4.157</v>
      </c>
      <c r="Z444">
        <v>4.157</v>
      </c>
    </row>
    <row r="445" spans="1:26" x14ac:dyDescent="0.25">
      <c r="A445" t="s">
        <v>248</v>
      </c>
      <c r="B445">
        <v>1</v>
      </c>
      <c r="C445" t="s">
        <v>721</v>
      </c>
      <c r="D445" t="s">
        <v>239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66</v>
      </c>
      <c r="T445" t="s">
        <v>66</v>
      </c>
      <c r="U445" t="s">
        <v>1</v>
      </c>
      <c r="V445">
        <v>6</v>
      </c>
      <c r="W445" t="s">
        <v>401</v>
      </c>
      <c r="X445">
        <v>0</v>
      </c>
      <c r="Y445">
        <v>3.5019999999999998</v>
      </c>
      <c r="Z445">
        <v>3.5019999999999998</v>
      </c>
    </row>
    <row r="446" spans="1:26" x14ac:dyDescent="0.25">
      <c r="A446" t="s">
        <v>248</v>
      </c>
      <c r="B446">
        <v>1</v>
      </c>
      <c r="C446" t="s">
        <v>722</v>
      </c>
      <c r="D446" t="s">
        <v>239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66</v>
      </c>
      <c r="T446" t="s">
        <v>66</v>
      </c>
      <c r="U446" t="s">
        <v>1</v>
      </c>
      <c r="V446">
        <v>6</v>
      </c>
      <c r="W446" t="s">
        <v>401</v>
      </c>
      <c r="X446">
        <v>0</v>
      </c>
      <c r="Y446">
        <v>6.5309999999999997</v>
      </c>
      <c r="Z446">
        <v>6.5309999999999997</v>
      </c>
    </row>
    <row r="447" spans="1:26" x14ac:dyDescent="0.25">
      <c r="A447" t="s">
        <v>248</v>
      </c>
      <c r="B447">
        <v>1</v>
      </c>
      <c r="C447" t="s">
        <v>723</v>
      </c>
      <c r="D447" t="s">
        <v>239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75</v>
      </c>
      <c r="T447" t="s">
        <v>76</v>
      </c>
      <c r="U447" t="s">
        <v>1</v>
      </c>
      <c r="V447">
        <v>10</v>
      </c>
      <c r="W447" t="s">
        <v>401</v>
      </c>
      <c r="X447">
        <v>0</v>
      </c>
      <c r="Y447">
        <v>15.807</v>
      </c>
      <c r="Z447">
        <v>15.807</v>
      </c>
    </row>
    <row r="448" spans="1:26" x14ac:dyDescent="0.25">
      <c r="A448" t="s">
        <v>248</v>
      </c>
      <c r="B448">
        <v>1</v>
      </c>
      <c r="C448" t="s">
        <v>724</v>
      </c>
      <c r="D448" t="s">
        <v>239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75</v>
      </c>
      <c r="T448" t="s">
        <v>76</v>
      </c>
      <c r="U448" t="s">
        <v>1</v>
      </c>
      <c r="V448">
        <v>10</v>
      </c>
      <c r="W448" t="s">
        <v>401</v>
      </c>
      <c r="X448">
        <v>0</v>
      </c>
      <c r="Y448">
        <v>15.999000000000001</v>
      </c>
      <c r="Z448">
        <v>15.999000000000001</v>
      </c>
    </row>
    <row r="449" spans="1:26" x14ac:dyDescent="0.25">
      <c r="A449" t="s">
        <v>248</v>
      </c>
      <c r="B449">
        <v>1</v>
      </c>
      <c r="C449" t="s">
        <v>725</v>
      </c>
      <c r="D449" t="s">
        <v>239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75</v>
      </c>
      <c r="T449" t="s">
        <v>76</v>
      </c>
      <c r="U449" t="s">
        <v>1</v>
      </c>
      <c r="V449">
        <v>10</v>
      </c>
      <c r="W449" t="s">
        <v>401</v>
      </c>
      <c r="X449">
        <v>0</v>
      </c>
      <c r="Y449">
        <v>14.170999999999999</v>
      </c>
      <c r="Z449">
        <v>14.170999999999999</v>
      </c>
    </row>
    <row r="450" spans="1:26" x14ac:dyDescent="0.25">
      <c r="A450" t="s">
        <v>248</v>
      </c>
      <c r="B450">
        <v>1</v>
      </c>
      <c r="C450" t="s">
        <v>726</v>
      </c>
      <c r="D450" t="s">
        <v>239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75</v>
      </c>
      <c r="T450" t="s">
        <v>76</v>
      </c>
      <c r="U450" t="s">
        <v>1</v>
      </c>
      <c r="V450">
        <v>10</v>
      </c>
      <c r="W450" t="s">
        <v>401</v>
      </c>
      <c r="X450">
        <v>0</v>
      </c>
      <c r="Y450">
        <v>11.932</v>
      </c>
      <c r="Z450">
        <v>11.932</v>
      </c>
    </row>
    <row r="451" spans="1:26" x14ac:dyDescent="0.25">
      <c r="A451" t="s">
        <v>248</v>
      </c>
      <c r="B451">
        <v>1</v>
      </c>
      <c r="C451" t="s">
        <v>727</v>
      </c>
      <c r="D451" t="s">
        <v>239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75</v>
      </c>
      <c r="T451" t="s">
        <v>76</v>
      </c>
      <c r="U451" t="s">
        <v>1</v>
      </c>
      <c r="V451">
        <v>10</v>
      </c>
      <c r="W451" t="s">
        <v>401</v>
      </c>
      <c r="X451">
        <v>0</v>
      </c>
      <c r="Y451">
        <v>9.7910000000000004</v>
      </c>
      <c r="Z451">
        <v>9.7910000000000004</v>
      </c>
    </row>
    <row r="452" spans="1:26" x14ac:dyDescent="0.25">
      <c r="A452" t="s">
        <v>248</v>
      </c>
      <c r="B452">
        <v>1</v>
      </c>
      <c r="C452" t="s">
        <v>728</v>
      </c>
      <c r="D452" t="s">
        <v>239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68</v>
      </c>
      <c r="T452" t="s">
        <v>69</v>
      </c>
      <c r="U452" t="s">
        <v>1</v>
      </c>
      <c r="V452">
        <v>5</v>
      </c>
      <c r="W452" t="s">
        <v>401</v>
      </c>
      <c r="X452">
        <v>0</v>
      </c>
      <c r="Y452">
        <v>0</v>
      </c>
      <c r="Z452">
        <v>0</v>
      </c>
    </row>
    <row r="453" spans="1:26" x14ac:dyDescent="0.25">
      <c r="A453" t="s">
        <v>248</v>
      </c>
      <c r="B453">
        <v>1</v>
      </c>
      <c r="C453" t="s">
        <v>729</v>
      </c>
      <c r="D453" t="s">
        <v>239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75</v>
      </c>
      <c r="T453" t="s">
        <v>76</v>
      </c>
      <c r="U453" t="s">
        <v>1</v>
      </c>
      <c r="V453">
        <v>10</v>
      </c>
      <c r="W453" t="s">
        <v>401</v>
      </c>
      <c r="X453">
        <v>0</v>
      </c>
      <c r="Y453">
        <v>9.4949999999999992</v>
      </c>
      <c r="Z453">
        <v>9.4949999999999992</v>
      </c>
    </row>
    <row r="454" spans="1:26" x14ac:dyDescent="0.25">
      <c r="A454" t="s">
        <v>248</v>
      </c>
      <c r="B454">
        <v>1</v>
      </c>
      <c r="C454" t="s">
        <v>730</v>
      </c>
      <c r="D454" t="s">
        <v>239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75</v>
      </c>
      <c r="T454" t="s">
        <v>76</v>
      </c>
      <c r="U454" t="s">
        <v>1</v>
      </c>
      <c r="V454">
        <v>10</v>
      </c>
      <c r="W454" t="s">
        <v>401</v>
      </c>
      <c r="X454">
        <v>0</v>
      </c>
      <c r="Y454">
        <v>10.124000000000001</v>
      </c>
      <c r="Z454">
        <v>10.124000000000001</v>
      </c>
    </row>
    <row r="455" spans="1:26" x14ac:dyDescent="0.25">
      <c r="A455" t="s">
        <v>248</v>
      </c>
      <c r="B455">
        <v>1</v>
      </c>
      <c r="C455" t="s">
        <v>731</v>
      </c>
      <c r="D455" t="s">
        <v>239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75</v>
      </c>
      <c r="T455" t="s">
        <v>76</v>
      </c>
      <c r="U455" t="s">
        <v>1</v>
      </c>
      <c r="V455">
        <v>10</v>
      </c>
      <c r="W455" t="s">
        <v>401</v>
      </c>
      <c r="X455">
        <v>0</v>
      </c>
      <c r="Y455">
        <v>4.5339999999999998</v>
      </c>
      <c r="Z455">
        <v>4.5339999999999998</v>
      </c>
    </row>
    <row r="456" spans="1:26" x14ac:dyDescent="0.25">
      <c r="A456" t="s">
        <v>248</v>
      </c>
      <c r="B456">
        <v>1</v>
      </c>
      <c r="C456" t="s">
        <v>732</v>
      </c>
      <c r="D456" t="s">
        <v>239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75</v>
      </c>
      <c r="T456" t="s">
        <v>76</v>
      </c>
      <c r="U456" t="s">
        <v>1</v>
      </c>
      <c r="V456">
        <v>10</v>
      </c>
      <c r="W456" t="s">
        <v>401</v>
      </c>
      <c r="X456">
        <v>0</v>
      </c>
      <c r="Y456">
        <v>5.1529999999999996</v>
      </c>
      <c r="Z456">
        <v>5.1529999999999996</v>
      </c>
    </row>
    <row r="457" spans="1:26" x14ac:dyDescent="0.25">
      <c r="A457" t="s">
        <v>248</v>
      </c>
      <c r="B457">
        <v>1</v>
      </c>
      <c r="C457" t="s">
        <v>733</v>
      </c>
      <c r="D457" t="s">
        <v>239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75</v>
      </c>
      <c r="T457" t="s">
        <v>76</v>
      </c>
      <c r="U457" t="s">
        <v>1</v>
      </c>
      <c r="V457">
        <v>10</v>
      </c>
      <c r="W457" t="s">
        <v>401</v>
      </c>
      <c r="X457">
        <v>0</v>
      </c>
      <c r="Y457">
        <v>10.321</v>
      </c>
      <c r="Z457">
        <v>10.321</v>
      </c>
    </row>
    <row r="458" spans="1:26" x14ac:dyDescent="0.25">
      <c r="A458" t="s">
        <v>248</v>
      </c>
      <c r="B458">
        <v>1</v>
      </c>
      <c r="C458" t="s">
        <v>734</v>
      </c>
      <c r="D458" t="s">
        <v>239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66</v>
      </c>
      <c r="T458" t="s">
        <v>66</v>
      </c>
      <c r="U458" t="s">
        <v>1</v>
      </c>
      <c r="V458">
        <v>6</v>
      </c>
      <c r="W458" t="s">
        <v>484</v>
      </c>
      <c r="X458">
        <v>0</v>
      </c>
      <c r="Y458">
        <v>5.1219999999999999</v>
      </c>
      <c r="Z458">
        <v>5.1219999999999999</v>
      </c>
    </row>
    <row r="459" spans="1:26" x14ac:dyDescent="0.25">
      <c r="A459" t="s">
        <v>248</v>
      </c>
      <c r="B459">
        <v>1</v>
      </c>
      <c r="C459" t="s">
        <v>735</v>
      </c>
      <c r="D459" t="s">
        <v>239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66</v>
      </c>
      <c r="T459" t="s">
        <v>66</v>
      </c>
      <c r="U459" t="s">
        <v>1</v>
      </c>
      <c r="V459">
        <v>6</v>
      </c>
      <c r="W459" t="s">
        <v>484</v>
      </c>
      <c r="X459">
        <v>0</v>
      </c>
      <c r="Y459">
        <v>4.5579999999999998</v>
      </c>
      <c r="Z459">
        <v>4.5579999999999998</v>
      </c>
    </row>
    <row r="460" spans="1:26" x14ac:dyDescent="0.25">
      <c r="A460" t="s">
        <v>248</v>
      </c>
      <c r="B460">
        <v>1</v>
      </c>
      <c r="C460" t="s">
        <v>736</v>
      </c>
      <c r="D460" t="s">
        <v>239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66</v>
      </c>
      <c r="T460" t="s">
        <v>66</v>
      </c>
      <c r="U460" t="s">
        <v>1</v>
      </c>
      <c r="V460">
        <v>6</v>
      </c>
      <c r="W460" t="s">
        <v>484</v>
      </c>
      <c r="X460">
        <v>0</v>
      </c>
      <c r="Y460">
        <v>6.4450000000000003</v>
      </c>
      <c r="Z460">
        <v>6.4450000000000003</v>
      </c>
    </row>
    <row r="461" spans="1:26" x14ac:dyDescent="0.25">
      <c r="A461" t="s">
        <v>248</v>
      </c>
      <c r="B461">
        <v>1</v>
      </c>
      <c r="C461" t="s">
        <v>737</v>
      </c>
      <c r="D461" t="s">
        <v>239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66</v>
      </c>
      <c r="T461" t="s">
        <v>66</v>
      </c>
      <c r="U461" t="s">
        <v>1</v>
      </c>
      <c r="V461">
        <v>6</v>
      </c>
      <c r="W461" t="s">
        <v>484</v>
      </c>
      <c r="X461">
        <v>0</v>
      </c>
      <c r="Y461">
        <v>4.8140000000000001</v>
      </c>
      <c r="Z461">
        <v>4.8140000000000001</v>
      </c>
    </row>
    <row r="462" spans="1:26" x14ac:dyDescent="0.25">
      <c r="A462" t="s">
        <v>248</v>
      </c>
      <c r="B462">
        <v>1</v>
      </c>
      <c r="C462" t="s">
        <v>738</v>
      </c>
      <c r="D462" t="s">
        <v>239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66</v>
      </c>
      <c r="T462" t="s">
        <v>66</v>
      </c>
      <c r="U462" t="s">
        <v>1</v>
      </c>
      <c r="V462">
        <v>6</v>
      </c>
      <c r="W462" t="s">
        <v>484</v>
      </c>
      <c r="X462">
        <v>0</v>
      </c>
      <c r="Y462">
        <v>8.641</v>
      </c>
      <c r="Z462">
        <v>8.641</v>
      </c>
    </row>
    <row r="463" spans="1:26" x14ac:dyDescent="0.25">
      <c r="A463" t="s">
        <v>248</v>
      </c>
      <c r="B463">
        <v>1</v>
      </c>
      <c r="C463" t="s">
        <v>739</v>
      </c>
      <c r="D463" t="s">
        <v>239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68</v>
      </c>
      <c r="T463" t="s">
        <v>69</v>
      </c>
      <c r="U463" t="s">
        <v>1</v>
      </c>
      <c r="V463">
        <v>5</v>
      </c>
      <c r="W463" t="s">
        <v>484</v>
      </c>
      <c r="X463">
        <v>0</v>
      </c>
      <c r="Y463">
        <v>0</v>
      </c>
      <c r="Z463">
        <v>0</v>
      </c>
    </row>
    <row r="464" spans="1:26" x14ac:dyDescent="0.25">
      <c r="A464" t="s">
        <v>248</v>
      </c>
      <c r="B464">
        <v>1</v>
      </c>
      <c r="C464" t="s">
        <v>740</v>
      </c>
      <c r="D464" t="s">
        <v>239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66</v>
      </c>
      <c r="T464" t="s">
        <v>66</v>
      </c>
      <c r="U464" t="s">
        <v>1</v>
      </c>
      <c r="V464">
        <v>6</v>
      </c>
      <c r="W464" t="s">
        <v>484</v>
      </c>
      <c r="X464">
        <v>0</v>
      </c>
      <c r="Y464">
        <v>6.9509999999999996</v>
      </c>
      <c r="Z464">
        <v>6.9509999999999996</v>
      </c>
    </row>
    <row r="465" spans="1:26" x14ac:dyDescent="0.25">
      <c r="A465" t="s">
        <v>248</v>
      </c>
      <c r="B465">
        <v>1</v>
      </c>
      <c r="C465" t="s">
        <v>741</v>
      </c>
      <c r="D465" t="s">
        <v>239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66</v>
      </c>
      <c r="T465" t="s">
        <v>66</v>
      </c>
      <c r="U465" t="s">
        <v>1</v>
      </c>
      <c r="V465">
        <v>6</v>
      </c>
      <c r="W465" t="s">
        <v>484</v>
      </c>
      <c r="X465">
        <v>0</v>
      </c>
      <c r="Y465">
        <v>7.1459999999999999</v>
      </c>
      <c r="Z465">
        <v>7.1459999999999999</v>
      </c>
    </row>
    <row r="466" spans="1:26" x14ac:dyDescent="0.25">
      <c r="A466" t="s">
        <v>248</v>
      </c>
      <c r="B466">
        <v>1</v>
      </c>
      <c r="C466" t="s">
        <v>742</v>
      </c>
      <c r="D466" t="s">
        <v>239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66</v>
      </c>
      <c r="T466" t="s">
        <v>66</v>
      </c>
      <c r="U466" t="s">
        <v>1</v>
      </c>
      <c r="V466">
        <v>6</v>
      </c>
      <c r="W466" t="s">
        <v>484</v>
      </c>
      <c r="X466">
        <v>0</v>
      </c>
      <c r="Y466">
        <v>6.2190000000000003</v>
      </c>
      <c r="Z466">
        <v>6.2190000000000003</v>
      </c>
    </row>
    <row r="467" spans="1:26" x14ac:dyDescent="0.25">
      <c r="A467" t="s">
        <v>248</v>
      </c>
      <c r="B467">
        <v>1</v>
      </c>
      <c r="C467" t="s">
        <v>743</v>
      </c>
      <c r="D467" t="s">
        <v>239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66</v>
      </c>
      <c r="T467" t="s">
        <v>66</v>
      </c>
      <c r="U467" t="s">
        <v>1</v>
      </c>
      <c r="V467">
        <v>6</v>
      </c>
      <c r="W467" t="s">
        <v>484</v>
      </c>
      <c r="X467">
        <v>0</v>
      </c>
      <c r="Y467">
        <v>6.085</v>
      </c>
      <c r="Z467">
        <v>6.085</v>
      </c>
    </row>
    <row r="468" spans="1:26" x14ac:dyDescent="0.25">
      <c r="A468" t="s">
        <v>248</v>
      </c>
      <c r="B468">
        <v>1</v>
      </c>
      <c r="C468" t="s">
        <v>744</v>
      </c>
      <c r="D468" t="s">
        <v>239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66</v>
      </c>
      <c r="T468" t="s">
        <v>66</v>
      </c>
      <c r="U468" t="s">
        <v>1</v>
      </c>
      <c r="V468">
        <v>6</v>
      </c>
      <c r="W468" t="s">
        <v>484</v>
      </c>
      <c r="X468">
        <v>0</v>
      </c>
      <c r="Y468">
        <v>7.08</v>
      </c>
      <c r="Z468">
        <v>7.08</v>
      </c>
    </row>
    <row r="469" spans="1:26" x14ac:dyDescent="0.25">
      <c r="A469" t="s">
        <v>248</v>
      </c>
      <c r="B469">
        <v>1</v>
      </c>
      <c r="C469" t="s">
        <v>745</v>
      </c>
      <c r="D469" t="s">
        <v>239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66</v>
      </c>
      <c r="T469" t="s">
        <v>66</v>
      </c>
      <c r="U469" t="s">
        <v>1</v>
      </c>
      <c r="V469">
        <v>6</v>
      </c>
      <c r="W469" t="s">
        <v>484</v>
      </c>
      <c r="X469">
        <v>0</v>
      </c>
      <c r="Y469">
        <v>6.5620000000000003</v>
      </c>
      <c r="Z469">
        <v>6.5620000000000003</v>
      </c>
    </row>
    <row r="470" spans="1:26" x14ac:dyDescent="0.25">
      <c r="A470" t="s">
        <v>248</v>
      </c>
      <c r="B470">
        <v>1</v>
      </c>
      <c r="C470" t="s">
        <v>746</v>
      </c>
      <c r="D470" t="s">
        <v>239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66</v>
      </c>
      <c r="T470" t="s">
        <v>66</v>
      </c>
      <c r="U470" t="s">
        <v>1</v>
      </c>
      <c r="V470">
        <v>6</v>
      </c>
      <c r="W470" t="s">
        <v>484</v>
      </c>
      <c r="X470">
        <v>0</v>
      </c>
      <c r="Y470">
        <v>5.7380000000000004</v>
      </c>
      <c r="Z470">
        <v>5.7380000000000004</v>
      </c>
    </row>
    <row r="471" spans="1:26" x14ac:dyDescent="0.25">
      <c r="A471" t="s">
        <v>248</v>
      </c>
      <c r="B471">
        <v>1</v>
      </c>
      <c r="C471" t="s">
        <v>747</v>
      </c>
      <c r="D471" t="s">
        <v>239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66</v>
      </c>
      <c r="T471" t="s">
        <v>66</v>
      </c>
      <c r="U471" t="s">
        <v>1</v>
      </c>
      <c r="V471">
        <v>6</v>
      </c>
      <c r="W471" t="s">
        <v>484</v>
      </c>
      <c r="X471">
        <v>0</v>
      </c>
      <c r="Y471">
        <v>6.8380000000000001</v>
      </c>
      <c r="Z471">
        <v>6.8380000000000001</v>
      </c>
    </row>
    <row r="472" spans="1:26" x14ac:dyDescent="0.25">
      <c r="A472" t="s">
        <v>248</v>
      </c>
      <c r="B472">
        <v>1</v>
      </c>
      <c r="C472" t="s">
        <v>748</v>
      </c>
      <c r="D472" t="s">
        <v>239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66</v>
      </c>
      <c r="T472" t="s">
        <v>66</v>
      </c>
      <c r="U472" t="s">
        <v>1</v>
      </c>
      <c r="V472">
        <v>6</v>
      </c>
      <c r="W472" t="s">
        <v>484</v>
      </c>
      <c r="X472">
        <v>0</v>
      </c>
      <c r="Y472">
        <v>4.7229999999999999</v>
      </c>
      <c r="Z472">
        <v>4.7229999999999999</v>
      </c>
    </row>
    <row r="473" spans="1:26" x14ac:dyDescent="0.25">
      <c r="A473" t="s">
        <v>248</v>
      </c>
      <c r="B473">
        <v>1</v>
      </c>
      <c r="C473" t="s">
        <v>749</v>
      </c>
      <c r="D473" t="s">
        <v>239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66</v>
      </c>
      <c r="T473" t="s">
        <v>66</v>
      </c>
      <c r="U473" t="s">
        <v>1</v>
      </c>
      <c r="V473">
        <v>6</v>
      </c>
      <c r="W473" t="s">
        <v>484</v>
      </c>
      <c r="X473">
        <v>0</v>
      </c>
      <c r="Y473">
        <v>5.883</v>
      </c>
      <c r="Z473">
        <v>5.883</v>
      </c>
    </row>
    <row r="474" spans="1:26" x14ac:dyDescent="0.25">
      <c r="A474" t="s">
        <v>248</v>
      </c>
      <c r="B474">
        <v>1</v>
      </c>
      <c r="C474" t="s">
        <v>750</v>
      </c>
      <c r="D474" t="s">
        <v>239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68</v>
      </c>
      <c r="T474" t="s">
        <v>69</v>
      </c>
      <c r="U474" t="s">
        <v>1</v>
      </c>
      <c r="V474">
        <v>5</v>
      </c>
      <c r="W474" t="s">
        <v>484</v>
      </c>
      <c r="X474">
        <v>0</v>
      </c>
      <c r="Y474">
        <v>0</v>
      </c>
      <c r="Z474">
        <v>0</v>
      </c>
    </row>
    <row r="475" spans="1:26" x14ac:dyDescent="0.25">
      <c r="A475" t="s">
        <v>248</v>
      </c>
      <c r="B475">
        <v>1</v>
      </c>
      <c r="C475" t="s">
        <v>751</v>
      </c>
      <c r="D475" t="s">
        <v>239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66</v>
      </c>
      <c r="T475" t="s">
        <v>66</v>
      </c>
      <c r="U475" t="s">
        <v>1</v>
      </c>
      <c r="V475">
        <v>6</v>
      </c>
      <c r="W475" t="s">
        <v>484</v>
      </c>
      <c r="X475">
        <v>0</v>
      </c>
      <c r="Y475">
        <v>5.7489999999999997</v>
      </c>
      <c r="Z475">
        <v>5.7489999999999997</v>
      </c>
    </row>
    <row r="476" spans="1:26" x14ac:dyDescent="0.25">
      <c r="A476" t="s">
        <v>248</v>
      </c>
      <c r="B476">
        <v>1</v>
      </c>
      <c r="C476" t="s">
        <v>752</v>
      </c>
      <c r="D476" t="s">
        <v>239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66</v>
      </c>
      <c r="T476" t="s">
        <v>66</v>
      </c>
      <c r="U476" t="s">
        <v>1</v>
      </c>
      <c r="V476">
        <v>6</v>
      </c>
      <c r="W476" t="s">
        <v>484</v>
      </c>
      <c r="X476">
        <v>0</v>
      </c>
      <c r="Y476">
        <v>6.085</v>
      </c>
      <c r="Z476">
        <v>6.085</v>
      </c>
    </row>
    <row r="477" spans="1:26" x14ac:dyDescent="0.25">
      <c r="A477" t="s">
        <v>248</v>
      </c>
      <c r="B477">
        <v>1</v>
      </c>
      <c r="C477" t="s">
        <v>753</v>
      </c>
      <c r="D477" t="s">
        <v>239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66</v>
      </c>
      <c r="T477" t="s">
        <v>66</v>
      </c>
      <c r="U477" t="s">
        <v>1</v>
      </c>
      <c r="V477">
        <v>6</v>
      </c>
      <c r="W477" t="s">
        <v>484</v>
      </c>
      <c r="X477">
        <v>0</v>
      </c>
      <c r="Y477">
        <v>6.2080000000000002</v>
      </c>
      <c r="Z477">
        <v>6.2080000000000002</v>
      </c>
    </row>
    <row r="478" spans="1:26" x14ac:dyDescent="0.25">
      <c r="A478" t="s">
        <v>248</v>
      </c>
      <c r="B478">
        <v>1</v>
      </c>
      <c r="C478" t="s">
        <v>754</v>
      </c>
      <c r="D478" t="s">
        <v>239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66</v>
      </c>
      <c r="T478" t="s">
        <v>66</v>
      </c>
      <c r="U478" t="s">
        <v>1</v>
      </c>
      <c r="V478">
        <v>6</v>
      </c>
      <c r="W478" t="s">
        <v>484</v>
      </c>
      <c r="X478">
        <v>0</v>
      </c>
      <c r="Y478">
        <v>6.2130000000000001</v>
      </c>
      <c r="Z478">
        <v>6.2130000000000001</v>
      </c>
    </row>
    <row r="479" spans="1:26" x14ac:dyDescent="0.25">
      <c r="A479" t="s">
        <v>248</v>
      </c>
      <c r="B479">
        <v>1</v>
      </c>
      <c r="C479" t="s">
        <v>755</v>
      </c>
      <c r="D479" t="s">
        <v>239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66</v>
      </c>
      <c r="T479" t="s">
        <v>66</v>
      </c>
      <c r="U479" t="s">
        <v>1</v>
      </c>
      <c r="V479">
        <v>6</v>
      </c>
      <c r="W479" t="s">
        <v>484</v>
      </c>
      <c r="X479">
        <v>0</v>
      </c>
      <c r="Y479">
        <v>5.4509999999999996</v>
      </c>
      <c r="Z479">
        <v>5.4509999999999996</v>
      </c>
    </row>
    <row r="480" spans="1:26" x14ac:dyDescent="0.25">
      <c r="A480" t="s">
        <v>248</v>
      </c>
      <c r="B480">
        <v>1</v>
      </c>
      <c r="C480" t="s">
        <v>756</v>
      </c>
      <c r="D480" t="s">
        <v>239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66</v>
      </c>
      <c r="T480" t="s">
        <v>66</v>
      </c>
      <c r="U480" t="s">
        <v>1</v>
      </c>
      <c r="V480">
        <v>6</v>
      </c>
      <c r="W480" t="s">
        <v>461</v>
      </c>
      <c r="X480">
        <v>0</v>
      </c>
      <c r="Y480">
        <v>9.0340000000000007</v>
      </c>
      <c r="Z480">
        <v>9.0340000000000007</v>
      </c>
    </row>
    <row r="481" spans="1:26" x14ac:dyDescent="0.25">
      <c r="A481" t="s">
        <v>248</v>
      </c>
      <c r="B481">
        <v>1</v>
      </c>
      <c r="C481" t="s">
        <v>757</v>
      </c>
      <c r="D481" t="s">
        <v>239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66</v>
      </c>
      <c r="T481" t="s">
        <v>66</v>
      </c>
      <c r="U481" t="s">
        <v>1</v>
      </c>
      <c r="V481">
        <v>6</v>
      </c>
      <c r="W481" t="s">
        <v>461</v>
      </c>
      <c r="X481">
        <v>0</v>
      </c>
      <c r="Y481">
        <v>11.912000000000001</v>
      </c>
      <c r="Z481">
        <v>11.912000000000001</v>
      </c>
    </row>
    <row r="482" spans="1:26" x14ac:dyDescent="0.25">
      <c r="A482" t="s">
        <v>248</v>
      </c>
      <c r="B482">
        <v>1</v>
      </c>
      <c r="C482" t="s">
        <v>758</v>
      </c>
      <c r="D482" t="s">
        <v>239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66</v>
      </c>
      <c r="T482" t="s">
        <v>66</v>
      </c>
      <c r="U482" t="s">
        <v>1</v>
      </c>
      <c r="V482">
        <v>6</v>
      </c>
      <c r="W482" t="s">
        <v>461</v>
      </c>
      <c r="X482">
        <v>0</v>
      </c>
      <c r="Y482">
        <v>6.1150000000000002</v>
      </c>
      <c r="Z482">
        <v>6.1150000000000002</v>
      </c>
    </row>
    <row r="483" spans="1:26" x14ac:dyDescent="0.25">
      <c r="A483" t="s">
        <v>248</v>
      </c>
      <c r="B483">
        <v>1</v>
      </c>
      <c r="C483" t="s">
        <v>759</v>
      </c>
      <c r="D483" t="s">
        <v>239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66</v>
      </c>
      <c r="T483" t="s">
        <v>66</v>
      </c>
      <c r="U483" t="s">
        <v>1</v>
      </c>
      <c r="V483">
        <v>6</v>
      </c>
      <c r="W483" t="s">
        <v>461</v>
      </c>
      <c r="X483">
        <v>0</v>
      </c>
      <c r="Y483">
        <v>6.8120000000000003</v>
      </c>
      <c r="Z483">
        <v>6.8120000000000003</v>
      </c>
    </row>
    <row r="484" spans="1:26" x14ac:dyDescent="0.25">
      <c r="A484" t="s">
        <v>248</v>
      </c>
      <c r="B484">
        <v>1</v>
      </c>
      <c r="C484" t="s">
        <v>760</v>
      </c>
      <c r="D484" t="s">
        <v>239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66</v>
      </c>
      <c r="T484" t="s">
        <v>66</v>
      </c>
      <c r="U484" t="s">
        <v>1</v>
      </c>
      <c r="V484">
        <v>6</v>
      </c>
      <c r="W484" t="s">
        <v>461</v>
      </c>
      <c r="X484">
        <v>0</v>
      </c>
      <c r="Y484">
        <v>5.0110000000000001</v>
      </c>
      <c r="Z484">
        <v>5.0110000000000001</v>
      </c>
    </row>
    <row r="485" spans="1:26" x14ac:dyDescent="0.25">
      <c r="A485" t="s">
        <v>248</v>
      </c>
      <c r="B485">
        <v>1</v>
      </c>
      <c r="C485" t="s">
        <v>761</v>
      </c>
      <c r="D485" t="s">
        <v>239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68</v>
      </c>
      <c r="T485" t="s">
        <v>69</v>
      </c>
      <c r="U485" t="s">
        <v>1</v>
      </c>
      <c r="V485">
        <v>5</v>
      </c>
      <c r="W485" t="s">
        <v>461</v>
      </c>
      <c r="X485">
        <v>0</v>
      </c>
      <c r="Y485">
        <v>0</v>
      </c>
      <c r="Z485">
        <v>0</v>
      </c>
    </row>
    <row r="486" spans="1:26" x14ac:dyDescent="0.25">
      <c r="A486" t="s">
        <v>248</v>
      </c>
      <c r="B486">
        <v>1</v>
      </c>
      <c r="C486" t="s">
        <v>762</v>
      </c>
      <c r="D486" t="s">
        <v>239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66</v>
      </c>
      <c r="T486" t="s">
        <v>66</v>
      </c>
      <c r="U486" t="s">
        <v>1</v>
      </c>
      <c r="V486">
        <v>6</v>
      </c>
      <c r="W486" t="s">
        <v>461</v>
      </c>
      <c r="X486">
        <v>0</v>
      </c>
      <c r="Y486">
        <v>7.0110000000000001</v>
      </c>
      <c r="Z486">
        <v>7.0110000000000001</v>
      </c>
    </row>
    <row r="487" spans="1:26" x14ac:dyDescent="0.25">
      <c r="A487" t="s">
        <v>248</v>
      </c>
      <c r="B487">
        <v>1</v>
      </c>
      <c r="C487" t="s">
        <v>763</v>
      </c>
      <c r="D487" t="s">
        <v>239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66</v>
      </c>
      <c r="T487" t="s">
        <v>66</v>
      </c>
      <c r="U487" t="s">
        <v>1</v>
      </c>
      <c r="V487">
        <v>6</v>
      </c>
      <c r="W487" t="s">
        <v>461</v>
      </c>
      <c r="X487">
        <v>0</v>
      </c>
      <c r="Y487">
        <v>5.6929999999999996</v>
      </c>
      <c r="Z487">
        <v>5.6929999999999996</v>
      </c>
    </row>
    <row r="488" spans="1:26" x14ac:dyDescent="0.25">
      <c r="A488" t="s">
        <v>248</v>
      </c>
      <c r="B488">
        <v>1</v>
      </c>
      <c r="C488" t="s">
        <v>764</v>
      </c>
      <c r="D488" t="s">
        <v>239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66</v>
      </c>
      <c r="T488" t="s">
        <v>66</v>
      </c>
      <c r="U488" t="s">
        <v>1</v>
      </c>
      <c r="V488">
        <v>6</v>
      </c>
      <c r="W488" t="s">
        <v>461</v>
      </c>
      <c r="X488">
        <v>0</v>
      </c>
      <c r="Y488">
        <v>5.6109999999999998</v>
      </c>
      <c r="Z488">
        <v>5.6109999999999998</v>
      </c>
    </row>
    <row r="489" spans="1:26" x14ac:dyDescent="0.25">
      <c r="A489" t="s">
        <v>248</v>
      </c>
      <c r="B489">
        <v>1</v>
      </c>
      <c r="C489" t="s">
        <v>765</v>
      </c>
      <c r="D489" t="s">
        <v>239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66</v>
      </c>
      <c r="T489" t="s">
        <v>66</v>
      </c>
      <c r="U489" t="s">
        <v>1</v>
      </c>
      <c r="V489">
        <v>6</v>
      </c>
      <c r="W489" t="s">
        <v>461</v>
      </c>
      <c r="X489">
        <v>0</v>
      </c>
      <c r="Y489">
        <v>5.3650000000000002</v>
      </c>
      <c r="Z489">
        <v>5.3650000000000002</v>
      </c>
    </row>
    <row r="490" spans="1:26" x14ac:dyDescent="0.25">
      <c r="A490" t="s">
        <v>248</v>
      </c>
      <c r="B490">
        <v>1</v>
      </c>
      <c r="C490" t="s">
        <v>766</v>
      </c>
      <c r="D490" t="s">
        <v>239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66</v>
      </c>
      <c r="T490" t="s">
        <v>66</v>
      </c>
      <c r="U490" t="s">
        <v>1</v>
      </c>
      <c r="V490">
        <v>6</v>
      </c>
      <c r="W490" t="s">
        <v>461</v>
      </c>
      <c r="X490">
        <v>0</v>
      </c>
      <c r="Y490">
        <v>5.3490000000000002</v>
      </c>
      <c r="Z490">
        <v>5.3490000000000002</v>
      </c>
    </row>
    <row r="491" spans="1:26" x14ac:dyDescent="0.25">
      <c r="A491" t="s">
        <v>248</v>
      </c>
      <c r="B491">
        <v>1</v>
      </c>
      <c r="C491" t="s">
        <v>767</v>
      </c>
      <c r="D491" t="s">
        <v>239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66</v>
      </c>
      <c r="T491" t="s">
        <v>66</v>
      </c>
      <c r="U491" t="s">
        <v>1</v>
      </c>
      <c r="V491">
        <v>6</v>
      </c>
      <c r="W491" t="s">
        <v>484</v>
      </c>
      <c r="X491">
        <v>0</v>
      </c>
      <c r="Y491">
        <v>8.9550000000000001</v>
      </c>
      <c r="Z491">
        <v>8.9550000000000001</v>
      </c>
    </row>
    <row r="492" spans="1:26" x14ac:dyDescent="0.25">
      <c r="A492" t="s">
        <v>248</v>
      </c>
      <c r="B492">
        <v>1</v>
      </c>
      <c r="C492" t="s">
        <v>768</v>
      </c>
      <c r="D492" t="s">
        <v>239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66</v>
      </c>
      <c r="T492" t="s">
        <v>66</v>
      </c>
      <c r="U492" t="s">
        <v>1</v>
      </c>
      <c r="V492">
        <v>6</v>
      </c>
      <c r="W492" t="s">
        <v>484</v>
      </c>
      <c r="X492">
        <v>0</v>
      </c>
      <c r="Y492">
        <v>8.1509999999999998</v>
      </c>
      <c r="Z492">
        <v>8.1509999999999998</v>
      </c>
    </row>
    <row r="493" spans="1:26" x14ac:dyDescent="0.25">
      <c r="A493" t="s">
        <v>248</v>
      </c>
      <c r="B493">
        <v>1</v>
      </c>
      <c r="C493" t="s">
        <v>769</v>
      </c>
      <c r="D493" t="s">
        <v>239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66</v>
      </c>
      <c r="T493" t="s">
        <v>66</v>
      </c>
      <c r="U493" t="s">
        <v>1</v>
      </c>
      <c r="V493">
        <v>6</v>
      </c>
      <c r="W493" t="s">
        <v>484</v>
      </c>
      <c r="X493">
        <v>0</v>
      </c>
      <c r="Y493">
        <v>7.1070000000000002</v>
      </c>
      <c r="Z493">
        <v>7.1070000000000002</v>
      </c>
    </row>
    <row r="494" spans="1:26" x14ac:dyDescent="0.25">
      <c r="A494" t="s">
        <v>248</v>
      </c>
      <c r="B494">
        <v>1</v>
      </c>
      <c r="C494" t="s">
        <v>770</v>
      </c>
      <c r="D494" t="s">
        <v>239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66</v>
      </c>
      <c r="T494" t="s">
        <v>66</v>
      </c>
      <c r="U494" t="s">
        <v>1</v>
      </c>
      <c r="V494">
        <v>6</v>
      </c>
      <c r="W494" t="s">
        <v>484</v>
      </c>
      <c r="X494">
        <v>0</v>
      </c>
      <c r="Y494">
        <v>6.6079999999999997</v>
      </c>
      <c r="Z494">
        <v>6.6079999999999997</v>
      </c>
    </row>
    <row r="495" spans="1:26" x14ac:dyDescent="0.25">
      <c r="A495" t="s">
        <v>248</v>
      </c>
      <c r="B495">
        <v>1</v>
      </c>
      <c r="C495" t="s">
        <v>771</v>
      </c>
      <c r="D495" t="s">
        <v>239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66</v>
      </c>
      <c r="T495" t="s">
        <v>66</v>
      </c>
      <c r="U495" t="s">
        <v>1</v>
      </c>
      <c r="V495">
        <v>6</v>
      </c>
      <c r="W495" t="s">
        <v>484</v>
      </c>
      <c r="X495">
        <v>0</v>
      </c>
      <c r="Y495">
        <v>8.1389999999999993</v>
      </c>
      <c r="Z495">
        <v>8.1389999999999993</v>
      </c>
    </row>
    <row r="496" spans="1:26" x14ac:dyDescent="0.25">
      <c r="A496" t="s">
        <v>248</v>
      </c>
      <c r="B496">
        <v>1</v>
      </c>
      <c r="C496" t="s">
        <v>772</v>
      </c>
      <c r="D496" t="s">
        <v>239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68</v>
      </c>
      <c r="T496" t="s">
        <v>69</v>
      </c>
      <c r="U496" t="s">
        <v>1</v>
      </c>
      <c r="V496">
        <v>5</v>
      </c>
      <c r="W496" t="s">
        <v>484</v>
      </c>
      <c r="X496">
        <v>0</v>
      </c>
      <c r="Y496">
        <v>0</v>
      </c>
      <c r="Z496">
        <v>0</v>
      </c>
    </row>
    <row r="497" spans="1:26" x14ac:dyDescent="0.25">
      <c r="A497" t="s">
        <v>248</v>
      </c>
      <c r="B497">
        <v>1</v>
      </c>
      <c r="C497" t="s">
        <v>773</v>
      </c>
      <c r="D497" t="s">
        <v>239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66</v>
      </c>
      <c r="T497" t="s">
        <v>66</v>
      </c>
      <c r="U497" t="s">
        <v>1</v>
      </c>
      <c r="V497">
        <v>6</v>
      </c>
      <c r="W497" t="s">
        <v>484</v>
      </c>
      <c r="X497">
        <v>0</v>
      </c>
      <c r="Y497">
        <v>6.3360000000000003</v>
      </c>
      <c r="Z497">
        <v>6.3360000000000003</v>
      </c>
    </row>
    <row r="498" spans="1:26" x14ac:dyDescent="0.25">
      <c r="A498" t="s">
        <v>248</v>
      </c>
      <c r="B498">
        <v>1</v>
      </c>
      <c r="C498" t="s">
        <v>774</v>
      </c>
      <c r="D498" t="s">
        <v>239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66</v>
      </c>
      <c r="T498" t="s">
        <v>66</v>
      </c>
      <c r="U498" t="s">
        <v>1</v>
      </c>
      <c r="V498">
        <v>6</v>
      </c>
      <c r="W498" t="s">
        <v>484</v>
      </c>
      <c r="X498">
        <v>0</v>
      </c>
      <c r="Y498">
        <v>6.282</v>
      </c>
      <c r="Z498">
        <v>6.282</v>
      </c>
    </row>
    <row r="499" spans="1:26" x14ac:dyDescent="0.25">
      <c r="A499" t="s">
        <v>248</v>
      </c>
      <c r="B499">
        <v>1</v>
      </c>
      <c r="C499" t="s">
        <v>775</v>
      </c>
      <c r="D499" t="s">
        <v>239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66</v>
      </c>
      <c r="T499" t="s">
        <v>66</v>
      </c>
      <c r="U499" t="s">
        <v>1</v>
      </c>
      <c r="V499">
        <v>6</v>
      </c>
      <c r="W499" t="s">
        <v>484</v>
      </c>
      <c r="X499">
        <v>0</v>
      </c>
      <c r="Y499">
        <v>6.806</v>
      </c>
      <c r="Z499">
        <v>6.806</v>
      </c>
    </row>
    <row r="500" spans="1:26" x14ac:dyDescent="0.25">
      <c r="A500" t="s">
        <v>248</v>
      </c>
      <c r="B500">
        <v>1</v>
      </c>
      <c r="C500" t="s">
        <v>776</v>
      </c>
      <c r="D500" t="s">
        <v>239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66</v>
      </c>
      <c r="T500" t="s">
        <v>66</v>
      </c>
      <c r="U500" t="s">
        <v>1</v>
      </c>
      <c r="V500">
        <v>6</v>
      </c>
      <c r="W500" t="s">
        <v>484</v>
      </c>
      <c r="X500">
        <v>0</v>
      </c>
      <c r="Y500">
        <v>8.08</v>
      </c>
      <c r="Z500">
        <v>8.08</v>
      </c>
    </row>
    <row r="501" spans="1:26" x14ac:dyDescent="0.25">
      <c r="A501" t="s">
        <v>248</v>
      </c>
      <c r="B501">
        <v>1</v>
      </c>
      <c r="C501" t="s">
        <v>777</v>
      </c>
      <c r="D501" t="s">
        <v>239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66</v>
      </c>
      <c r="T501" t="s">
        <v>66</v>
      </c>
      <c r="U501" t="s">
        <v>1</v>
      </c>
      <c r="V501">
        <v>6</v>
      </c>
      <c r="W501" t="s">
        <v>484</v>
      </c>
      <c r="X501">
        <v>0</v>
      </c>
      <c r="Y501">
        <v>10.269</v>
      </c>
      <c r="Z501">
        <v>10.269</v>
      </c>
    </row>
    <row r="502" spans="1:26" x14ac:dyDescent="0.25">
      <c r="A502" t="s">
        <v>248</v>
      </c>
      <c r="B502">
        <v>1</v>
      </c>
      <c r="C502" t="s">
        <v>778</v>
      </c>
      <c r="D502" t="s">
        <v>239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66</v>
      </c>
      <c r="T502" t="s">
        <v>66</v>
      </c>
      <c r="U502" t="s">
        <v>1</v>
      </c>
      <c r="V502">
        <v>6</v>
      </c>
      <c r="W502" t="s">
        <v>461</v>
      </c>
      <c r="X502">
        <v>0</v>
      </c>
      <c r="Y502">
        <v>8.3320000000000007</v>
      </c>
      <c r="Z502">
        <v>8.3320000000000007</v>
      </c>
    </row>
    <row r="503" spans="1:26" x14ac:dyDescent="0.25">
      <c r="A503" t="s">
        <v>248</v>
      </c>
      <c r="B503">
        <v>1</v>
      </c>
      <c r="C503" t="s">
        <v>779</v>
      </c>
      <c r="D503" t="s">
        <v>239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66</v>
      </c>
      <c r="T503" t="s">
        <v>66</v>
      </c>
      <c r="U503" t="s">
        <v>1</v>
      </c>
      <c r="V503">
        <v>6</v>
      </c>
      <c r="W503" t="s">
        <v>461</v>
      </c>
      <c r="X503">
        <v>0</v>
      </c>
      <c r="Y503">
        <v>11.287000000000001</v>
      </c>
      <c r="Z503">
        <v>11.287000000000001</v>
      </c>
    </row>
    <row r="504" spans="1:26" x14ac:dyDescent="0.25">
      <c r="A504" t="s">
        <v>248</v>
      </c>
      <c r="B504">
        <v>1</v>
      </c>
      <c r="C504" t="s">
        <v>780</v>
      </c>
      <c r="D504" t="s">
        <v>239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66</v>
      </c>
      <c r="T504" t="s">
        <v>66</v>
      </c>
      <c r="U504" t="s">
        <v>1</v>
      </c>
      <c r="V504">
        <v>6</v>
      </c>
      <c r="W504" t="s">
        <v>461</v>
      </c>
      <c r="X504">
        <v>0</v>
      </c>
      <c r="Y504">
        <v>8.5</v>
      </c>
      <c r="Z504">
        <v>8.5</v>
      </c>
    </row>
    <row r="505" spans="1:26" x14ac:dyDescent="0.25">
      <c r="A505" t="s">
        <v>248</v>
      </c>
      <c r="B505">
        <v>1</v>
      </c>
      <c r="C505" t="s">
        <v>781</v>
      </c>
      <c r="D505" t="s">
        <v>239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66</v>
      </c>
      <c r="T505" t="s">
        <v>66</v>
      </c>
      <c r="U505" t="s">
        <v>1</v>
      </c>
      <c r="V505">
        <v>6</v>
      </c>
      <c r="W505" t="s">
        <v>461</v>
      </c>
      <c r="X505">
        <v>0</v>
      </c>
      <c r="Y505">
        <v>6.7450000000000001</v>
      </c>
      <c r="Z505">
        <v>6.7450000000000001</v>
      </c>
    </row>
    <row r="506" spans="1:26" x14ac:dyDescent="0.25">
      <c r="A506" t="s">
        <v>248</v>
      </c>
      <c r="B506">
        <v>1</v>
      </c>
      <c r="C506" t="s">
        <v>782</v>
      </c>
      <c r="D506" t="s">
        <v>239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66</v>
      </c>
      <c r="T506" t="s">
        <v>66</v>
      </c>
      <c r="U506" t="s">
        <v>1</v>
      </c>
      <c r="V506">
        <v>6</v>
      </c>
      <c r="W506" t="s">
        <v>461</v>
      </c>
      <c r="X506">
        <v>0</v>
      </c>
      <c r="Y506">
        <v>8.1790000000000003</v>
      </c>
      <c r="Z506">
        <v>8.1790000000000003</v>
      </c>
    </row>
    <row r="507" spans="1:26" x14ac:dyDescent="0.25">
      <c r="A507" t="s">
        <v>248</v>
      </c>
      <c r="B507">
        <v>1</v>
      </c>
      <c r="C507" t="s">
        <v>783</v>
      </c>
      <c r="D507" t="s">
        <v>239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68</v>
      </c>
      <c r="T507" t="s">
        <v>69</v>
      </c>
      <c r="U507" t="s">
        <v>1</v>
      </c>
      <c r="V507">
        <v>5</v>
      </c>
      <c r="W507" t="s">
        <v>461</v>
      </c>
      <c r="X507">
        <v>0</v>
      </c>
      <c r="Y507">
        <v>0</v>
      </c>
      <c r="Z507">
        <v>0</v>
      </c>
    </row>
    <row r="508" spans="1:26" x14ac:dyDescent="0.25">
      <c r="A508" t="s">
        <v>248</v>
      </c>
      <c r="B508">
        <v>1</v>
      </c>
      <c r="C508" t="s">
        <v>784</v>
      </c>
      <c r="D508" t="s">
        <v>239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66</v>
      </c>
      <c r="T508" t="s">
        <v>66</v>
      </c>
      <c r="U508" t="s">
        <v>1</v>
      </c>
      <c r="V508">
        <v>6</v>
      </c>
      <c r="W508" t="s">
        <v>461</v>
      </c>
      <c r="X508">
        <v>0</v>
      </c>
      <c r="Y508">
        <v>6.7370000000000001</v>
      </c>
      <c r="Z508">
        <v>6.7370000000000001</v>
      </c>
    </row>
    <row r="509" spans="1:26" x14ac:dyDescent="0.25">
      <c r="A509" t="s">
        <v>248</v>
      </c>
      <c r="B509">
        <v>1</v>
      </c>
      <c r="C509" t="s">
        <v>785</v>
      </c>
      <c r="D509" t="s">
        <v>239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66</v>
      </c>
      <c r="T509" t="s">
        <v>66</v>
      </c>
      <c r="U509" t="s">
        <v>1</v>
      </c>
      <c r="V509">
        <v>6</v>
      </c>
      <c r="W509" t="s">
        <v>461</v>
      </c>
      <c r="X509">
        <v>0</v>
      </c>
      <c r="Y509">
        <v>5.8540000000000001</v>
      </c>
      <c r="Z509">
        <v>5.8540000000000001</v>
      </c>
    </row>
    <row r="510" spans="1:26" x14ac:dyDescent="0.25">
      <c r="A510" t="s">
        <v>248</v>
      </c>
      <c r="B510">
        <v>1</v>
      </c>
      <c r="C510" t="s">
        <v>786</v>
      </c>
      <c r="D510" t="s">
        <v>239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66</v>
      </c>
      <c r="T510" t="s">
        <v>66</v>
      </c>
      <c r="U510" t="s">
        <v>1</v>
      </c>
      <c r="V510">
        <v>6</v>
      </c>
      <c r="W510" t="s">
        <v>461</v>
      </c>
      <c r="X510">
        <v>0</v>
      </c>
      <c r="Y510">
        <v>5.3440000000000003</v>
      </c>
      <c r="Z510">
        <v>5.3440000000000003</v>
      </c>
    </row>
    <row r="511" spans="1:26" x14ac:dyDescent="0.25">
      <c r="A511" t="s">
        <v>248</v>
      </c>
      <c r="B511">
        <v>1</v>
      </c>
      <c r="C511" t="s">
        <v>787</v>
      </c>
      <c r="D511" t="s">
        <v>239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66</v>
      </c>
      <c r="T511" t="s">
        <v>66</v>
      </c>
      <c r="U511" t="s">
        <v>1</v>
      </c>
      <c r="V511">
        <v>6</v>
      </c>
      <c r="W511" t="s">
        <v>461</v>
      </c>
      <c r="X511">
        <v>0</v>
      </c>
      <c r="Y511">
        <v>6.7469999999999999</v>
      </c>
      <c r="Z511">
        <v>6.7469999999999999</v>
      </c>
    </row>
    <row r="512" spans="1:26" x14ac:dyDescent="0.25">
      <c r="A512" t="s">
        <v>248</v>
      </c>
      <c r="B512">
        <v>1</v>
      </c>
      <c r="C512" t="s">
        <v>788</v>
      </c>
      <c r="D512" t="s">
        <v>239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66</v>
      </c>
      <c r="T512" t="s">
        <v>66</v>
      </c>
      <c r="U512" t="s">
        <v>1</v>
      </c>
      <c r="V512">
        <v>6</v>
      </c>
      <c r="W512" t="s">
        <v>461</v>
      </c>
      <c r="X512">
        <v>0</v>
      </c>
      <c r="Y512">
        <v>5.7009999999999996</v>
      </c>
      <c r="Z512">
        <v>5.7009999999999996</v>
      </c>
    </row>
    <row r="513" spans="1:26" x14ac:dyDescent="0.25">
      <c r="A513" t="s">
        <v>248</v>
      </c>
      <c r="B513">
        <v>1</v>
      </c>
      <c r="C513" t="s">
        <v>789</v>
      </c>
      <c r="D513" t="s">
        <v>239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73</v>
      </c>
      <c r="T513" t="s">
        <v>79</v>
      </c>
      <c r="U513" t="s">
        <v>1</v>
      </c>
      <c r="V513">
        <v>6</v>
      </c>
      <c r="W513" t="s">
        <v>461</v>
      </c>
      <c r="X513">
        <v>0</v>
      </c>
      <c r="Y513">
        <v>0</v>
      </c>
      <c r="Z513">
        <v>0</v>
      </c>
    </row>
    <row r="514" spans="1:26" x14ac:dyDescent="0.25">
      <c r="A514" t="s">
        <v>248</v>
      </c>
      <c r="B514">
        <v>1</v>
      </c>
      <c r="C514" t="s">
        <v>790</v>
      </c>
      <c r="D514" t="s">
        <v>239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73</v>
      </c>
      <c r="T514" t="s">
        <v>79</v>
      </c>
      <c r="U514" t="s">
        <v>1</v>
      </c>
      <c r="V514">
        <v>6</v>
      </c>
      <c r="W514" t="s">
        <v>461</v>
      </c>
      <c r="X514">
        <v>0</v>
      </c>
      <c r="Y514">
        <v>0</v>
      </c>
      <c r="Z514">
        <v>0</v>
      </c>
    </row>
    <row r="515" spans="1:26" x14ac:dyDescent="0.25">
      <c r="A515" t="s">
        <v>248</v>
      </c>
      <c r="B515">
        <v>1</v>
      </c>
      <c r="C515" t="s">
        <v>791</v>
      </c>
      <c r="D515" t="s">
        <v>239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73</v>
      </c>
      <c r="T515" t="s">
        <v>79</v>
      </c>
      <c r="U515" t="s">
        <v>1</v>
      </c>
      <c r="V515">
        <v>6</v>
      </c>
      <c r="W515" t="s">
        <v>461</v>
      </c>
      <c r="X515">
        <v>0</v>
      </c>
      <c r="Y515">
        <v>0</v>
      </c>
      <c r="Z515">
        <v>0</v>
      </c>
    </row>
    <row r="516" spans="1:26" x14ac:dyDescent="0.25">
      <c r="A516" t="s">
        <v>248</v>
      </c>
      <c r="B516">
        <v>1</v>
      </c>
      <c r="C516" t="s">
        <v>792</v>
      </c>
      <c r="D516" t="s">
        <v>239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73</v>
      </c>
      <c r="T516" t="s">
        <v>79</v>
      </c>
      <c r="U516" t="s">
        <v>1</v>
      </c>
      <c r="V516">
        <v>6</v>
      </c>
      <c r="W516" t="s">
        <v>461</v>
      </c>
      <c r="X516">
        <v>0</v>
      </c>
      <c r="Y516">
        <v>0</v>
      </c>
      <c r="Z516">
        <v>0</v>
      </c>
    </row>
    <row r="517" spans="1:26" x14ac:dyDescent="0.25">
      <c r="A517" t="s">
        <v>248</v>
      </c>
      <c r="B517">
        <v>1</v>
      </c>
      <c r="C517" t="s">
        <v>793</v>
      </c>
      <c r="D517" t="s">
        <v>239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73</v>
      </c>
      <c r="T517" t="s">
        <v>79</v>
      </c>
      <c r="U517" t="s">
        <v>1</v>
      </c>
      <c r="V517">
        <v>6</v>
      </c>
      <c r="W517" t="s">
        <v>461</v>
      </c>
      <c r="X517">
        <v>0</v>
      </c>
      <c r="Y517">
        <v>0</v>
      </c>
      <c r="Z517">
        <v>0</v>
      </c>
    </row>
    <row r="518" spans="1:26" x14ac:dyDescent="0.25">
      <c r="A518" t="s">
        <v>248</v>
      </c>
      <c r="B518">
        <v>1</v>
      </c>
      <c r="C518" t="s">
        <v>794</v>
      </c>
      <c r="D518" t="s">
        <v>239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73</v>
      </c>
      <c r="T518" t="s">
        <v>79</v>
      </c>
      <c r="U518" t="s">
        <v>1</v>
      </c>
      <c r="V518">
        <v>6</v>
      </c>
      <c r="W518" t="s">
        <v>461</v>
      </c>
      <c r="X518">
        <v>0</v>
      </c>
      <c r="Y518">
        <v>0</v>
      </c>
      <c r="Z518">
        <v>0</v>
      </c>
    </row>
    <row r="519" spans="1:26" x14ac:dyDescent="0.25">
      <c r="A519" t="s">
        <v>248</v>
      </c>
      <c r="B519">
        <v>1</v>
      </c>
      <c r="C519" t="s">
        <v>795</v>
      </c>
      <c r="D519" t="s">
        <v>239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73</v>
      </c>
      <c r="T519" t="s">
        <v>79</v>
      </c>
      <c r="U519" t="s">
        <v>1</v>
      </c>
      <c r="V519">
        <v>6</v>
      </c>
      <c r="W519" t="s">
        <v>461</v>
      </c>
      <c r="X519">
        <v>0</v>
      </c>
      <c r="Y519">
        <v>0</v>
      </c>
      <c r="Z519">
        <v>0</v>
      </c>
    </row>
    <row r="520" spans="1:26" x14ac:dyDescent="0.25">
      <c r="A520" t="s">
        <v>248</v>
      </c>
      <c r="B520">
        <v>1</v>
      </c>
      <c r="C520" t="s">
        <v>796</v>
      </c>
      <c r="D520" t="s">
        <v>239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73</v>
      </c>
      <c r="T520" t="s">
        <v>79</v>
      </c>
      <c r="U520" t="s">
        <v>1</v>
      </c>
      <c r="V520">
        <v>6</v>
      </c>
      <c r="W520" t="s">
        <v>461</v>
      </c>
      <c r="X520">
        <v>0</v>
      </c>
      <c r="Y520">
        <v>0</v>
      </c>
      <c r="Z520">
        <v>0</v>
      </c>
    </row>
    <row r="521" spans="1:26" x14ac:dyDescent="0.25">
      <c r="A521" t="s">
        <v>248</v>
      </c>
      <c r="B521">
        <v>1</v>
      </c>
      <c r="C521" t="s">
        <v>797</v>
      </c>
      <c r="D521" t="s">
        <v>239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73</v>
      </c>
      <c r="T521" t="s">
        <v>79</v>
      </c>
      <c r="U521" t="s">
        <v>1</v>
      </c>
      <c r="V521">
        <v>6</v>
      </c>
      <c r="W521" t="s">
        <v>461</v>
      </c>
      <c r="X521">
        <v>0</v>
      </c>
      <c r="Y521">
        <v>0</v>
      </c>
      <c r="Z521">
        <v>0</v>
      </c>
    </row>
    <row r="522" spans="1:26" x14ac:dyDescent="0.25">
      <c r="A522" t="s">
        <v>248</v>
      </c>
      <c r="B522">
        <v>1</v>
      </c>
      <c r="C522" t="s">
        <v>798</v>
      </c>
      <c r="D522" t="s">
        <v>239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73</v>
      </c>
      <c r="T522" t="s">
        <v>79</v>
      </c>
      <c r="U522" t="s">
        <v>1</v>
      </c>
      <c r="V522">
        <v>6</v>
      </c>
      <c r="W522" t="s">
        <v>461</v>
      </c>
      <c r="X522">
        <v>0</v>
      </c>
      <c r="Y522">
        <v>0</v>
      </c>
      <c r="Z522">
        <v>0</v>
      </c>
    </row>
    <row r="523" spans="1:26" x14ac:dyDescent="0.25">
      <c r="A523" t="s">
        <v>248</v>
      </c>
      <c r="B523">
        <v>1</v>
      </c>
      <c r="C523" t="s">
        <v>799</v>
      </c>
      <c r="D523" t="s">
        <v>239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73</v>
      </c>
      <c r="T523" t="s">
        <v>79</v>
      </c>
      <c r="U523" t="s">
        <v>1</v>
      </c>
      <c r="V523">
        <v>6</v>
      </c>
      <c r="W523" t="s">
        <v>461</v>
      </c>
      <c r="X523">
        <v>0</v>
      </c>
      <c r="Y523">
        <v>0</v>
      </c>
      <c r="Z523">
        <v>0</v>
      </c>
    </row>
    <row r="524" spans="1:26" x14ac:dyDescent="0.25">
      <c r="A524" t="s">
        <v>248</v>
      </c>
      <c r="B524">
        <v>2</v>
      </c>
      <c r="C524" t="s">
        <v>800</v>
      </c>
      <c r="D524" t="s">
        <v>238</v>
      </c>
      <c r="E524">
        <v>96</v>
      </c>
      <c r="F524">
        <v>18</v>
      </c>
      <c r="G524">
        <v>33</v>
      </c>
      <c r="H524">
        <v>96</v>
      </c>
      <c r="I524">
        <v>29</v>
      </c>
      <c r="J524">
        <v>33</v>
      </c>
      <c r="K524">
        <v>100</v>
      </c>
      <c r="L524">
        <v>23</v>
      </c>
      <c r="M524">
        <v>84</v>
      </c>
      <c r="N524">
        <v>70</v>
      </c>
      <c r="O524">
        <v>31</v>
      </c>
      <c r="P524">
        <v>22</v>
      </c>
      <c r="Q524">
        <v>5.2916666666666661</v>
      </c>
      <c r="R524">
        <v>3.4827633333333328</v>
      </c>
      <c r="S524" t="s">
        <v>66</v>
      </c>
      <c r="T524" t="s">
        <v>66</v>
      </c>
      <c r="U524" t="s">
        <v>1</v>
      </c>
      <c r="V524">
        <v>6</v>
      </c>
      <c r="W524" t="s">
        <v>250</v>
      </c>
      <c r="X524">
        <v>0.58046055555555542</v>
      </c>
      <c r="Y524">
        <v>5.74</v>
      </c>
      <c r="Z524">
        <v>5.74</v>
      </c>
    </row>
    <row r="525" spans="1:26" x14ac:dyDescent="0.25">
      <c r="A525" t="s">
        <v>248</v>
      </c>
      <c r="B525">
        <v>2</v>
      </c>
      <c r="C525" t="s">
        <v>801</v>
      </c>
      <c r="D525" t="s">
        <v>239</v>
      </c>
      <c r="E525">
        <v>96</v>
      </c>
      <c r="F525">
        <v>23</v>
      </c>
      <c r="G525">
        <v>32</v>
      </c>
      <c r="H525">
        <v>96</v>
      </c>
      <c r="I525">
        <v>22</v>
      </c>
      <c r="J525">
        <v>28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4.95</v>
      </c>
      <c r="R525">
        <v>3.257892</v>
      </c>
      <c r="S525" t="s">
        <v>66</v>
      </c>
      <c r="T525" t="s">
        <v>66</v>
      </c>
      <c r="U525" t="s">
        <v>1</v>
      </c>
      <c r="V525">
        <v>6</v>
      </c>
      <c r="W525" t="s">
        <v>250</v>
      </c>
      <c r="X525">
        <v>0.54298199999999996</v>
      </c>
      <c r="Y525">
        <v>5.2249999999999996</v>
      </c>
      <c r="Z525">
        <v>5.2249999999999996</v>
      </c>
    </row>
    <row r="526" spans="1:26" x14ac:dyDescent="0.25">
      <c r="A526" t="s">
        <v>248</v>
      </c>
      <c r="B526">
        <v>2</v>
      </c>
      <c r="C526" t="s">
        <v>802</v>
      </c>
      <c r="D526" t="s">
        <v>240</v>
      </c>
      <c r="E526">
        <v>82</v>
      </c>
      <c r="F526">
        <v>3.1</v>
      </c>
      <c r="G526">
        <v>3.1</v>
      </c>
      <c r="H526">
        <v>81</v>
      </c>
      <c r="I526">
        <v>3.7</v>
      </c>
      <c r="J526">
        <v>2.8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8.15</v>
      </c>
      <c r="R526">
        <v>6.194</v>
      </c>
      <c r="S526" t="s">
        <v>66</v>
      </c>
      <c r="T526" t="s">
        <v>66</v>
      </c>
      <c r="U526" t="s">
        <v>1</v>
      </c>
      <c r="V526">
        <v>6</v>
      </c>
      <c r="W526" t="s">
        <v>250</v>
      </c>
      <c r="X526">
        <v>1.0323333333333333</v>
      </c>
      <c r="Y526">
        <v>6.585</v>
      </c>
      <c r="Z526">
        <v>6.585</v>
      </c>
    </row>
    <row r="527" spans="1:26" x14ac:dyDescent="0.25">
      <c r="A527" t="s">
        <v>248</v>
      </c>
      <c r="B527">
        <v>2</v>
      </c>
      <c r="C527" t="s">
        <v>803</v>
      </c>
      <c r="D527" t="s">
        <v>241</v>
      </c>
      <c r="E527">
        <v>81</v>
      </c>
      <c r="F527">
        <v>0</v>
      </c>
      <c r="G527">
        <v>0</v>
      </c>
      <c r="H527">
        <v>84</v>
      </c>
      <c r="I527">
        <v>0</v>
      </c>
      <c r="J527">
        <v>0</v>
      </c>
      <c r="K527">
        <v>23</v>
      </c>
      <c r="L527">
        <v>0</v>
      </c>
      <c r="M527">
        <v>0</v>
      </c>
      <c r="N527">
        <v>42</v>
      </c>
      <c r="O527">
        <v>0</v>
      </c>
      <c r="P527">
        <v>0</v>
      </c>
      <c r="Q527">
        <v>5.75</v>
      </c>
      <c r="R527">
        <v>8.74</v>
      </c>
      <c r="S527" t="s">
        <v>66</v>
      </c>
      <c r="T527" t="s">
        <v>66</v>
      </c>
      <c r="U527" t="s">
        <v>1</v>
      </c>
      <c r="V527">
        <v>6</v>
      </c>
      <c r="W527" t="s">
        <v>250</v>
      </c>
      <c r="X527">
        <v>1.4566666666666668</v>
      </c>
      <c r="Y527">
        <v>7.58</v>
      </c>
      <c r="Z527">
        <v>8.74</v>
      </c>
    </row>
    <row r="528" spans="1:26" x14ac:dyDescent="0.25">
      <c r="A528" t="s">
        <v>248</v>
      </c>
      <c r="B528">
        <v>2</v>
      </c>
      <c r="C528" t="s">
        <v>804</v>
      </c>
      <c r="D528" t="s">
        <v>238</v>
      </c>
      <c r="E528">
        <v>82</v>
      </c>
      <c r="F528">
        <v>22</v>
      </c>
      <c r="G528">
        <v>51</v>
      </c>
      <c r="H528">
        <v>81</v>
      </c>
      <c r="I528">
        <v>23</v>
      </c>
      <c r="J528">
        <v>53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5.2</v>
      </c>
      <c r="R528">
        <v>3.4224319999999997</v>
      </c>
      <c r="S528" t="s">
        <v>66</v>
      </c>
      <c r="T528" t="s">
        <v>66</v>
      </c>
      <c r="U528" t="s">
        <v>1</v>
      </c>
      <c r="V528">
        <v>6</v>
      </c>
      <c r="W528" t="s">
        <v>250</v>
      </c>
      <c r="X528">
        <v>0.57040533333333332</v>
      </c>
      <c r="Y528">
        <v>6.5739999999999998</v>
      </c>
      <c r="Z528">
        <v>6.5739999999999998</v>
      </c>
    </row>
    <row r="529" spans="1:26" x14ac:dyDescent="0.25">
      <c r="A529" t="s">
        <v>248</v>
      </c>
      <c r="B529">
        <v>2</v>
      </c>
      <c r="C529" t="s">
        <v>805</v>
      </c>
      <c r="D529" t="s">
        <v>239</v>
      </c>
      <c r="E529">
        <v>41</v>
      </c>
      <c r="F529">
        <v>41</v>
      </c>
      <c r="G529">
        <v>48</v>
      </c>
      <c r="H529">
        <v>41</v>
      </c>
      <c r="I529">
        <v>40</v>
      </c>
      <c r="J529">
        <v>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4.3</v>
      </c>
      <c r="R529">
        <v>2.8300879999999999</v>
      </c>
      <c r="S529" t="s">
        <v>68</v>
      </c>
      <c r="T529" t="s">
        <v>69</v>
      </c>
      <c r="U529" t="s">
        <v>1</v>
      </c>
      <c r="V529">
        <v>5</v>
      </c>
      <c r="W529" t="s">
        <v>250</v>
      </c>
      <c r="X529">
        <v>0.56601760000000001</v>
      </c>
      <c r="Y529">
        <v>0</v>
      </c>
      <c r="Z529">
        <v>2.8300879999999999</v>
      </c>
    </row>
    <row r="530" spans="1:26" x14ac:dyDescent="0.25">
      <c r="A530" t="s">
        <v>248</v>
      </c>
      <c r="B530">
        <v>2</v>
      </c>
      <c r="C530" t="s">
        <v>806</v>
      </c>
      <c r="D530" t="s">
        <v>239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66</v>
      </c>
      <c r="T530" t="s">
        <v>66</v>
      </c>
      <c r="U530" t="s">
        <v>1</v>
      </c>
      <c r="V530">
        <v>6</v>
      </c>
      <c r="W530" t="s">
        <v>250</v>
      </c>
      <c r="X530">
        <v>0</v>
      </c>
      <c r="Y530">
        <v>4.867</v>
      </c>
      <c r="Z530">
        <v>4.867</v>
      </c>
    </row>
    <row r="531" spans="1:26" x14ac:dyDescent="0.25">
      <c r="A531" t="s">
        <v>248</v>
      </c>
      <c r="B531">
        <v>2</v>
      </c>
      <c r="C531" t="s">
        <v>807</v>
      </c>
      <c r="D531" t="s">
        <v>239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66</v>
      </c>
      <c r="T531" t="s">
        <v>66</v>
      </c>
      <c r="U531" t="s">
        <v>1</v>
      </c>
      <c r="V531">
        <v>6</v>
      </c>
      <c r="W531" t="s">
        <v>250</v>
      </c>
      <c r="X531">
        <v>0</v>
      </c>
      <c r="Y531">
        <v>5.9740000000000002</v>
      </c>
      <c r="Z531">
        <v>5.9740000000000002</v>
      </c>
    </row>
    <row r="532" spans="1:26" x14ac:dyDescent="0.25">
      <c r="A532" t="s">
        <v>248</v>
      </c>
      <c r="B532">
        <v>2</v>
      </c>
      <c r="C532" t="s">
        <v>808</v>
      </c>
      <c r="D532" t="s">
        <v>239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66</v>
      </c>
      <c r="T532" t="s">
        <v>66</v>
      </c>
      <c r="U532" t="s">
        <v>1</v>
      </c>
      <c r="V532">
        <v>6</v>
      </c>
      <c r="W532" t="s">
        <v>250</v>
      </c>
      <c r="X532">
        <v>0</v>
      </c>
      <c r="Y532">
        <v>5.9589999999999996</v>
      </c>
      <c r="Z532">
        <v>5.9589999999999996</v>
      </c>
    </row>
    <row r="533" spans="1:26" x14ac:dyDescent="0.25">
      <c r="A533" t="s">
        <v>248</v>
      </c>
      <c r="B533">
        <v>2</v>
      </c>
      <c r="C533" t="s">
        <v>809</v>
      </c>
      <c r="D533" t="s">
        <v>239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66</v>
      </c>
      <c r="T533" t="s">
        <v>66</v>
      </c>
      <c r="U533" t="s">
        <v>1</v>
      </c>
      <c r="V533">
        <v>6</v>
      </c>
      <c r="W533" t="s">
        <v>250</v>
      </c>
      <c r="X533">
        <v>0</v>
      </c>
      <c r="Y533">
        <v>7.0010000000000003</v>
      </c>
      <c r="Z533">
        <v>7.0010000000000003</v>
      </c>
    </row>
    <row r="534" spans="1:26" x14ac:dyDescent="0.25">
      <c r="A534" t="s">
        <v>248</v>
      </c>
      <c r="B534">
        <v>2</v>
      </c>
      <c r="C534" t="s">
        <v>810</v>
      </c>
      <c r="D534" t="s">
        <v>239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66</v>
      </c>
      <c r="T534" t="s">
        <v>66</v>
      </c>
      <c r="U534" t="s">
        <v>1</v>
      </c>
      <c r="V534">
        <v>6</v>
      </c>
      <c r="W534" t="s">
        <v>250</v>
      </c>
      <c r="X534">
        <v>0</v>
      </c>
      <c r="Y534">
        <v>5.3780000000000001</v>
      </c>
      <c r="Z534">
        <v>5.3780000000000001</v>
      </c>
    </row>
    <row r="535" spans="1:26" x14ac:dyDescent="0.25">
      <c r="A535" t="s">
        <v>248</v>
      </c>
      <c r="B535">
        <v>2</v>
      </c>
      <c r="C535" t="s">
        <v>811</v>
      </c>
      <c r="D535" t="s">
        <v>239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66</v>
      </c>
      <c r="T535" t="s">
        <v>66</v>
      </c>
      <c r="U535" t="s">
        <v>1</v>
      </c>
      <c r="V535">
        <v>6</v>
      </c>
      <c r="W535" t="s">
        <v>250</v>
      </c>
      <c r="X535">
        <v>0</v>
      </c>
      <c r="Y535">
        <v>2.9060000000000001</v>
      </c>
      <c r="Z535">
        <v>2.9060000000000001</v>
      </c>
    </row>
    <row r="536" spans="1:26" x14ac:dyDescent="0.25">
      <c r="A536" t="s">
        <v>248</v>
      </c>
      <c r="B536">
        <v>2</v>
      </c>
      <c r="C536" t="s">
        <v>812</v>
      </c>
      <c r="D536" t="s">
        <v>239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66</v>
      </c>
      <c r="T536" t="s">
        <v>66</v>
      </c>
      <c r="U536" t="s">
        <v>1</v>
      </c>
      <c r="V536">
        <v>6</v>
      </c>
      <c r="W536" t="s">
        <v>250</v>
      </c>
      <c r="X536">
        <v>0</v>
      </c>
      <c r="Y536">
        <v>5.2770000000000001</v>
      </c>
      <c r="Z536">
        <v>5.2770000000000001</v>
      </c>
    </row>
    <row r="537" spans="1:26" x14ac:dyDescent="0.25">
      <c r="A537" t="s">
        <v>248</v>
      </c>
      <c r="B537">
        <v>2</v>
      </c>
      <c r="C537" t="s">
        <v>813</v>
      </c>
      <c r="D537" t="s">
        <v>239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66</v>
      </c>
      <c r="T537" t="s">
        <v>66</v>
      </c>
      <c r="U537" t="s">
        <v>1</v>
      </c>
      <c r="V537">
        <v>6</v>
      </c>
      <c r="W537" t="s">
        <v>250</v>
      </c>
      <c r="X537">
        <v>0</v>
      </c>
      <c r="Y537">
        <v>7.5960000000000001</v>
      </c>
      <c r="Z537">
        <v>7.5960000000000001</v>
      </c>
    </row>
    <row r="538" spans="1:26" x14ac:dyDescent="0.25">
      <c r="A538" t="s">
        <v>248</v>
      </c>
      <c r="B538">
        <v>2</v>
      </c>
      <c r="C538" t="s">
        <v>814</v>
      </c>
      <c r="D538" t="s">
        <v>239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66</v>
      </c>
      <c r="T538" t="s">
        <v>66</v>
      </c>
      <c r="U538" t="s">
        <v>1</v>
      </c>
      <c r="V538">
        <v>6</v>
      </c>
      <c r="W538" t="s">
        <v>250</v>
      </c>
      <c r="X538">
        <v>0</v>
      </c>
      <c r="Y538">
        <v>6.2069999999999999</v>
      </c>
      <c r="Z538">
        <v>6.2069999999999999</v>
      </c>
    </row>
    <row r="539" spans="1:26" x14ac:dyDescent="0.25">
      <c r="A539" t="s">
        <v>248</v>
      </c>
      <c r="B539">
        <v>2</v>
      </c>
      <c r="C539" t="s">
        <v>815</v>
      </c>
      <c r="D539" t="s">
        <v>239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66</v>
      </c>
      <c r="T539" t="s">
        <v>66</v>
      </c>
      <c r="U539" t="s">
        <v>1</v>
      </c>
      <c r="V539">
        <v>6</v>
      </c>
      <c r="W539" t="s">
        <v>250</v>
      </c>
      <c r="X539">
        <v>0</v>
      </c>
      <c r="Y539">
        <v>3.9340000000000002</v>
      </c>
      <c r="Z539">
        <v>3.9340000000000002</v>
      </c>
    </row>
    <row r="540" spans="1:26" x14ac:dyDescent="0.25">
      <c r="A540" t="s">
        <v>248</v>
      </c>
      <c r="B540">
        <v>2</v>
      </c>
      <c r="C540" t="s">
        <v>816</v>
      </c>
      <c r="D540" t="s">
        <v>239</v>
      </c>
      <c r="E540">
        <v>41</v>
      </c>
      <c r="F540">
        <v>41</v>
      </c>
      <c r="G540">
        <v>40</v>
      </c>
      <c r="H540">
        <v>40</v>
      </c>
      <c r="I540">
        <v>40</v>
      </c>
      <c r="J540">
        <v>39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4.0166666666666666</v>
      </c>
      <c r="R540">
        <v>2.6436093333333335</v>
      </c>
      <c r="S540" t="s">
        <v>68</v>
      </c>
      <c r="T540" t="s">
        <v>69</v>
      </c>
      <c r="U540" t="s">
        <v>1</v>
      </c>
      <c r="V540">
        <v>5</v>
      </c>
      <c r="W540" t="s">
        <v>250</v>
      </c>
      <c r="X540">
        <v>0.52872186666666665</v>
      </c>
      <c r="Y540">
        <v>0</v>
      </c>
      <c r="Z540">
        <v>2.6436093333333335</v>
      </c>
    </row>
    <row r="541" spans="1:26" x14ac:dyDescent="0.25">
      <c r="A541" t="s">
        <v>248</v>
      </c>
      <c r="B541">
        <v>2</v>
      </c>
      <c r="C541" t="s">
        <v>817</v>
      </c>
      <c r="D541" t="s">
        <v>239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66</v>
      </c>
      <c r="T541" t="s">
        <v>66</v>
      </c>
      <c r="U541" t="s">
        <v>1</v>
      </c>
      <c r="V541">
        <v>6</v>
      </c>
      <c r="W541" t="s">
        <v>250</v>
      </c>
      <c r="X541">
        <v>0</v>
      </c>
      <c r="Y541">
        <v>4.843</v>
      </c>
      <c r="Z541">
        <v>4.843</v>
      </c>
    </row>
    <row r="542" spans="1:26" x14ac:dyDescent="0.25">
      <c r="A542" t="s">
        <v>248</v>
      </c>
      <c r="B542">
        <v>2</v>
      </c>
      <c r="C542" t="s">
        <v>818</v>
      </c>
      <c r="D542" t="s">
        <v>239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66</v>
      </c>
      <c r="T542" t="s">
        <v>66</v>
      </c>
      <c r="U542" t="s">
        <v>1</v>
      </c>
      <c r="V542">
        <v>6</v>
      </c>
      <c r="W542" t="s">
        <v>250</v>
      </c>
      <c r="X542">
        <v>0</v>
      </c>
      <c r="Y542">
        <v>5.3479999999999999</v>
      </c>
      <c r="Z542">
        <v>5.3479999999999999</v>
      </c>
    </row>
    <row r="543" spans="1:26" x14ac:dyDescent="0.25">
      <c r="A543" t="s">
        <v>248</v>
      </c>
      <c r="B543">
        <v>2</v>
      </c>
      <c r="C543" t="s">
        <v>819</v>
      </c>
      <c r="D543" t="s">
        <v>239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66</v>
      </c>
      <c r="T543" t="s">
        <v>66</v>
      </c>
      <c r="U543" t="s">
        <v>1</v>
      </c>
      <c r="V543">
        <v>6</v>
      </c>
      <c r="W543" t="s">
        <v>250</v>
      </c>
      <c r="X543">
        <v>0</v>
      </c>
      <c r="Y543">
        <v>5.5209999999999999</v>
      </c>
      <c r="Z543">
        <v>5.5209999999999999</v>
      </c>
    </row>
    <row r="544" spans="1:26" x14ac:dyDescent="0.25">
      <c r="A544" t="s">
        <v>248</v>
      </c>
      <c r="B544">
        <v>2</v>
      </c>
      <c r="C544" t="s">
        <v>820</v>
      </c>
      <c r="D544" t="s">
        <v>239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66</v>
      </c>
      <c r="T544" t="s">
        <v>66</v>
      </c>
      <c r="U544" t="s">
        <v>1</v>
      </c>
      <c r="V544">
        <v>6</v>
      </c>
      <c r="W544" t="s">
        <v>250</v>
      </c>
      <c r="X544">
        <v>0</v>
      </c>
      <c r="Y544">
        <v>2.54</v>
      </c>
      <c r="Z544">
        <v>2.54</v>
      </c>
    </row>
    <row r="545" spans="1:26" x14ac:dyDescent="0.25">
      <c r="A545" t="s">
        <v>248</v>
      </c>
      <c r="B545">
        <v>2</v>
      </c>
      <c r="C545" t="s">
        <v>821</v>
      </c>
      <c r="D545" t="s">
        <v>239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66</v>
      </c>
      <c r="T545" t="s">
        <v>66</v>
      </c>
      <c r="U545" t="s">
        <v>1</v>
      </c>
      <c r="V545">
        <v>6</v>
      </c>
      <c r="W545" t="s">
        <v>250</v>
      </c>
      <c r="X545">
        <v>0</v>
      </c>
      <c r="Y545">
        <v>5.9530000000000003</v>
      </c>
      <c r="Z545">
        <v>5.9530000000000003</v>
      </c>
    </row>
    <row r="546" spans="1:26" x14ac:dyDescent="0.25">
      <c r="A546" t="s">
        <v>248</v>
      </c>
      <c r="B546">
        <v>2</v>
      </c>
      <c r="C546" t="s">
        <v>822</v>
      </c>
      <c r="D546" t="s">
        <v>239</v>
      </c>
      <c r="E546">
        <v>35</v>
      </c>
      <c r="F546">
        <v>61</v>
      </c>
      <c r="G546">
        <v>64</v>
      </c>
      <c r="H546">
        <v>33</v>
      </c>
      <c r="I546">
        <v>37</v>
      </c>
      <c r="J546">
        <v>40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4.5</v>
      </c>
      <c r="R546">
        <v>2.9617199999999997</v>
      </c>
      <c r="S546" t="s">
        <v>75</v>
      </c>
      <c r="T546" t="s">
        <v>97</v>
      </c>
      <c r="U546" t="s">
        <v>1</v>
      </c>
      <c r="V546">
        <v>10</v>
      </c>
      <c r="W546" t="s">
        <v>250</v>
      </c>
      <c r="X546">
        <v>0.29617199999999999</v>
      </c>
      <c r="Y546">
        <v>6.032</v>
      </c>
      <c r="Z546">
        <v>6.032</v>
      </c>
    </row>
    <row r="547" spans="1:26" x14ac:dyDescent="0.25">
      <c r="A547" t="s">
        <v>248</v>
      </c>
      <c r="B547">
        <v>2</v>
      </c>
      <c r="C547" t="s">
        <v>823</v>
      </c>
      <c r="D547" t="s">
        <v>239</v>
      </c>
      <c r="E547">
        <v>23</v>
      </c>
      <c r="F547">
        <v>86</v>
      </c>
      <c r="G547">
        <v>64</v>
      </c>
      <c r="H547">
        <v>15</v>
      </c>
      <c r="I547">
        <v>19</v>
      </c>
      <c r="J547">
        <v>29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3.9333333333333336</v>
      </c>
      <c r="R547">
        <v>2.5887626666666668</v>
      </c>
      <c r="S547" t="s">
        <v>75</v>
      </c>
      <c r="T547" t="s">
        <v>97</v>
      </c>
      <c r="U547" t="s">
        <v>1</v>
      </c>
      <c r="V547">
        <v>10</v>
      </c>
      <c r="W547" t="s">
        <v>250</v>
      </c>
      <c r="X547">
        <v>0.25887626666666669</v>
      </c>
      <c r="Y547">
        <v>4.9260000000000002</v>
      </c>
      <c r="Z547">
        <v>4.9260000000000002</v>
      </c>
    </row>
    <row r="548" spans="1:26" x14ac:dyDescent="0.25">
      <c r="A548" t="s">
        <v>248</v>
      </c>
      <c r="B548">
        <v>2</v>
      </c>
      <c r="C548" t="s">
        <v>824</v>
      </c>
      <c r="D548" t="s">
        <v>239</v>
      </c>
      <c r="E548">
        <v>44</v>
      </c>
      <c r="F548">
        <v>50</v>
      </c>
      <c r="G548">
        <v>48</v>
      </c>
      <c r="H548">
        <v>30</v>
      </c>
      <c r="I548">
        <v>46</v>
      </c>
      <c r="J548">
        <v>57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4.5833333333333339</v>
      </c>
      <c r="R548">
        <v>3.0165666666666664</v>
      </c>
      <c r="S548" t="s">
        <v>75</v>
      </c>
      <c r="T548" t="s">
        <v>97</v>
      </c>
      <c r="U548" t="s">
        <v>1</v>
      </c>
      <c r="V548">
        <v>10</v>
      </c>
      <c r="W548" t="s">
        <v>250</v>
      </c>
      <c r="X548">
        <v>0.30165666666666663</v>
      </c>
      <c r="Y548">
        <v>5.9509999999999996</v>
      </c>
      <c r="Z548">
        <v>5.9509999999999996</v>
      </c>
    </row>
    <row r="549" spans="1:26" x14ac:dyDescent="0.25">
      <c r="A549" t="s">
        <v>248</v>
      </c>
      <c r="B549">
        <v>2</v>
      </c>
      <c r="C549" t="s">
        <v>825</v>
      </c>
      <c r="D549" t="s">
        <v>239</v>
      </c>
      <c r="E549">
        <v>40</v>
      </c>
      <c r="F549">
        <v>67</v>
      </c>
      <c r="G549">
        <v>37</v>
      </c>
      <c r="H549">
        <v>39</v>
      </c>
      <c r="I549">
        <v>33</v>
      </c>
      <c r="J549">
        <v>58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4.5666666666666664</v>
      </c>
      <c r="R549">
        <v>3.0055973333333332</v>
      </c>
      <c r="S549" t="s">
        <v>75</v>
      </c>
      <c r="T549" t="s">
        <v>97</v>
      </c>
      <c r="U549" t="s">
        <v>1</v>
      </c>
      <c r="V549">
        <v>10</v>
      </c>
      <c r="W549" t="s">
        <v>250</v>
      </c>
      <c r="X549">
        <v>0.3005597333333333</v>
      </c>
      <c r="Y549">
        <v>5.9459999999999997</v>
      </c>
      <c r="Z549">
        <v>5.9459999999999997</v>
      </c>
    </row>
    <row r="550" spans="1:26" x14ac:dyDescent="0.25">
      <c r="A550" t="s">
        <v>248</v>
      </c>
      <c r="B550">
        <v>2</v>
      </c>
      <c r="C550" t="s">
        <v>826</v>
      </c>
      <c r="D550" t="s">
        <v>239</v>
      </c>
      <c r="E550">
        <v>32</v>
      </c>
      <c r="F550">
        <v>44</v>
      </c>
      <c r="G550">
        <v>59</v>
      </c>
      <c r="H550">
        <v>31</v>
      </c>
      <c r="I550">
        <v>67</v>
      </c>
      <c r="J550">
        <v>47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4.6666666666666661</v>
      </c>
      <c r="R550">
        <v>3.0714133333333327</v>
      </c>
      <c r="S550" t="s">
        <v>75</v>
      </c>
      <c r="T550" t="s">
        <v>97</v>
      </c>
      <c r="U550" t="s">
        <v>1</v>
      </c>
      <c r="V550">
        <v>10</v>
      </c>
      <c r="W550" t="s">
        <v>250</v>
      </c>
      <c r="X550">
        <v>0.30714133333333327</v>
      </c>
      <c r="Y550">
        <v>6.1829999999999998</v>
      </c>
      <c r="Z550">
        <v>6.1829999999999998</v>
      </c>
    </row>
    <row r="551" spans="1:26" x14ac:dyDescent="0.25">
      <c r="A551" t="s">
        <v>248</v>
      </c>
      <c r="B551">
        <v>2</v>
      </c>
      <c r="C551" t="s">
        <v>827</v>
      </c>
      <c r="D551" t="s">
        <v>239</v>
      </c>
      <c r="E551">
        <v>40</v>
      </c>
      <c r="F551">
        <v>42</v>
      </c>
      <c r="G551">
        <v>40</v>
      </c>
      <c r="H551">
        <v>40</v>
      </c>
      <c r="I551">
        <v>42</v>
      </c>
      <c r="J551">
        <v>41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4.0833333333333339</v>
      </c>
      <c r="R551">
        <v>2.6874866666666666</v>
      </c>
      <c r="S551" t="s">
        <v>68</v>
      </c>
      <c r="T551" t="s">
        <v>69</v>
      </c>
      <c r="U551" t="s">
        <v>1</v>
      </c>
      <c r="V551">
        <v>5</v>
      </c>
      <c r="W551" t="s">
        <v>250</v>
      </c>
      <c r="X551">
        <v>0.53749733333333327</v>
      </c>
      <c r="Y551">
        <v>0</v>
      </c>
      <c r="Z551">
        <v>2.6874866666666666</v>
      </c>
    </row>
    <row r="552" spans="1:26" x14ac:dyDescent="0.25">
      <c r="A552" t="s">
        <v>248</v>
      </c>
      <c r="B552">
        <v>2</v>
      </c>
      <c r="C552" t="s">
        <v>828</v>
      </c>
      <c r="D552" t="s">
        <v>239</v>
      </c>
      <c r="E552">
        <v>36</v>
      </c>
      <c r="F552">
        <v>63</v>
      </c>
      <c r="G552">
        <v>47</v>
      </c>
      <c r="H552">
        <v>49</v>
      </c>
      <c r="I552">
        <v>30</v>
      </c>
      <c r="J552">
        <v>56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4.6833333333333336</v>
      </c>
      <c r="R552">
        <v>3.0823826666666667</v>
      </c>
      <c r="S552" t="s">
        <v>75</v>
      </c>
      <c r="T552" t="s">
        <v>97</v>
      </c>
      <c r="U552" t="s">
        <v>1</v>
      </c>
      <c r="V552">
        <v>10</v>
      </c>
      <c r="W552" t="s">
        <v>250</v>
      </c>
      <c r="X552">
        <v>0.30823826666666665</v>
      </c>
      <c r="Y552">
        <v>6.2480000000000002</v>
      </c>
      <c r="Z552">
        <v>6.2480000000000002</v>
      </c>
    </row>
    <row r="553" spans="1:26" x14ac:dyDescent="0.25">
      <c r="A553" t="s">
        <v>248</v>
      </c>
      <c r="B553">
        <v>2</v>
      </c>
      <c r="C553" t="s">
        <v>829</v>
      </c>
      <c r="D553" t="s">
        <v>239</v>
      </c>
      <c r="E553">
        <v>42</v>
      </c>
      <c r="F553">
        <v>73</v>
      </c>
      <c r="G553">
        <v>52</v>
      </c>
      <c r="H553">
        <v>34</v>
      </c>
      <c r="I553">
        <v>28</v>
      </c>
      <c r="J553">
        <v>52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4.6833333333333336</v>
      </c>
      <c r="R553">
        <v>3.0823826666666667</v>
      </c>
      <c r="S553" t="s">
        <v>75</v>
      </c>
      <c r="T553" t="s">
        <v>97</v>
      </c>
      <c r="U553" t="s">
        <v>1</v>
      </c>
      <c r="V553">
        <v>10</v>
      </c>
      <c r="W553" t="s">
        <v>250</v>
      </c>
      <c r="X553">
        <v>0.30823826666666665</v>
      </c>
      <c r="Y553">
        <v>6.173</v>
      </c>
      <c r="Z553">
        <v>6.173</v>
      </c>
    </row>
    <row r="554" spans="1:26" x14ac:dyDescent="0.25">
      <c r="A554" t="s">
        <v>248</v>
      </c>
      <c r="B554">
        <v>2</v>
      </c>
      <c r="C554" t="s">
        <v>830</v>
      </c>
      <c r="D554" t="s">
        <v>239</v>
      </c>
      <c r="E554">
        <v>18</v>
      </c>
      <c r="F554">
        <v>40</v>
      </c>
      <c r="G554">
        <v>53</v>
      </c>
      <c r="H554">
        <v>16</v>
      </c>
      <c r="I554">
        <v>62</v>
      </c>
      <c r="J554">
        <v>51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</v>
      </c>
      <c r="R554">
        <v>2.6326399999999999</v>
      </c>
      <c r="S554" t="s">
        <v>75</v>
      </c>
      <c r="T554" t="s">
        <v>97</v>
      </c>
      <c r="U554" t="s">
        <v>1</v>
      </c>
      <c r="V554">
        <v>10</v>
      </c>
      <c r="W554" t="s">
        <v>250</v>
      </c>
      <c r="X554">
        <v>0.263264</v>
      </c>
      <c r="Y554">
        <v>4.8019999999999996</v>
      </c>
      <c r="Z554">
        <v>4.8019999999999996</v>
      </c>
    </row>
    <row r="555" spans="1:26" x14ac:dyDescent="0.25">
      <c r="A555" t="s">
        <v>248</v>
      </c>
      <c r="B555">
        <v>2</v>
      </c>
      <c r="C555" t="s">
        <v>831</v>
      </c>
      <c r="D555" t="s">
        <v>239</v>
      </c>
      <c r="E555">
        <v>52</v>
      </c>
      <c r="F555">
        <v>68</v>
      </c>
      <c r="G555">
        <v>62</v>
      </c>
      <c r="H555">
        <v>52</v>
      </c>
      <c r="I555">
        <v>22</v>
      </c>
      <c r="J555">
        <v>29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4.75</v>
      </c>
      <c r="R555">
        <v>3.1262600000000003</v>
      </c>
      <c r="S555" t="s">
        <v>75</v>
      </c>
      <c r="T555" t="s">
        <v>97</v>
      </c>
      <c r="U555" t="s">
        <v>1</v>
      </c>
      <c r="V555">
        <v>10</v>
      </c>
      <c r="W555" t="s">
        <v>250</v>
      </c>
      <c r="X555">
        <v>0.31262600000000001</v>
      </c>
      <c r="Y555">
        <v>6.0609999999999999</v>
      </c>
      <c r="Z555">
        <v>6.0609999999999999</v>
      </c>
    </row>
    <row r="556" spans="1:26" x14ac:dyDescent="0.25">
      <c r="A556" t="s">
        <v>248</v>
      </c>
      <c r="B556">
        <v>2</v>
      </c>
      <c r="C556" t="s">
        <v>832</v>
      </c>
      <c r="D556" t="s">
        <v>239</v>
      </c>
      <c r="E556">
        <v>34</v>
      </c>
      <c r="F556">
        <v>77</v>
      </c>
      <c r="G556">
        <v>63</v>
      </c>
      <c r="H556">
        <v>36</v>
      </c>
      <c r="I556">
        <v>31</v>
      </c>
      <c r="J556">
        <v>42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4.7166666666666668</v>
      </c>
      <c r="R556">
        <v>3.1043213333333335</v>
      </c>
      <c r="S556" t="s">
        <v>75</v>
      </c>
      <c r="T556" t="s">
        <v>97</v>
      </c>
      <c r="U556" t="s">
        <v>1</v>
      </c>
      <c r="V556">
        <v>10</v>
      </c>
      <c r="W556" t="s">
        <v>250</v>
      </c>
      <c r="X556">
        <v>0.31043213333333336</v>
      </c>
      <c r="Y556">
        <v>6.1120000000000001</v>
      </c>
      <c r="Z556">
        <v>6.1120000000000001</v>
      </c>
    </row>
    <row r="557" spans="1:26" x14ac:dyDescent="0.25">
      <c r="A557" t="s">
        <v>248</v>
      </c>
      <c r="B557">
        <v>2</v>
      </c>
      <c r="C557" t="s">
        <v>833</v>
      </c>
      <c r="D557" t="s">
        <v>239</v>
      </c>
      <c r="E557">
        <v>46</v>
      </c>
      <c r="F557">
        <v>60</v>
      </c>
      <c r="G557">
        <v>20</v>
      </c>
      <c r="H557">
        <v>48</v>
      </c>
      <c r="I557">
        <v>37</v>
      </c>
      <c r="J557">
        <v>86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4.95</v>
      </c>
      <c r="R557">
        <v>3.257892</v>
      </c>
      <c r="S557" t="s">
        <v>75</v>
      </c>
      <c r="T557" t="s">
        <v>97</v>
      </c>
      <c r="U557" t="s">
        <v>1</v>
      </c>
      <c r="V557">
        <v>10</v>
      </c>
      <c r="W557" t="s">
        <v>298</v>
      </c>
      <c r="X557">
        <v>0.3257892</v>
      </c>
      <c r="Y557">
        <v>6.4969999999999999</v>
      </c>
      <c r="Z557">
        <v>6.4969999999999999</v>
      </c>
    </row>
    <row r="558" spans="1:26" x14ac:dyDescent="0.25">
      <c r="A558" t="s">
        <v>248</v>
      </c>
      <c r="B558">
        <v>2</v>
      </c>
      <c r="C558" t="s">
        <v>834</v>
      </c>
      <c r="D558" t="s">
        <v>239</v>
      </c>
      <c r="E558">
        <v>48</v>
      </c>
      <c r="F558">
        <v>67</v>
      </c>
      <c r="G558">
        <v>62</v>
      </c>
      <c r="H558">
        <v>60</v>
      </c>
      <c r="I558">
        <v>30</v>
      </c>
      <c r="J558">
        <v>43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5.1666666666666661</v>
      </c>
      <c r="R558">
        <v>3.4004933333333329</v>
      </c>
      <c r="S558" t="s">
        <v>75</v>
      </c>
      <c r="T558" t="s">
        <v>97</v>
      </c>
      <c r="U558" t="s">
        <v>1</v>
      </c>
      <c r="V558">
        <v>10</v>
      </c>
      <c r="W558" t="s">
        <v>298</v>
      </c>
      <c r="X558">
        <v>0.34004933333333331</v>
      </c>
      <c r="Y558">
        <v>6.76</v>
      </c>
      <c r="Z558">
        <v>6.76</v>
      </c>
    </row>
    <row r="559" spans="1:26" x14ac:dyDescent="0.25">
      <c r="A559" t="s">
        <v>248</v>
      </c>
      <c r="B559">
        <v>2</v>
      </c>
      <c r="C559" t="s">
        <v>835</v>
      </c>
      <c r="D559" t="s">
        <v>239</v>
      </c>
      <c r="E559">
        <v>29</v>
      </c>
      <c r="F559">
        <v>48</v>
      </c>
      <c r="G559">
        <v>49</v>
      </c>
      <c r="H559">
        <v>28</v>
      </c>
      <c r="I559">
        <v>47</v>
      </c>
      <c r="J559">
        <v>42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4.05</v>
      </c>
      <c r="R559">
        <v>2.6655480000000003</v>
      </c>
      <c r="S559" t="s">
        <v>75</v>
      </c>
      <c r="T559" t="s">
        <v>97</v>
      </c>
      <c r="U559" t="s">
        <v>1</v>
      </c>
      <c r="V559">
        <v>10</v>
      </c>
      <c r="W559" t="s">
        <v>298</v>
      </c>
      <c r="X559">
        <v>0.26655480000000004</v>
      </c>
      <c r="Y559">
        <v>5.452</v>
      </c>
      <c r="Z559">
        <v>5.452</v>
      </c>
    </row>
    <row r="560" spans="1:26" x14ac:dyDescent="0.25">
      <c r="A560" t="s">
        <v>248</v>
      </c>
      <c r="B560">
        <v>2</v>
      </c>
      <c r="C560" t="s">
        <v>836</v>
      </c>
      <c r="D560" t="s">
        <v>239</v>
      </c>
      <c r="E560">
        <v>34</v>
      </c>
      <c r="F560">
        <v>57</v>
      </c>
      <c r="G560">
        <v>51</v>
      </c>
      <c r="H560">
        <v>33</v>
      </c>
      <c r="I560">
        <v>52</v>
      </c>
      <c r="J560">
        <v>52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4.6500000000000004</v>
      </c>
      <c r="R560">
        <v>3.0604440000000004</v>
      </c>
      <c r="S560" t="s">
        <v>75</v>
      </c>
      <c r="T560" t="s">
        <v>97</v>
      </c>
      <c r="U560" t="s">
        <v>1</v>
      </c>
      <c r="V560">
        <v>10</v>
      </c>
      <c r="W560" t="s">
        <v>298</v>
      </c>
      <c r="X560">
        <v>0.30604440000000005</v>
      </c>
      <c r="Y560">
        <v>6.1959999999999997</v>
      </c>
      <c r="Z560">
        <v>6.1959999999999997</v>
      </c>
    </row>
    <row r="561" spans="1:26" x14ac:dyDescent="0.25">
      <c r="A561" t="s">
        <v>248</v>
      </c>
      <c r="B561">
        <v>2</v>
      </c>
      <c r="C561" t="s">
        <v>837</v>
      </c>
      <c r="D561" t="s">
        <v>239</v>
      </c>
      <c r="E561">
        <v>21</v>
      </c>
      <c r="F561">
        <v>67</v>
      </c>
      <c r="G561">
        <v>31</v>
      </c>
      <c r="H561">
        <v>23</v>
      </c>
      <c r="I561">
        <v>33</v>
      </c>
      <c r="J561">
        <v>82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4.2833333333333332</v>
      </c>
      <c r="R561">
        <v>2.8191186666666668</v>
      </c>
      <c r="S561" t="s">
        <v>75</v>
      </c>
      <c r="T561" t="s">
        <v>97</v>
      </c>
      <c r="U561" t="s">
        <v>1</v>
      </c>
      <c r="V561">
        <v>10</v>
      </c>
      <c r="W561" t="s">
        <v>298</v>
      </c>
      <c r="X561">
        <v>0.28191186666666668</v>
      </c>
      <c r="Y561">
        <v>5.6529999999999996</v>
      </c>
      <c r="Z561">
        <v>5.6529999999999996</v>
      </c>
    </row>
    <row r="562" spans="1:26" x14ac:dyDescent="0.25">
      <c r="A562" t="s">
        <v>248</v>
      </c>
      <c r="B562">
        <v>2</v>
      </c>
      <c r="C562" t="s">
        <v>838</v>
      </c>
      <c r="D562" t="s">
        <v>239</v>
      </c>
      <c r="E562">
        <v>41</v>
      </c>
      <c r="F562">
        <v>43</v>
      </c>
      <c r="G562">
        <v>41</v>
      </c>
      <c r="H562">
        <v>40</v>
      </c>
      <c r="I562">
        <v>41</v>
      </c>
      <c r="J562">
        <v>42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4.1333333333333337</v>
      </c>
      <c r="R562">
        <v>2.720394666666667</v>
      </c>
      <c r="S562" t="s">
        <v>68</v>
      </c>
      <c r="T562" t="s">
        <v>69</v>
      </c>
      <c r="U562" t="s">
        <v>1</v>
      </c>
      <c r="V562">
        <v>5</v>
      </c>
      <c r="W562" t="s">
        <v>298</v>
      </c>
      <c r="X562">
        <v>0.54407893333333335</v>
      </c>
      <c r="Y562">
        <v>0</v>
      </c>
      <c r="Z562">
        <v>2.720394666666667</v>
      </c>
    </row>
    <row r="563" spans="1:26" x14ac:dyDescent="0.25">
      <c r="A563" t="s">
        <v>248</v>
      </c>
      <c r="B563">
        <v>2</v>
      </c>
      <c r="C563" t="s">
        <v>839</v>
      </c>
      <c r="D563" t="s">
        <v>239</v>
      </c>
      <c r="E563">
        <v>31</v>
      </c>
      <c r="F563">
        <v>60</v>
      </c>
      <c r="G563">
        <v>40</v>
      </c>
      <c r="H563">
        <v>29</v>
      </c>
      <c r="I563">
        <v>36</v>
      </c>
      <c r="J563">
        <v>41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3.95</v>
      </c>
      <c r="R563">
        <v>2.5997319999999999</v>
      </c>
      <c r="S563" t="s">
        <v>75</v>
      </c>
      <c r="T563" t="s">
        <v>97</v>
      </c>
      <c r="U563" t="s">
        <v>1</v>
      </c>
      <c r="V563">
        <v>10</v>
      </c>
      <c r="W563" t="s">
        <v>298</v>
      </c>
      <c r="X563">
        <v>0.25997320000000002</v>
      </c>
      <c r="Y563">
        <v>5.149</v>
      </c>
      <c r="Z563">
        <v>5.149</v>
      </c>
    </row>
    <row r="564" spans="1:26" x14ac:dyDescent="0.25">
      <c r="A564" t="s">
        <v>248</v>
      </c>
      <c r="B564">
        <v>2</v>
      </c>
      <c r="C564" t="s">
        <v>840</v>
      </c>
      <c r="D564" t="s">
        <v>239</v>
      </c>
      <c r="E564">
        <v>28</v>
      </c>
      <c r="F564">
        <v>46</v>
      </c>
      <c r="G564">
        <v>52</v>
      </c>
      <c r="H564">
        <v>28</v>
      </c>
      <c r="I564">
        <v>47</v>
      </c>
      <c r="J564">
        <v>52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4.2166666666666668</v>
      </c>
      <c r="R564">
        <v>2.7752413333333332</v>
      </c>
      <c r="S564" t="s">
        <v>75</v>
      </c>
      <c r="T564" t="s">
        <v>97</v>
      </c>
      <c r="U564" t="s">
        <v>1</v>
      </c>
      <c r="V564">
        <v>10</v>
      </c>
      <c r="W564" t="s">
        <v>298</v>
      </c>
      <c r="X564">
        <v>0.27752413333333331</v>
      </c>
      <c r="Y564">
        <v>5.6210000000000004</v>
      </c>
      <c r="Z564">
        <v>5.6210000000000004</v>
      </c>
    </row>
    <row r="565" spans="1:26" x14ac:dyDescent="0.25">
      <c r="A565" t="s">
        <v>248</v>
      </c>
      <c r="B565">
        <v>2</v>
      </c>
      <c r="C565" t="s">
        <v>841</v>
      </c>
      <c r="D565" t="s">
        <v>239</v>
      </c>
      <c r="E565">
        <v>38</v>
      </c>
      <c r="F565">
        <v>51</v>
      </c>
      <c r="G565">
        <v>61</v>
      </c>
      <c r="H565">
        <v>38</v>
      </c>
      <c r="I565">
        <v>61</v>
      </c>
      <c r="J565">
        <v>39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4.8</v>
      </c>
      <c r="R565">
        <v>3.1591680000000002</v>
      </c>
      <c r="S565" t="s">
        <v>75</v>
      </c>
      <c r="T565" t="s">
        <v>97</v>
      </c>
      <c r="U565" t="s">
        <v>1</v>
      </c>
      <c r="V565">
        <v>10</v>
      </c>
      <c r="W565" t="s">
        <v>298</v>
      </c>
      <c r="X565">
        <v>0.3159168</v>
      </c>
      <c r="Y565">
        <v>6.7960000000000003</v>
      </c>
      <c r="Z565">
        <v>6.7960000000000003</v>
      </c>
    </row>
    <row r="566" spans="1:26" x14ac:dyDescent="0.25">
      <c r="A566" t="s">
        <v>248</v>
      </c>
      <c r="B566">
        <v>2</v>
      </c>
      <c r="C566" t="s">
        <v>842</v>
      </c>
      <c r="D566" t="s">
        <v>239</v>
      </c>
      <c r="E566">
        <v>25</v>
      </c>
      <c r="F566">
        <v>65</v>
      </c>
      <c r="G566">
        <v>75</v>
      </c>
      <c r="H566">
        <v>25</v>
      </c>
      <c r="I566">
        <v>40</v>
      </c>
      <c r="J566">
        <v>42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4.5333333333333332</v>
      </c>
      <c r="R566">
        <v>2.9836586666666665</v>
      </c>
      <c r="S566" t="s">
        <v>75</v>
      </c>
      <c r="T566" t="s">
        <v>76</v>
      </c>
      <c r="U566" t="s">
        <v>1</v>
      </c>
      <c r="V566">
        <v>10</v>
      </c>
      <c r="W566" t="s">
        <v>298</v>
      </c>
      <c r="X566">
        <v>0.29836586666666665</v>
      </c>
      <c r="Y566">
        <v>6.1520000000000001</v>
      </c>
      <c r="Z566">
        <v>6.1520000000000001</v>
      </c>
    </row>
    <row r="567" spans="1:26" x14ac:dyDescent="0.25">
      <c r="A567" t="s">
        <v>248</v>
      </c>
      <c r="B567">
        <v>2</v>
      </c>
      <c r="C567" t="s">
        <v>843</v>
      </c>
      <c r="D567" t="s">
        <v>239</v>
      </c>
      <c r="E567">
        <v>39</v>
      </c>
      <c r="F567">
        <v>59</v>
      </c>
      <c r="G567">
        <v>49</v>
      </c>
      <c r="H567">
        <v>41</v>
      </c>
      <c r="I567">
        <v>47</v>
      </c>
      <c r="J567">
        <v>40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4.5833333333333339</v>
      </c>
      <c r="R567">
        <v>3.0165666666666664</v>
      </c>
      <c r="S567" t="s">
        <v>66</v>
      </c>
      <c r="T567" t="s">
        <v>66</v>
      </c>
      <c r="U567" t="s">
        <v>1</v>
      </c>
      <c r="V567">
        <v>6</v>
      </c>
      <c r="W567" t="s">
        <v>298</v>
      </c>
      <c r="X567">
        <v>0.5027611111111111</v>
      </c>
      <c r="Y567">
        <v>6.36</v>
      </c>
      <c r="Z567">
        <v>6.36</v>
      </c>
    </row>
    <row r="568" spans="1:26" x14ac:dyDescent="0.25">
      <c r="A568" t="s">
        <v>248</v>
      </c>
      <c r="B568">
        <v>2</v>
      </c>
      <c r="C568" t="s">
        <v>844</v>
      </c>
      <c r="D568" t="s">
        <v>239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66</v>
      </c>
      <c r="T568" t="s">
        <v>66</v>
      </c>
      <c r="U568" t="s">
        <v>1</v>
      </c>
      <c r="V568">
        <v>6</v>
      </c>
      <c r="W568" t="s">
        <v>298</v>
      </c>
      <c r="X568">
        <v>0</v>
      </c>
      <c r="Y568">
        <v>5.2679999999999998</v>
      </c>
      <c r="Z568">
        <v>5.2679999999999998</v>
      </c>
    </row>
    <row r="569" spans="1:26" x14ac:dyDescent="0.25">
      <c r="A569" t="s">
        <v>248</v>
      </c>
      <c r="B569">
        <v>2</v>
      </c>
      <c r="C569" t="s">
        <v>845</v>
      </c>
      <c r="D569" t="s">
        <v>239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66</v>
      </c>
      <c r="T569" t="s">
        <v>66</v>
      </c>
      <c r="U569" t="s">
        <v>1</v>
      </c>
      <c r="V569">
        <v>6</v>
      </c>
      <c r="W569" t="s">
        <v>298</v>
      </c>
      <c r="X569">
        <v>0</v>
      </c>
      <c r="Y569">
        <v>4.71</v>
      </c>
      <c r="Z569">
        <v>4.71</v>
      </c>
    </row>
    <row r="570" spans="1:26" x14ac:dyDescent="0.25">
      <c r="A570" t="s">
        <v>248</v>
      </c>
      <c r="B570">
        <v>2</v>
      </c>
      <c r="C570" t="s">
        <v>846</v>
      </c>
      <c r="D570" t="s">
        <v>239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66</v>
      </c>
      <c r="T570" t="s">
        <v>66</v>
      </c>
      <c r="U570" t="s">
        <v>1</v>
      </c>
      <c r="V570">
        <v>6</v>
      </c>
      <c r="W570" t="s">
        <v>298</v>
      </c>
      <c r="X570">
        <v>0</v>
      </c>
      <c r="Y570">
        <v>7.1070000000000002</v>
      </c>
      <c r="Z570">
        <v>7.1070000000000002</v>
      </c>
    </row>
    <row r="571" spans="1:26" x14ac:dyDescent="0.25">
      <c r="A571" t="s">
        <v>248</v>
      </c>
      <c r="B571">
        <v>2</v>
      </c>
      <c r="C571" t="s">
        <v>847</v>
      </c>
      <c r="D571" t="s">
        <v>239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66</v>
      </c>
      <c r="T571" t="s">
        <v>66</v>
      </c>
      <c r="U571" t="s">
        <v>1</v>
      </c>
      <c r="V571">
        <v>6</v>
      </c>
      <c r="W571" t="s">
        <v>298</v>
      </c>
      <c r="X571">
        <v>0</v>
      </c>
      <c r="Y571">
        <v>6.5220000000000002</v>
      </c>
      <c r="Z571">
        <v>6.5220000000000002</v>
      </c>
    </row>
    <row r="572" spans="1:26" x14ac:dyDescent="0.25">
      <c r="A572" t="s">
        <v>248</v>
      </c>
      <c r="B572">
        <v>2</v>
      </c>
      <c r="C572" t="s">
        <v>848</v>
      </c>
      <c r="D572" t="s">
        <v>239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66</v>
      </c>
      <c r="T572" t="s">
        <v>66</v>
      </c>
      <c r="U572" t="s">
        <v>1</v>
      </c>
      <c r="V572">
        <v>6</v>
      </c>
      <c r="W572" t="s">
        <v>298</v>
      </c>
      <c r="X572">
        <v>0</v>
      </c>
      <c r="Y572">
        <v>8.6620000000000008</v>
      </c>
      <c r="Z572">
        <v>8.6620000000000008</v>
      </c>
    </row>
    <row r="573" spans="1:26" x14ac:dyDescent="0.25">
      <c r="A573" t="s">
        <v>248</v>
      </c>
      <c r="B573">
        <v>2</v>
      </c>
      <c r="C573" t="s">
        <v>849</v>
      </c>
      <c r="D573" t="s">
        <v>239</v>
      </c>
      <c r="E573">
        <v>39</v>
      </c>
      <c r="F573">
        <v>43</v>
      </c>
      <c r="G573">
        <v>40</v>
      </c>
      <c r="H573">
        <v>38</v>
      </c>
      <c r="I573">
        <v>41</v>
      </c>
      <c r="J573">
        <v>40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4.0166666666666666</v>
      </c>
      <c r="R573">
        <v>2.6436093333333335</v>
      </c>
      <c r="S573" t="s">
        <v>68</v>
      </c>
      <c r="T573" t="s">
        <v>69</v>
      </c>
      <c r="U573" t="s">
        <v>1</v>
      </c>
      <c r="V573">
        <v>5</v>
      </c>
      <c r="W573" t="s">
        <v>298</v>
      </c>
      <c r="X573">
        <v>0.52872186666666665</v>
      </c>
      <c r="Y573">
        <v>0</v>
      </c>
      <c r="Z573">
        <v>2.6436093333333335</v>
      </c>
    </row>
    <row r="574" spans="1:26" x14ac:dyDescent="0.25">
      <c r="A574" t="s">
        <v>248</v>
      </c>
      <c r="B574">
        <v>2</v>
      </c>
      <c r="C574" t="s">
        <v>850</v>
      </c>
      <c r="D574" t="s">
        <v>239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66</v>
      </c>
      <c r="T574" t="s">
        <v>66</v>
      </c>
      <c r="U574" t="s">
        <v>1</v>
      </c>
      <c r="V574">
        <v>6</v>
      </c>
      <c r="W574" t="s">
        <v>298</v>
      </c>
      <c r="X574">
        <v>0</v>
      </c>
      <c r="Y574">
        <v>6.6989999999999998</v>
      </c>
      <c r="Z574">
        <v>6.6989999999999998</v>
      </c>
    </row>
    <row r="575" spans="1:26" x14ac:dyDescent="0.25">
      <c r="A575" t="s">
        <v>248</v>
      </c>
      <c r="B575">
        <v>2</v>
      </c>
      <c r="C575" t="s">
        <v>851</v>
      </c>
      <c r="D575" t="s">
        <v>239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66</v>
      </c>
      <c r="T575" t="s">
        <v>66</v>
      </c>
      <c r="U575" t="s">
        <v>1</v>
      </c>
      <c r="V575">
        <v>6</v>
      </c>
      <c r="W575" t="s">
        <v>298</v>
      </c>
      <c r="X575">
        <v>0</v>
      </c>
      <c r="Y575">
        <v>5.8479999999999999</v>
      </c>
      <c r="Z575">
        <v>5.8479999999999999</v>
      </c>
    </row>
    <row r="576" spans="1:26" x14ac:dyDescent="0.25">
      <c r="A576" t="s">
        <v>248</v>
      </c>
      <c r="B576">
        <v>2</v>
      </c>
      <c r="C576" t="s">
        <v>852</v>
      </c>
      <c r="D576" t="s">
        <v>239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66</v>
      </c>
      <c r="T576" t="s">
        <v>66</v>
      </c>
      <c r="U576" t="s">
        <v>1</v>
      </c>
      <c r="V576">
        <v>6</v>
      </c>
      <c r="W576" t="s">
        <v>298</v>
      </c>
      <c r="X576">
        <v>0</v>
      </c>
      <c r="Y576">
        <v>3.0270000000000001</v>
      </c>
      <c r="Z576">
        <v>3.0270000000000001</v>
      </c>
    </row>
    <row r="577" spans="1:26" x14ac:dyDescent="0.25">
      <c r="A577" t="s">
        <v>248</v>
      </c>
      <c r="B577">
        <v>2</v>
      </c>
      <c r="C577" t="s">
        <v>853</v>
      </c>
      <c r="D577" t="s">
        <v>239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66</v>
      </c>
      <c r="T577" t="s">
        <v>66</v>
      </c>
      <c r="U577" t="s">
        <v>1</v>
      </c>
      <c r="V577">
        <v>6</v>
      </c>
      <c r="W577" t="s">
        <v>298</v>
      </c>
      <c r="X577">
        <v>0</v>
      </c>
      <c r="Y577">
        <v>3.5310000000000001</v>
      </c>
      <c r="Z577">
        <v>3.5310000000000001</v>
      </c>
    </row>
    <row r="578" spans="1:26" x14ac:dyDescent="0.25">
      <c r="A578" t="s">
        <v>248</v>
      </c>
      <c r="B578">
        <v>2</v>
      </c>
      <c r="C578" t="s">
        <v>854</v>
      </c>
      <c r="D578" t="s">
        <v>239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66</v>
      </c>
      <c r="T578" t="s">
        <v>66</v>
      </c>
      <c r="U578" t="s">
        <v>1</v>
      </c>
      <c r="V578">
        <v>6</v>
      </c>
      <c r="W578" t="s">
        <v>298</v>
      </c>
      <c r="X578">
        <v>0</v>
      </c>
      <c r="Y578">
        <v>5.49</v>
      </c>
      <c r="Z578">
        <v>5.49</v>
      </c>
    </row>
    <row r="579" spans="1:26" x14ac:dyDescent="0.25">
      <c r="A579" t="s">
        <v>248</v>
      </c>
      <c r="B579">
        <v>2</v>
      </c>
      <c r="C579" t="s">
        <v>855</v>
      </c>
      <c r="D579" t="s">
        <v>239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66</v>
      </c>
      <c r="T579" t="s">
        <v>66</v>
      </c>
      <c r="U579" t="s">
        <v>1</v>
      </c>
      <c r="V579">
        <v>6</v>
      </c>
      <c r="W579" t="s">
        <v>298</v>
      </c>
      <c r="X579">
        <v>0</v>
      </c>
      <c r="Y579">
        <v>5.3029999999999999</v>
      </c>
      <c r="Z579">
        <v>5.3029999999999999</v>
      </c>
    </row>
    <row r="580" spans="1:26" x14ac:dyDescent="0.25">
      <c r="A580" t="s">
        <v>248</v>
      </c>
      <c r="B580">
        <v>2</v>
      </c>
      <c r="C580" t="s">
        <v>856</v>
      </c>
      <c r="D580" t="s">
        <v>239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66</v>
      </c>
      <c r="T580" t="s">
        <v>66</v>
      </c>
      <c r="U580" t="s">
        <v>1</v>
      </c>
      <c r="V580">
        <v>6</v>
      </c>
      <c r="W580" t="s">
        <v>298</v>
      </c>
      <c r="X580">
        <v>0</v>
      </c>
      <c r="Y580">
        <v>6.7640000000000002</v>
      </c>
      <c r="Z580">
        <v>6.7640000000000002</v>
      </c>
    </row>
    <row r="581" spans="1:26" x14ac:dyDescent="0.25">
      <c r="A581" t="s">
        <v>248</v>
      </c>
      <c r="B581">
        <v>2</v>
      </c>
      <c r="C581" t="s">
        <v>857</v>
      </c>
      <c r="D581" t="s">
        <v>239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66</v>
      </c>
      <c r="T581" t="s">
        <v>66</v>
      </c>
      <c r="U581" t="s">
        <v>1</v>
      </c>
      <c r="V581">
        <v>6</v>
      </c>
      <c r="W581" t="s">
        <v>298</v>
      </c>
      <c r="X581">
        <v>0</v>
      </c>
      <c r="Y581">
        <v>5.907</v>
      </c>
      <c r="Z581">
        <v>5.907</v>
      </c>
    </row>
    <row r="582" spans="1:26" x14ac:dyDescent="0.25">
      <c r="A582" t="s">
        <v>248</v>
      </c>
      <c r="B582">
        <v>2</v>
      </c>
      <c r="C582" t="s">
        <v>858</v>
      </c>
      <c r="D582" t="s">
        <v>239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66</v>
      </c>
      <c r="T582" t="s">
        <v>66</v>
      </c>
      <c r="U582" t="s">
        <v>1</v>
      </c>
      <c r="V582">
        <v>6</v>
      </c>
      <c r="W582" t="s">
        <v>298</v>
      </c>
      <c r="X582">
        <v>0</v>
      </c>
      <c r="Y582">
        <v>4.5819999999999999</v>
      </c>
      <c r="Z582">
        <v>4.5819999999999999</v>
      </c>
    </row>
    <row r="583" spans="1:26" x14ac:dyDescent="0.25">
      <c r="A583" t="s">
        <v>248</v>
      </c>
      <c r="B583">
        <v>2</v>
      </c>
      <c r="C583" t="s">
        <v>859</v>
      </c>
      <c r="D583" t="s">
        <v>239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66</v>
      </c>
      <c r="T583" t="s">
        <v>66</v>
      </c>
      <c r="U583" t="s">
        <v>1</v>
      </c>
      <c r="V583">
        <v>6</v>
      </c>
      <c r="W583" t="s">
        <v>298</v>
      </c>
      <c r="X583">
        <v>0</v>
      </c>
      <c r="Y583">
        <v>3.8050000000000002</v>
      </c>
      <c r="Z583">
        <v>3.8050000000000002</v>
      </c>
    </row>
    <row r="584" spans="1:26" x14ac:dyDescent="0.25">
      <c r="A584" t="s">
        <v>248</v>
      </c>
      <c r="B584">
        <v>2</v>
      </c>
      <c r="C584" t="s">
        <v>860</v>
      </c>
      <c r="D584" t="s">
        <v>239</v>
      </c>
      <c r="E584">
        <v>39</v>
      </c>
      <c r="F584">
        <v>41</v>
      </c>
      <c r="G584">
        <v>39</v>
      </c>
      <c r="H584">
        <v>39</v>
      </c>
      <c r="I584">
        <v>42</v>
      </c>
      <c r="J584">
        <v>39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3.9833333333333334</v>
      </c>
      <c r="R584">
        <v>2.6216706666666663</v>
      </c>
      <c r="S584" t="s">
        <v>68</v>
      </c>
      <c r="T584" t="s">
        <v>69</v>
      </c>
      <c r="U584" t="s">
        <v>1</v>
      </c>
      <c r="V584">
        <v>5</v>
      </c>
      <c r="W584" t="s">
        <v>298</v>
      </c>
      <c r="X584">
        <v>0.52433413333333323</v>
      </c>
      <c r="Y584">
        <v>0</v>
      </c>
      <c r="Z584">
        <v>2.6216706666666663</v>
      </c>
    </row>
    <row r="585" spans="1:26" x14ac:dyDescent="0.25">
      <c r="A585" t="s">
        <v>248</v>
      </c>
      <c r="B585">
        <v>2</v>
      </c>
      <c r="C585" t="s">
        <v>861</v>
      </c>
      <c r="D585" t="s">
        <v>239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66</v>
      </c>
      <c r="T585" t="s">
        <v>66</v>
      </c>
      <c r="U585" t="s">
        <v>1</v>
      </c>
      <c r="V585">
        <v>6</v>
      </c>
      <c r="W585" t="s">
        <v>298</v>
      </c>
      <c r="X585">
        <v>0</v>
      </c>
      <c r="Y585">
        <v>4.75</v>
      </c>
      <c r="Z585">
        <v>4.75</v>
      </c>
    </row>
    <row r="586" spans="1:26" x14ac:dyDescent="0.25">
      <c r="A586" t="s">
        <v>248</v>
      </c>
      <c r="B586">
        <v>2</v>
      </c>
      <c r="C586" t="s">
        <v>862</v>
      </c>
      <c r="D586" t="s">
        <v>239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66</v>
      </c>
      <c r="T586" t="s">
        <v>66</v>
      </c>
      <c r="U586" t="s">
        <v>1</v>
      </c>
      <c r="V586">
        <v>6</v>
      </c>
      <c r="W586" t="s">
        <v>298</v>
      </c>
      <c r="X586">
        <v>0</v>
      </c>
      <c r="Y586">
        <v>5.431</v>
      </c>
      <c r="Z586">
        <v>5.431</v>
      </c>
    </row>
    <row r="587" spans="1:26" x14ac:dyDescent="0.25">
      <c r="A587" t="s">
        <v>248</v>
      </c>
      <c r="B587">
        <v>2</v>
      </c>
      <c r="C587" t="s">
        <v>863</v>
      </c>
      <c r="D587" t="s">
        <v>239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66</v>
      </c>
      <c r="T587" t="s">
        <v>66</v>
      </c>
      <c r="U587" t="s">
        <v>1</v>
      </c>
      <c r="V587">
        <v>6</v>
      </c>
      <c r="W587" t="s">
        <v>298</v>
      </c>
      <c r="X587">
        <v>0</v>
      </c>
      <c r="Y587">
        <v>5.6210000000000004</v>
      </c>
      <c r="Z587">
        <v>5.6210000000000004</v>
      </c>
    </row>
    <row r="588" spans="1:26" x14ac:dyDescent="0.25">
      <c r="A588" t="s">
        <v>248</v>
      </c>
      <c r="B588">
        <v>2</v>
      </c>
      <c r="C588" t="s">
        <v>864</v>
      </c>
      <c r="D588" t="s">
        <v>239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66</v>
      </c>
      <c r="T588" t="s">
        <v>66</v>
      </c>
      <c r="U588" t="s">
        <v>1</v>
      </c>
      <c r="V588">
        <v>6</v>
      </c>
      <c r="W588" t="s">
        <v>298</v>
      </c>
      <c r="X588">
        <v>0</v>
      </c>
      <c r="Y588">
        <v>4.702</v>
      </c>
      <c r="Z588">
        <v>4.702</v>
      </c>
    </row>
    <row r="589" spans="1:26" x14ac:dyDescent="0.25">
      <c r="A589" t="s">
        <v>248</v>
      </c>
      <c r="B589">
        <v>2</v>
      </c>
      <c r="C589" t="s">
        <v>865</v>
      </c>
      <c r="D589" t="s">
        <v>239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66</v>
      </c>
      <c r="T589" t="s">
        <v>66</v>
      </c>
      <c r="U589" t="s">
        <v>1</v>
      </c>
      <c r="V589">
        <v>6</v>
      </c>
      <c r="W589" t="s">
        <v>298</v>
      </c>
      <c r="X589">
        <v>0</v>
      </c>
      <c r="Y589">
        <v>5.5629999999999997</v>
      </c>
      <c r="Z589">
        <v>5.5629999999999997</v>
      </c>
    </row>
    <row r="590" spans="1:26" x14ac:dyDescent="0.25">
      <c r="A590" t="s">
        <v>248</v>
      </c>
      <c r="B590">
        <v>2</v>
      </c>
      <c r="C590" t="s">
        <v>866</v>
      </c>
      <c r="D590" t="s">
        <v>239</v>
      </c>
      <c r="E590">
        <v>84</v>
      </c>
      <c r="F590">
        <v>116</v>
      </c>
      <c r="G590">
        <v>117</v>
      </c>
      <c r="H590">
        <v>84</v>
      </c>
      <c r="I590">
        <v>115</v>
      </c>
      <c r="J590">
        <v>116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10.533333333333333</v>
      </c>
      <c r="R590">
        <v>6.9326186666666665</v>
      </c>
      <c r="S590" t="s">
        <v>75</v>
      </c>
      <c r="T590" t="s">
        <v>76</v>
      </c>
      <c r="U590" t="s">
        <v>1</v>
      </c>
      <c r="V590">
        <v>10</v>
      </c>
      <c r="W590" t="s">
        <v>321</v>
      </c>
      <c r="X590">
        <v>0.69326186666666667</v>
      </c>
      <c r="Y590">
        <v>14.666</v>
      </c>
      <c r="Z590">
        <v>14.666</v>
      </c>
    </row>
    <row r="591" spans="1:26" x14ac:dyDescent="0.25">
      <c r="A591" t="s">
        <v>248</v>
      </c>
      <c r="B591">
        <v>2</v>
      </c>
      <c r="C591" t="s">
        <v>867</v>
      </c>
      <c r="D591" t="s">
        <v>239</v>
      </c>
      <c r="E591">
        <v>72</v>
      </c>
      <c r="F591">
        <v>81</v>
      </c>
      <c r="G591">
        <v>84</v>
      </c>
      <c r="H591">
        <v>73</v>
      </c>
      <c r="I591">
        <v>83</v>
      </c>
      <c r="J591">
        <v>78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7.85</v>
      </c>
      <c r="R591">
        <v>5.1665559999999999</v>
      </c>
      <c r="S591" t="s">
        <v>75</v>
      </c>
      <c r="T591" t="s">
        <v>76</v>
      </c>
      <c r="U591" t="s">
        <v>1</v>
      </c>
      <c r="V591">
        <v>10</v>
      </c>
      <c r="W591" t="s">
        <v>321</v>
      </c>
      <c r="X591">
        <v>0.51665559999999999</v>
      </c>
      <c r="Y591">
        <v>10.452</v>
      </c>
      <c r="Z591">
        <v>10.452</v>
      </c>
    </row>
    <row r="592" spans="1:26" x14ac:dyDescent="0.25">
      <c r="A592" t="s">
        <v>248</v>
      </c>
      <c r="B592">
        <v>2</v>
      </c>
      <c r="C592" t="s">
        <v>868</v>
      </c>
      <c r="D592" t="s">
        <v>239</v>
      </c>
      <c r="E592">
        <v>110</v>
      </c>
      <c r="F592">
        <v>105</v>
      </c>
      <c r="G592">
        <v>89</v>
      </c>
      <c r="H592">
        <v>109</v>
      </c>
      <c r="I592">
        <v>103</v>
      </c>
      <c r="J592">
        <v>83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9.9833333333333325</v>
      </c>
      <c r="R592">
        <v>6.5706306666666663</v>
      </c>
      <c r="S592" t="s">
        <v>75</v>
      </c>
      <c r="T592" t="s">
        <v>76</v>
      </c>
      <c r="U592" t="s">
        <v>1</v>
      </c>
      <c r="V592">
        <v>10</v>
      </c>
      <c r="W592" t="s">
        <v>321</v>
      </c>
      <c r="X592">
        <v>0.65706306666666658</v>
      </c>
      <c r="Y592">
        <v>13.782</v>
      </c>
      <c r="Z592">
        <v>13.782</v>
      </c>
    </row>
    <row r="593" spans="1:26" x14ac:dyDescent="0.25">
      <c r="A593" t="s">
        <v>248</v>
      </c>
      <c r="B593">
        <v>2</v>
      </c>
      <c r="C593" t="s">
        <v>869</v>
      </c>
      <c r="D593" t="s">
        <v>239</v>
      </c>
      <c r="E593">
        <v>68</v>
      </c>
      <c r="F593">
        <v>85</v>
      </c>
      <c r="G593">
        <v>81</v>
      </c>
      <c r="H593">
        <v>68</v>
      </c>
      <c r="I593">
        <v>83</v>
      </c>
      <c r="J593">
        <v>81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7.7666666666666675</v>
      </c>
      <c r="R593">
        <v>5.1117093333333337</v>
      </c>
      <c r="S593" t="s">
        <v>75</v>
      </c>
      <c r="T593" t="s">
        <v>76</v>
      </c>
      <c r="U593" t="s">
        <v>1</v>
      </c>
      <c r="V593">
        <v>10</v>
      </c>
      <c r="W593" t="s">
        <v>321</v>
      </c>
      <c r="X593">
        <v>0.51117093333333341</v>
      </c>
      <c r="Y593">
        <v>10.228999999999999</v>
      </c>
      <c r="Z593">
        <v>10.228999999999999</v>
      </c>
    </row>
    <row r="594" spans="1:26" x14ac:dyDescent="0.25">
      <c r="A594" t="s">
        <v>248</v>
      </c>
      <c r="B594">
        <v>2</v>
      </c>
      <c r="C594" t="s">
        <v>870</v>
      </c>
      <c r="D594" t="s">
        <v>239</v>
      </c>
      <c r="E594">
        <v>70</v>
      </c>
      <c r="F594">
        <v>89</v>
      </c>
      <c r="G594">
        <v>79</v>
      </c>
      <c r="H594">
        <v>69</v>
      </c>
      <c r="I594">
        <v>88</v>
      </c>
      <c r="J594">
        <v>79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7.9</v>
      </c>
      <c r="R594">
        <v>5.1994639999999999</v>
      </c>
      <c r="S594" t="s">
        <v>75</v>
      </c>
      <c r="T594" t="s">
        <v>76</v>
      </c>
      <c r="U594" t="s">
        <v>1</v>
      </c>
      <c r="V594">
        <v>10</v>
      </c>
      <c r="W594" t="s">
        <v>321</v>
      </c>
      <c r="X594">
        <v>0.51994640000000003</v>
      </c>
      <c r="Y594">
        <v>11.097</v>
      </c>
      <c r="Z594">
        <v>11.097</v>
      </c>
    </row>
    <row r="595" spans="1:26" x14ac:dyDescent="0.25">
      <c r="A595" t="s">
        <v>248</v>
      </c>
      <c r="B595">
        <v>2</v>
      </c>
      <c r="C595" t="s">
        <v>871</v>
      </c>
      <c r="D595" t="s">
        <v>239</v>
      </c>
      <c r="E595">
        <v>50</v>
      </c>
      <c r="F595">
        <v>42</v>
      </c>
      <c r="G595">
        <v>47</v>
      </c>
      <c r="H595">
        <v>50</v>
      </c>
      <c r="I595">
        <v>44</v>
      </c>
      <c r="J595">
        <v>48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4.6833333333333336</v>
      </c>
      <c r="R595">
        <v>3.0823826666666667</v>
      </c>
      <c r="S595" t="s">
        <v>68</v>
      </c>
      <c r="T595" t="s">
        <v>69</v>
      </c>
      <c r="U595" t="s">
        <v>1</v>
      </c>
      <c r="V595">
        <v>5</v>
      </c>
      <c r="W595" t="s">
        <v>321</v>
      </c>
      <c r="X595">
        <v>0.6164765333333333</v>
      </c>
      <c r="Y595">
        <v>0</v>
      </c>
      <c r="Z595">
        <v>3.0823826666666667</v>
      </c>
    </row>
    <row r="596" spans="1:26" x14ac:dyDescent="0.25">
      <c r="A596" t="s">
        <v>248</v>
      </c>
      <c r="B596">
        <v>2</v>
      </c>
      <c r="C596" t="s">
        <v>872</v>
      </c>
      <c r="D596" t="s">
        <v>239</v>
      </c>
      <c r="E596">
        <v>82</v>
      </c>
      <c r="F596">
        <v>95</v>
      </c>
      <c r="G596">
        <v>86</v>
      </c>
      <c r="H596">
        <v>80</v>
      </c>
      <c r="I596">
        <v>94</v>
      </c>
      <c r="J596">
        <v>87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8.7333333333333325</v>
      </c>
      <c r="R596">
        <v>5.7479306666666661</v>
      </c>
      <c r="S596" t="s">
        <v>75</v>
      </c>
      <c r="T596" t="s">
        <v>76</v>
      </c>
      <c r="U596" t="s">
        <v>1</v>
      </c>
      <c r="V596">
        <v>10</v>
      </c>
      <c r="W596" t="s">
        <v>321</v>
      </c>
      <c r="X596">
        <v>0.57479306666666663</v>
      </c>
      <c r="Y596">
        <v>12.337999999999999</v>
      </c>
      <c r="Z596">
        <v>12.337999999999999</v>
      </c>
    </row>
    <row r="597" spans="1:26" x14ac:dyDescent="0.25">
      <c r="A597" t="s">
        <v>248</v>
      </c>
      <c r="B597">
        <v>2</v>
      </c>
      <c r="C597" t="s">
        <v>873</v>
      </c>
      <c r="D597" t="s">
        <v>239</v>
      </c>
      <c r="E597">
        <v>72</v>
      </c>
      <c r="F597">
        <v>106</v>
      </c>
      <c r="G597">
        <v>67</v>
      </c>
      <c r="H597">
        <v>72</v>
      </c>
      <c r="I597">
        <v>102</v>
      </c>
      <c r="J597">
        <v>76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8.25</v>
      </c>
      <c r="R597">
        <v>5.4298199999999994</v>
      </c>
      <c r="S597" t="s">
        <v>75</v>
      </c>
      <c r="T597" t="s">
        <v>76</v>
      </c>
      <c r="U597" t="s">
        <v>1</v>
      </c>
      <c r="V597">
        <v>10</v>
      </c>
      <c r="W597" t="s">
        <v>321</v>
      </c>
      <c r="X597">
        <v>0.54298199999999996</v>
      </c>
      <c r="Y597">
        <v>11.554</v>
      </c>
      <c r="Z597">
        <v>11.554</v>
      </c>
    </row>
    <row r="598" spans="1:26" x14ac:dyDescent="0.25">
      <c r="A598" t="s">
        <v>248</v>
      </c>
      <c r="B598">
        <v>2</v>
      </c>
      <c r="C598" t="s">
        <v>874</v>
      </c>
      <c r="D598" t="s">
        <v>239</v>
      </c>
      <c r="E598">
        <v>81</v>
      </c>
      <c r="F598">
        <v>96</v>
      </c>
      <c r="G598">
        <v>70</v>
      </c>
      <c r="H598">
        <v>80</v>
      </c>
      <c r="I598">
        <v>96</v>
      </c>
      <c r="J598">
        <v>71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8.2333333333333325</v>
      </c>
      <c r="R598">
        <v>5.4188506666666649</v>
      </c>
      <c r="S598" t="s">
        <v>75</v>
      </c>
      <c r="T598" t="s">
        <v>76</v>
      </c>
      <c r="U598" t="s">
        <v>1</v>
      </c>
      <c r="V598">
        <v>10</v>
      </c>
      <c r="W598" t="s">
        <v>321</v>
      </c>
      <c r="X598">
        <v>0.54188506666666647</v>
      </c>
      <c r="Y598">
        <v>11.679</v>
      </c>
      <c r="Z598">
        <v>11.679</v>
      </c>
    </row>
    <row r="599" spans="1:26" x14ac:dyDescent="0.25">
      <c r="A599" t="s">
        <v>248</v>
      </c>
      <c r="B599">
        <v>2</v>
      </c>
      <c r="C599" t="s">
        <v>875</v>
      </c>
      <c r="D599" t="s">
        <v>239</v>
      </c>
      <c r="E599">
        <v>96</v>
      </c>
      <c r="F599">
        <v>106</v>
      </c>
      <c r="G599">
        <v>101</v>
      </c>
      <c r="H599">
        <v>80</v>
      </c>
      <c r="I599">
        <v>100</v>
      </c>
      <c r="J599">
        <v>86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9.4833333333333325</v>
      </c>
      <c r="R599">
        <v>6.2415506666666651</v>
      </c>
      <c r="S599" t="s">
        <v>75</v>
      </c>
      <c r="T599" t="s">
        <v>76</v>
      </c>
      <c r="U599" t="s">
        <v>1</v>
      </c>
      <c r="V599">
        <v>10</v>
      </c>
      <c r="W599" t="s">
        <v>321</v>
      </c>
      <c r="X599">
        <v>0.62415506666666654</v>
      </c>
      <c r="Y599">
        <v>13.452999999999999</v>
      </c>
      <c r="Z599">
        <v>13.452999999999999</v>
      </c>
    </row>
    <row r="600" spans="1:26" x14ac:dyDescent="0.25">
      <c r="A600" t="s">
        <v>248</v>
      </c>
      <c r="B600">
        <v>2</v>
      </c>
      <c r="C600" t="s">
        <v>876</v>
      </c>
      <c r="D600" t="s">
        <v>239</v>
      </c>
      <c r="E600">
        <v>16</v>
      </c>
      <c r="F600">
        <v>59</v>
      </c>
      <c r="G600">
        <v>29</v>
      </c>
      <c r="H600">
        <v>15</v>
      </c>
      <c r="I600">
        <v>52</v>
      </c>
      <c r="J600">
        <v>39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3.5</v>
      </c>
      <c r="R600">
        <v>2.3035600000000001</v>
      </c>
      <c r="S600" t="s">
        <v>66</v>
      </c>
      <c r="T600" t="s">
        <v>66</v>
      </c>
      <c r="U600" t="s">
        <v>1</v>
      </c>
      <c r="V600">
        <v>6</v>
      </c>
      <c r="W600" t="s">
        <v>321</v>
      </c>
      <c r="X600">
        <v>0.38392666666666669</v>
      </c>
      <c r="Y600">
        <v>4.47</v>
      </c>
      <c r="Z600">
        <v>4.47</v>
      </c>
    </row>
    <row r="601" spans="1:26" x14ac:dyDescent="0.25">
      <c r="A601" t="s">
        <v>248</v>
      </c>
      <c r="B601">
        <v>2</v>
      </c>
      <c r="C601" t="s">
        <v>877</v>
      </c>
      <c r="D601" t="s">
        <v>239</v>
      </c>
      <c r="E601">
        <v>47</v>
      </c>
      <c r="F601">
        <v>50</v>
      </c>
      <c r="G601">
        <v>38</v>
      </c>
      <c r="H601">
        <v>46</v>
      </c>
      <c r="I601">
        <v>48</v>
      </c>
      <c r="J601">
        <v>37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4.4333333333333336</v>
      </c>
      <c r="R601">
        <v>2.9178426666666666</v>
      </c>
      <c r="S601" t="s">
        <v>66</v>
      </c>
      <c r="T601" t="s">
        <v>66</v>
      </c>
      <c r="U601" t="s">
        <v>1</v>
      </c>
      <c r="V601">
        <v>6</v>
      </c>
      <c r="W601" t="s">
        <v>321</v>
      </c>
      <c r="X601">
        <v>0.48630711111111108</v>
      </c>
      <c r="Y601">
        <v>6.2539999999999996</v>
      </c>
      <c r="Z601">
        <v>6.2539999999999996</v>
      </c>
    </row>
    <row r="602" spans="1:26" x14ac:dyDescent="0.25">
      <c r="A602" t="s">
        <v>248</v>
      </c>
      <c r="B602">
        <v>2</v>
      </c>
      <c r="C602" t="s">
        <v>878</v>
      </c>
      <c r="D602" t="s">
        <v>239</v>
      </c>
      <c r="E602">
        <v>31</v>
      </c>
      <c r="F602">
        <v>44</v>
      </c>
      <c r="G602">
        <v>62</v>
      </c>
      <c r="H602">
        <v>35</v>
      </c>
      <c r="I602">
        <v>43</v>
      </c>
      <c r="J602">
        <v>54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4.4833333333333334</v>
      </c>
      <c r="R602">
        <v>2.9507506666666665</v>
      </c>
      <c r="S602" t="s">
        <v>66</v>
      </c>
      <c r="T602" t="s">
        <v>66</v>
      </c>
      <c r="U602" t="s">
        <v>1</v>
      </c>
      <c r="V602">
        <v>6</v>
      </c>
      <c r="W602" t="s">
        <v>321</v>
      </c>
      <c r="X602">
        <v>0.49179177777777777</v>
      </c>
      <c r="Y602">
        <v>6.2839999999999998</v>
      </c>
      <c r="Z602">
        <v>6.2839999999999998</v>
      </c>
    </row>
    <row r="603" spans="1:26" x14ac:dyDescent="0.25">
      <c r="A603" t="s">
        <v>248</v>
      </c>
      <c r="B603">
        <v>2</v>
      </c>
      <c r="C603" t="s">
        <v>879</v>
      </c>
      <c r="D603" t="s">
        <v>239</v>
      </c>
      <c r="E603">
        <v>74</v>
      </c>
      <c r="F603">
        <v>69</v>
      </c>
      <c r="G603">
        <v>58</v>
      </c>
      <c r="H603">
        <v>80</v>
      </c>
      <c r="I603">
        <v>65</v>
      </c>
      <c r="J603">
        <v>58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6.7333333333333325</v>
      </c>
      <c r="R603">
        <v>4.4316106666666659</v>
      </c>
      <c r="S603" t="s">
        <v>66</v>
      </c>
      <c r="T603" t="s">
        <v>66</v>
      </c>
      <c r="U603" t="s">
        <v>1</v>
      </c>
      <c r="V603">
        <v>6</v>
      </c>
      <c r="W603" t="s">
        <v>321</v>
      </c>
      <c r="X603">
        <v>0.73860177777777769</v>
      </c>
      <c r="Y603">
        <v>9.1820000000000004</v>
      </c>
      <c r="Z603">
        <v>9.1820000000000004</v>
      </c>
    </row>
    <row r="604" spans="1:26" x14ac:dyDescent="0.25">
      <c r="A604" t="s">
        <v>248</v>
      </c>
      <c r="B604">
        <v>2</v>
      </c>
      <c r="C604" t="s">
        <v>880</v>
      </c>
      <c r="D604" t="s">
        <v>239</v>
      </c>
      <c r="E604">
        <v>66</v>
      </c>
      <c r="F604">
        <v>26</v>
      </c>
      <c r="G604">
        <v>60</v>
      </c>
      <c r="H604">
        <v>59</v>
      </c>
      <c r="I604">
        <v>23</v>
      </c>
      <c r="J604">
        <v>59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4.8833333333333337</v>
      </c>
      <c r="R604">
        <v>3.2140146666666669</v>
      </c>
      <c r="S604" t="s">
        <v>66</v>
      </c>
      <c r="T604" t="s">
        <v>66</v>
      </c>
      <c r="U604" t="s">
        <v>1</v>
      </c>
      <c r="V604">
        <v>6</v>
      </c>
      <c r="W604" t="s">
        <v>321</v>
      </c>
      <c r="X604">
        <v>0.53566911111111115</v>
      </c>
      <c r="Y604">
        <v>6.73</v>
      </c>
      <c r="Z604">
        <v>6.73</v>
      </c>
    </row>
    <row r="605" spans="1:26" x14ac:dyDescent="0.25">
      <c r="A605" t="s">
        <v>248</v>
      </c>
      <c r="B605">
        <v>2</v>
      </c>
      <c r="C605" t="s">
        <v>881</v>
      </c>
      <c r="D605" t="s">
        <v>239</v>
      </c>
      <c r="E605">
        <v>47</v>
      </c>
      <c r="F605">
        <v>47</v>
      </c>
      <c r="G605">
        <v>47</v>
      </c>
      <c r="H605">
        <v>47</v>
      </c>
      <c r="I605">
        <v>47</v>
      </c>
      <c r="J605">
        <v>47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4.7</v>
      </c>
      <c r="R605">
        <v>3.0933519999999999</v>
      </c>
      <c r="S605" t="s">
        <v>66</v>
      </c>
      <c r="T605" t="s">
        <v>66</v>
      </c>
      <c r="U605" t="s">
        <v>1</v>
      </c>
      <c r="V605">
        <v>6</v>
      </c>
      <c r="W605" t="s">
        <v>321</v>
      </c>
      <c r="X605">
        <v>0.51555866666666661</v>
      </c>
      <c r="Y605">
        <v>6.4279999999999999</v>
      </c>
      <c r="Z605">
        <v>6.4279999999999999</v>
      </c>
    </row>
    <row r="606" spans="1:26" x14ac:dyDescent="0.25">
      <c r="A606" t="s">
        <v>248</v>
      </c>
      <c r="B606">
        <v>2</v>
      </c>
      <c r="C606" t="s">
        <v>882</v>
      </c>
      <c r="D606" t="s">
        <v>239</v>
      </c>
      <c r="E606">
        <v>44</v>
      </c>
      <c r="F606">
        <v>42</v>
      </c>
      <c r="G606">
        <v>42</v>
      </c>
      <c r="H606">
        <v>43</v>
      </c>
      <c r="I606">
        <v>43</v>
      </c>
      <c r="J606">
        <v>41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4.25</v>
      </c>
      <c r="R606">
        <v>2.79718</v>
      </c>
      <c r="S606" t="s">
        <v>68</v>
      </c>
      <c r="T606" t="s">
        <v>69</v>
      </c>
      <c r="U606" t="s">
        <v>1</v>
      </c>
      <c r="V606">
        <v>5</v>
      </c>
      <c r="W606" t="s">
        <v>321</v>
      </c>
      <c r="X606">
        <v>0.55943600000000004</v>
      </c>
      <c r="Y606">
        <v>0</v>
      </c>
      <c r="Z606">
        <v>2.79718</v>
      </c>
    </row>
    <row r="607" spans="1:26" x14ac:dyDescent="0.25">
      <c r="A607" t="s">
        <v>248</v>
      </c>
      <c r="B607">
        <v>2</v>
      </c>
      <c r="C607" t="s">
        <v>883</v>
      </c>
      <c r="D607" t="s">
        <v>239</v>
      </c>
      <c r="E607">
        <v>0</v>
      </c>
      <c r="F607">
        <v>0</v>
      </c>
      <c r="G607">
        <v>0</v>
      </c>
      <c r="H607">
        <v>61</v>
      </c>
      <c r="I607">
        <v>58</v>
      </c>
      <c r="J607">
        <v>53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5.7333333333333334</v>
      </c>
      <c r="R607">
        <v>3.7734506666666672</v>
      </c>
      <c r="S607" t="s">
        <v>66</v>
      </c>
      <c r="T607" t="s">
        <v>66</v>
      </c>
      <c r="U607" t="s">
        <v>1</v>
      </c>
      <c r="V607">
        <v>6</v>
      </c>
      <c r="W607" t="s">
        <v>321</v>
      </c>
      <c r="X607">
        <v>0.62890844444444449</v>
      </c>
      <c r="Y607">
        <v>3.9929999999999999</v>
      </c>
      <c r="Z607">
        <v>3.9929999999999999</v>
      </c>
    </row>
    <row r="608" spans="1:26" x14ac:dyDescent="0.25">
      <c r="A608" t="s">
        <v>248</v>
      </c>
      <c r="B608">
        <v>2</v>
      </c>
      <c r="C608" t="s">
        <v>884</v>
      </c>
      <c r="D608" t="s">
        <v>239</v>
      </c>
      <c r="E608">
        <v>53</v>
      </c>
      <c r="F608">
        <v>47</v>
      </c>
      <c r="G608">
        <v>47</v>
      </c>
      <c r="H608">
        <v>52</v>
      </c>
      <c r="I608">
        <v>49</v>
      </c>
      <c r="J608">
        <v>47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4.9166666666666661</v>
      </c>
      <c r="R608">
        <v>3.2359533333333328</v>
      </c>
      <c r="S608" t="s">
        <v>66</v>
      </c>
      <c r="T608" t="s">
        <v>66</v>
      </c>
      <c r="U608" t="s">
        <v>1</v>
      </c>
      <c r="V608">
        <v>6</v>
      </c>
      <c r="W608" t="s">
        <v>321</v>
      </c>
      <c r="X608">
        <v>0.5393255555555555</v>
      </c>
      <c r="Y608">
        <v>6.8520000000000003</v>
      </c>
      <c r="Z608">
        <v>6.8520000000000003</v>
      </c>
    </row>
    <row r="609" spans="1:26" x14ac:dyDescent="0.25">
      <c r="A609" t="s">
        <v>248</v>
      </c>
      <c r="B609">
        <v>2</v>
      </c>
      <c r="C609" t="s">
        <v>885</v>
      </c>
      <c r="D609" t="s">
        <v>239</v>
      </c>
      <c r="E609">
        <v>82</v>
      </c>
      <c r="F609">
        <v>50</v>
      </c>
      <c r="G609">
        <v>55</v>
      </c>
      <c r="H609">
        <v>70</v>
      </c>
      <c r="I609">
        <v>55</v>
      </c>
      <c r="J609">
        <v>55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6.1166666666666663</v>
      </c>
      <c r="R609">
        <v>4.0257453333333322</v>
      </c>
      <c r="S609" t="s">
        <v>66</v>
      </c>
      <c r="T609" t="s">
        <v>66</v>
      </c>
      <c r="U609" t="s">
        <v>1</v>
      </c>
      <c r="V609">
        <v>6</v>
      </c>
      <c r="W609" t="s">
        <v>321</v>
      </c>
      <c r="X609">
        <v>0.67095755555555536</v>
      </c>
      <c r="Y609">
        <v>8.18</v>
      </c>
      <c r="Z609">
        <v>8.18</v>
      </c>
    </row>
    <row r="610" spans="1:26" x14ac:dyDescent="0.25">
      <c r="A610" t="s">
        <v>248</v>
      </c>
      <c r="B610">
        <v>2</v>
      </c>
      <c r="C610" t="s">
        <v>886</v>
      </c>
      <c r="D610" t="s">
        <v>239</v>
      </c>
      <c r="E610">
        <v>40</v>
      </c>
      <c r="F610">
        <v>42</v>
      </c>
      <c r="G610">
        <v>31</v>
      </c>
      <c r="H610">
        <v>38</v>
      </c>
      <c r="I610">
        <v>41</v>
      </c>
      <c r="J610">
        <v>31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3.7166666666666663</v>
      </c>
      <c r="R610">
        <v>2.446161333333333</v>
      </c>
      <c r="S610" t="s">
        <v>66</v>
      </c>
      <c r="T610" t="s">
        <v>66</v>
      </c>
      <c r="U610" t="s">
        <v>1</v>
      </c>
      <c r="V610">
        <v>6</v>
      </c>
      <c r="W610" t="s">
        <v>321</v>
      </c>
      <c r="X610">
        <v>0.40769355555555548</v>
      </c>
      <c r="Y610">
        <v>5.2080000000000002</v>
      </c>
      <c r="Z610">
        <v>5.2080000000000002</v>
      </c>
    </row>
    <row r="611" spans="1:26" x14ac:dyDescent="0.25">
      <c r="A611" t="s">
        <v>248</v>
      </c>
      <c r="B611">
        <v>2</v>
      </c>
      <c r="C611" t="s">
        <v>887</v>
      </c>
      <c r="D611" t="s">
        <v>239</v>
      </c>
      <c r="E611">
        <v>56</v>
      </c>
      <c r="F611">
        <v>41</v>
      </c>
      <c r="G611">
        <v>50</v>
      </c>
      <c r="H611">
        <v>55</v>
      </c>
      <c r="I611">
        <v>41</v>
      </c>
      <c r="J611">
        <v>50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4.8833333333333337</v>
      </c>
      <c r="R611">
        <v>3.2140146666666669</v>
      </c>
      <c r="S611" t="s">
        <v>66</v>
      </c>
      <c r="T611" t="s">
        <v>66</v>
      </c>
      <c r="U611" t="s">
        <v>1</v>
      </c>
      <c r="V611">
        <v>6</v>
      </c>
      <c r="W611" t="s">
        <v>321</v>
      </c>
      <c r="X611">
        <v>0.53566911111111115</v>
      </c>
      <c r="Y611">
        <v>7.0289999999999999</v>
      </c>
      <c r="Z611">
        <v>7.0289999999999999</v>
      </c>
    </row>
    <row r="612" spans="1:26" x14ac:dyDescent="0.25">
      <c r="A612" t="s">
        <v>248</v>
      </c>
      <c r="B612">
        <v>2</v>
      </c>
      <c r="C612" t="s">
        <v>888</v>
      </c>
      <c r="D612" t="s">
        <v>239</v>
      </c>
      <c r="E612">
        <v>54</v>
      </c>
      <c r="F612">
        <v>43</v>
      </c>
      <c r="G612">
        <v>43</v>
      </c>
      <c r="H612">
        <v>54</v>
      </c>
      <c r="I612">
        <v>43</v>
      </c>
      <c r="J612">
        <v>43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4.6666666666666661</v>
      </c>
      <c r="R612">
        <v>3.0714133333333327</v>
      </c>
      <c r="S612" t="s">
        <v>78</v>
      </c>
      <c r="T612" t="s">
        <v>96</v>
      </c>
      <c r="U612" t="s">
        <v>1</v>
      </c>
      <c r="V612">
        <v>20</v>
      </c>
      <c r="W612" t="s">
        <v>250</v>
      </c>
      <c r="X612">
        <v>0.15357066666666663</v>
      </c>
      <c r="Y612">
        <v>0</v>
      </c>
      <c r="Z612">
        <v>3.0714133333333327</v>
      </c>
    </row>
    <row r="613" spans="1:26" x14ac:dyDescent="0.25">
      <c r="A613" t="s">
        <v>248</v>
      </c>
      <c r="B613">
        <v>2</v>
      </c>
      <c r="C613" t="s">
        <v>890</v>
      </c>
      <c r="D613" t="s">
        <v>239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72</v>
      </c>
      <c r="T613" t="s">
        <v>72</v>
      </c>
      <c r="U613" t="s">
        <v>121</v>
      </c>
      <c r="V613">
        <v>0</v>
      </c>
      <c r="W613" t="s">
        <v>250</v>
      </c>
      <c r="X613">
        <v>0</v>
      </c>
      <c r="Y613">
        <v>0</v>
      </c>
      <c r="Z613">
        <v>0</v>
      </c>
    </row>
    <row r="614" spans="1:26" x14ac:dyDescent="0.25">
      <c r="A614" t="s">
        <v>248</v>
      </c>
      <c r="B614">
        <v>2</v>
      </c>
      <c r="C614" t="s">
        <v>891</v>
      </c>
      <c r="D614" t="s">
        <v>239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78</v>
      </c>
      <c r="T614" t="s">
        <v>68</v>
      </c>
      <c r="U614" t="s">
        <v>2</v>
      </c>
      <c r="V614">
        <v>15</v>
      </c>
      <c r="W614" t="s">
        <v>250</v>
      </c>
      <c r="X614">
        <v>0</v>
      </c>
      <c r="Y614">
        <v>0</v>
      </c>
      <c r="Z614">
        <v>0</v>
      </c>
    </row>
    <row r="615" spans="1:26" x14ac:dyDescent="0.25">
      <c r="A615" t="s">
        <v>248</v>
      </c>
      <c r="B615">
        <v>2</v>
      </c>
      <c r="C615" t="s">
        <v>893</v>
      </c>
      <c r="D615" t="s">
        <v>239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78</v>
      </c>
      <c r="T615" t="s">
        <v>68</v>
      </c>
      <c r="U615" t="s">
        <v>2</v>
      </c>
      <c r="V615">
        <v>15</v>
      </c>
      <c r="W615" t="s">
        <v>250</v>
      </c>
      <c r="X615">
        <v>0</v>
      </c>
      <c r="Y615">
        <v>0</v>
      </c>
      <c r="Z615">
        <v>0</v>
      </c>
    </row>
    <row r="616" spans="1:26" x14ac:dyDescent="0.25">
      <c r="A616" t="s">
        <v>248</v>
      </c>
      <c r="B616">
        <v>2</v>
      </c>
      <c r="C616" t="s">
        <v>894</v>
      </c>
      <c r="D616" t="s">
        <v>239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78</v>
      </c>
      <c r="T616" t="s">
        <v>96</v>
      </c>
      <c r="U616" t="s">
        <v>2</v>
      </c>
      <c r="V616">
        <v>20</v>
      </c>
      <c r="W616" t="s">
        <v>250</v>
      </c>
      <c r="X616">
        <v>0</v>
      </c>
      <c r="Y616">
        <v>0</v>
      </c>
      <c r="Z616">
        <v>0</v>
      </c>
    </row>
    <row r="617" spans="1:26" x14ac:dyDescent="0.25">
      <c r="A617" t="s">
        <v>248</v>
      </c>
      <c r="B617">
        <v>2</v>
      </c>
      <c r="C617" t="s">
        <v>896</v>
      </c>
      <c r="D617" t="s">
        <v>239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78</v>
      </c>
      <c r="T617" t="s">
        <v>96</v>
      </c>
      <c r="U617" t="s">
        <v>2</v>
      </c>
      <c r="V617">
        <v>20</v>
      </c>
      <c r="W617" t="s">
        <v>250</v>
      </c>
      <c r="X617">
        <v>0</v>
      </c>
      <c r="Y617">
        <v>0</v>
      </c>
      <c r="Z617">
        <v>0</v>
      </c>
    </row>
    <row r="618" spans="1:26" x14ac:dyDescent="0.25">
      <c r="A618" t="s">
        <v>248</v>
      </c>
      <c r="B618">
        <v>2</v>
      </c>
      <c r="C618" t="s">
        <v>898</v>
      </c>
      <c r="D618" t="s">
        <v>239</v>
      </c>
      <c r="E618">
        <v>86</v>
      </c>
      <c r="F618">
        <v>70</v>
      </c>
      <c r="G618">
        <v>85</v>
      </c>
      <c r="H618">
        <v>86</v>
      </c>
      <c r="I618">
        <v>72</v>
      </c>
      <c r="J618">
        <v>83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8.0333333333333332</v>
      </c>
      <c r="R618">
        <v>5.287218666666667</v>
      </c>
      <c r="S618" t="s">
        <v>78</v>
      </c>
      <c r="T618" t="s">
        <v>75</v>
      </c>
      <c r="U618" t="s">
        <v>1</v>
      </c>
      <c r="V618">
        <v>20</v>
      </c>
      <c r="W618" t="s">
        <v>298</v>
      </c>
      <c r="X618">
        <v>0.26436093333333333</v>
      </c>
      <c r="Y618">
        <v>0</v>
      </c>
      <c r="Z618">
        <v>5.287218666666667</v>
      </c>
    </row>
    <row r="619" spans="1:26" x14ac:dyDescent="0.25">
      <c r="A619" t="s">
        <v>248</v>
      </c>
      <c r="B619">
        <v>2</v>
      </c>
      <c r="C619" t="s">
        <v>900</v>
      </c>
      <c r="D619" t="s">
        <v>239</v>
      </c>
      <c r="E619">
        <v>86</v>
      </c>
      <c r="F619">
        <v>73</v>
      </c>
      <c r="G619">
        <v>84</v>
      </c>
      <c r="H619">
        <v>87</v>
      </c>
      <c r="I619">
        <v>73</v>
      </c>
      <c r="J619">
        <v>84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8.1166666666666671</v>
      </c>
      <c r="R619">
        <v>5.3420653333333341</v>
      </c>
      <c r="S619" t="s">
        <v>78</v>
      </c>
      <c r="T619" t="s">
        <v>75</v>
      </c>
      <c r="U619" t="s">
        <v>1</v>
      </c>
      <c r="V619">
        <v>20</v>
      </c>
      <c r="W619" t="s">
        <v>298</v>
      </c>
      <c r="X619">
        <v>0.26710326666666673</v>
      </c>
      <c r="Y619">
        <v>0</v>
      </c>
      <c r="Z619">
        <v>5.3420653333333341</v>
      </c>
    </row>
    <row r="620" spans="1:26" x14ac:dyDescent="0.25">
      <c r="A620" t="s">
        <v>248</v>
      </c>
      <c r="B620">
        <v>2</v>
      </c>
      <c r="C620" t="s">
        <v>901</v>
      </c>
      <c r="D620" t="s">
        <v>239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72</v>
      </c>
      <c r="T620" t="s">
        <v>72</v>
      </c>
      <c r="U620" t="s">
        <v>121</v>
      </c>
      <c r="V620">
        <v>0</v>
      </c>
      <c r="W620" t="s">
        <v>298</v>
      </c>
      <c r="X620">
        <v>0</v>
      </c>
      <c r="Y620">
        <v>0</v>
      </c>
      <c r="Z620">
        <v>0</v>
      </c>
    </row>
    <row r="621" spans="1:26" x14ac:dyDescent="0.25">
      <c r="A621" t="s">
        <v>248</v>
      </c>
      <c r="B621">
        <v>2</v>
      </c>
      <c r="C621" t="s">
        <v>902</v>
      </c>
      <c r="D621" t="s">
        <v>239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73</v>
      </c>
      <c r="T621" t="s">
        <v>74</v>
      </c>
      <c r="U621" t="s">
        <v>1</v>
      </c>
      <c r="V621">
        <v>6</v>
      </c>
      <c r="W621" t="s">
        <v>321</v>
      </c>
      <c r="X621">
        <v>0</v>
      </c>
      <c r="Y621">
        <v>0</v>
      </c>
      <c r="Z621">
        <v>0</v>
      </c>
    </row>
    <row r="622" spans="1:26" x14ac:dyDescent="0.25">
      <c r="A622" t="s">
        <v>248</v>
      </c>
      <c r="B622">
        <v>2</v>
      </c>
      <c r="C622" t="s">
        <v>904</v>
      </c>
      <c r="D622" t="s">
        <v>239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73</v>
      </c>
      <c r="T622" t="s">
        <v>74</v>
      </c>
      <c r="U622" t="s">
        <v>1</v>
      </c>
      <c r="V622">
        <v>6</v>
      </c>
      <c r="W622" t="s">
        <v>321</v>
      </c>
      <c r="X622">
        <v>0</v>
      </c>
      <c r="Y622">
        <v>0</v>
      </c>
      <c r="Z622">
        <v>0</v>
      </c>
    </row>
    <row r="623" spans="1:26" x14ac:dyDescent="0.25">
      <c r="A623" t="s">
        <v>248</v>
      </c>
      <c r="B623">
        <v>2</v>
      </c>
      <c r="C623" t="s">
        <v>905</v>
      </c>
      <c r="D623" t="s">
        <v>239</v>
      </c>
      <c r="E623">
        <v>48</v>
      </c>
      <c r="F623">
        <v>0</v>
      </c>
      <c r="G623">
        <v>17</v>
      </c>
      <c r="H623">
        <v>10</v>
      </c>
      <c r="I623">
        <v>0</v>
      </c>
      <c r="J623">
        <v>10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2.125</v>
      </c>
      <c r="R623">
        <v>1.39859</v>
      </c>
      <c r="S623" t="s">
        <v>73</v>
      </c>
      <c r="T623" t="s">
        <v>74</v>
      </c>
      <c r="U623" t="s">
        <v>1</v>
      </c>
      <c r="V623">
        <v>6</v>
      </c>
      <c r="W623" t="s">
        <v>321</v>
      </c>
      <c r="X623">
        <v>0.23309833333333332</v>
      </c>
      <c r="Y623">
        <v>0</v>
      </c>
      <c r="Z623">
        <v>1.39859</v>
      </c>
    </row>
    <row r="624" spans="1:26" x14ac:dyDescent="0.25">
      <c r="A624" t="s">
        <v>248</v>
      </c>
      <c r="B624">
        <v>2</v>
      </c>
      <c r="C624" t="s">
        <v>906</v>
      </c>
      <c r="D624" t="s">
        <v>239</v>
      </c>
      <c r="E624">
        <v>46</v>
      </c>
      <c r="F624">
        <v>26</v>
      </c>
      <c r="G624">
        <v>16</v>
      </c>
      <c r="H624">
        <v>50</v>
      </c>
      <c r="I624">
        <v>26</v>
      </c>
      <c r="J624">
        <v>16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</v>
      </c>
      <c r="R624">
        <v>1.97448</v>
      </c>
      <c r="S624" t="s">
        <v>73</v>
      </c>
      <c r="T624" t="s">
        <v>74</v>
      </c>
      <c r="U624" t="s">
        <v>1</v>
      </c>
      <c r="V624">
        <v>6</v>
      </c>
      <c r="W624" t="s">
        <v>321</v>
      </c>
      <c r="X624">
        <v>0.32907999999999998</v>
      </c>
      <c r="Y624">
        <v>0</v>
      </c>
      <c r="Z624">
        <v>1.97448</v>
      </c>
    </row>
    <row r="625" spans="1:26" x14ac:dyDescent="0.25">
      <c r="A625" t="s">
        <v>248</v>
      </c>
      <c r="B625">
        <v>2</v>
      </c>
      <c r="C625" t="s">
        <v>907</v>
      </c>
      <c r="D625" t="s">
        <v>239</v>
      </c>
      <c r="E625">
        <v>47</v>
      </c>
      <c r="F625">
        <v>0</v>
      </c>
      <c r="G625">
        <v>10</v>
      </c>
      <c r="H625">
        <v>47</v>
      </c>
      <c r="I625">
        <v>0</v>
      </c>
      <c r="J625">
        <v>10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2.85</v>
      </c>
      <c r="R625">
        <v>1.8757559999999998</v>
      </c>
      <c r="S625" t="s">
        <v>73</v>
      </c>
      <c r="T625" t="s">
        <v>74</v>
      </c>
      <c r="U625" t="s">
        <v>1</v>
      </c>
      <c r="V625">
        <v>6</v>
      </c>
      <c r="W625" t="s">
        <v>321</v>
      </c>
      <c r="X625">
        <v>0.31262599999999996</v>
      </c>
      <c r="Y625">
        <v>0</v>
      </c>
      <c r="Z625">
        <v>1.875756</v>
      </c>
    </row>
    <row r="626" spans="1:26" x14ac:dyDescent="0.25">
      <c r="A626" t="s">
        <v>248</v>
      </c>
      <c r="B626">
        <v>2</v>
      </c>
      <c r="C626" t="s">
        <v>908</v>
      </c>
      <c r="D626" t="s">
        <v>239</v>
      </c>
      <c r="E626">
        <v>10</v>
      </c>
      <c r="F626">
        <v>0</v>
      </c>
      <c r="G626">
        <v>54</v>
      </c>
      <c r="H626">
        <v>10</v>
      </c>
      <c r="I626">
        <v>0</v>
      </c>
      <c r="J626">
        <v>52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3.15</v>
      </c>
      <c r="R626">
        <v>2.073204</v>
      </c>
      <c r="S626" t="s">
        <v>73</v>
      </c>
      <c r="T626" t="s">
        <v>74</v>
      </c>
      <c r="U626" t="s">
        <v>1</v>
      </c>
      <c r="V626">
        <v>6</v>
      </c>
      <c r="W626" t="s">
        <v>321</v>
      </c>
      <c r="X626">
        <v>0.34553400000000001</v>
      </c>
      <c r="Y626">
        <v>0</v>
      </c>
      <c r="Z626">
        <v>2.073204</v>
      </c>
    </row>
    <row r="627" spans="1:26" x14ac:dyDescent="0.25">
      <c r="A627" t="s">
        <v>248</v>
      </c>
      <c r="B627">
        <v>2</v>
      </c>
      <c r="C627" t="s">
        <v>909</v>
      </c>
      <c r="D627" t="s">
        <v>239</v>
      </c>
      <c r="E627">
        <v>25</v>
      </c>
      <c r="F627">
        <v>25</v>
      </c>
      <c r="G627">
        <v>48</v>
      </c>
      <c r="H627">
        <v>25</v>
      </c>
      <c r="I627">
        <v>25</v>
      </c>
      <c r="J627">
        <v>45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3.2166666666666663</v>
      </c>
      <c r="R627">
        <v>2.1170813333333327</v>
      </c>
      <c r="S627" t="s">
        <v>73</v>
      </c>
      <c r="T627" t="s">
        <v>74</v>
      </c>
      <c r="U627" t="s">
        <v>1</v>
      </c>
      <c r="V627">
        <v>6</v>
      </c>
      <c r="W627" t="s">
        <v>321</v>
      </c>
      <c r="X627">
        <v>0.35284688888888877</v>
      </c>
      <c r="Y627">
        <v>0</v>
      </c>
      <c r="Z627">
        <v>2.1170813333333327</v>
      </c>
    </row>
    <row r="628" spans="1:26" x14ac:dyDescent="0.25">
      <c r="A628" t="s">
        <v>248</v>
      </c>
      <c r="B628">
        <v>2</v>
      </c>
      <c r="C628" t="s">
        <v>910</v>
      </c>
      <c r="D628" t="s">
        <v>239</v>
      </c>
      <c r="E628">
        <v>23</v>
      </c>
      <c r="F628">
        <v>28</v>
      </c>
      <c r="G628">
        <v>18</v>
      </c>
      <c r="H628">
        <v>22</v>
      </c>
      <c r="I628">
        <v>25</v>
      </c>
      <c r="J628">
        <v>18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2.2333333333333334</v>
      </c>
      <c r="R628">
        <v>1.4698906666666667</v>
      </c>
      <c r="S628" t="s">
        <v>73</v>
      </c>
      <c r="T628" t="s">
        <v>74</v>
      </c>
      <c r="U628" t="s">
        <v>1</v>
      </c>
      <c r="V628">
        <v>6</v>
      </c>
      <c r="W628" t="s">
        <v>321</v>
      </c>
      <c r="X628">
        <v>0.24498177777777777</v>
      </c>
      <c r="Y628">
        <v>0</v>
      </c>
      <c r="Z628">
        <v>1.4698906666666669</v>
      </c>
    </row>
    <row r="629" spans="1:26" x14ac:dyDescent="0.25">
      <c r="A629" t="s">
        <v>248</v>
      </c>
      <c r="B629">
        <v>2</v>
      </c>
      <c r="C629" t="s">
        <v>911</v>
      </c>
      <c r="D629" t="s">
        <v>239</v>
      </c>
      <c r="E629">
        <v>23</v>
      </c>
      <c r="F629">
        <v>27</v>
      </c>
      <c r="G629">
        <v>45</v>
      </c>
      <c r="H629">
        <v>23</v>
      </c>
      <c r="I629">
        <v>27</v>
      </c>
      <c r="J629">
        <v>43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3.1333333333333333</v>
      </c>
      <c r="R629">
        <v>2.0622346666666664</v>
      </c>
      <c r="S629" t="s">
        <v>73</v>
      </c>
      <c r="T629" t="s">
        <v>74</v>
      </c>
      <c r="U629" t="s">
        <v>1</v>
      </c>
      <c r="V629">
        <v>6</v>
      </c>
      <c r="W629" t="s">
        <v>321</v>
      </c>
      <c r="X629">
        <v>0.34370577777777772</v>
      </c>
      <c r="Y629">
        <v>0</v>
      </c>
      <c r="Z629">
        <v>2.0622346666666664</v>
      </c>
    </row>
    <row r="630" spans="1:26" x14ac:dyDescent="0.25">
      <c r="A630" t="s">
        <v>248</v>
      </c>
      <c r="B630">
        <v>2</v>
      </c>
      <c r="C630" t="s">
        <v>912</v>
      </c>
      <c r="D630" t="s">
        <v>239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73</v>
      </c>
      <c r="T630" t="s">
        <v>74</v>
      </c>
      <c r="U630" t="s">
        <v>1</v>
      </c>
      <c r="V630">
        <v>6</v>
      </c>
      <c r="W630" t="s">
        <v>321</v>
      </c>
      <c r="X630">
        <v>0</v>
      </c>
      <c r="Y630">
        <v>0</v>
      </c>
      <c r="Z630">
        <v>0</v>
      </c>
    </row>
    <row r="631" spans="1:26" x14ac:dyDescent="0.25">
      <c r="A631" t="s">
        <v>248</v>
      </c>
      <c r="B631">
        <v>2</v>
      </c>
      <c r="C631" t="s">
        <v>913</v>
      </c>
      <c r="D631" t="s">
        <v>239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73</v>
      </c>
      <c r="T631" t="s">
        <v>74</v>
      </c>
      <c r="U631" t="s">
        <v>1</v>
      </c>
      <c r="V631">
        <v>6</v>
      </c>
      <c r="W631" t="s">
        <v>321</v>
      </c>
      <c r="X631">
        <v>0</v>
      </c>
      <c r="Y631">
        <v>0</v>
      </c>
      <c r="Z631">
        <v>0</v>
      </c>
    </row>
    <row r="632" spans="1:26" x14ac:dyDescent="0.25">
      <c r="A632" t="s">
        <v>248</v>
      </c>
      <c r="B632">
        <v>2</v>
      </c>
      <c r="C632" t="s">
        <v>914</v>
      </c>
      <c r="D632" t="s">
        <v>239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68</v>
      </c>
      <c r="T632" t="s">
        <v>84</v>
      </c>
      <c r="U632" t="s">
        <v>1</v>
      </c>
      <c r="V632">
        <v>0</v>
      </c>
      <c r="W632" t="s">
        <v>88</v>
      </c>
      <c r="X632">
        <v>0</v>
      </c>
      <c r="Y632">
        <v>0</v>
      </c>
      <c r="Z632">
        <v>0</v>
      </c>
    </row>
    <row r="633" spans="1:26" x14ac:dyDescent="0.25">
      <c r="A633" t="s">
        <v>248</v>
      </c>
      <c r="B633">
        <v>2</v>
      </c>
      <c r="C633" t="s">
        <v>915</v>
      </c>
      <c r="D633" t="s">
        <v>239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72</v>
      </c>
      <c r="T633" t="s">
        <v>72</v>
      </c>
      <c r="U633" t="s">
        <v>2</v>
      </c>
      <c r="V633">
        <v>0</v>
      </c>
      <c r="W633" t="s">
        <v>88</v>
      </c>
      <c r="X633">
        <v>0</v>
      </c>
      <c r="Y633">
        <v>0</v>
      </c>
      <c r="Z633">
        <v>0</v>
      </c>
    </row>
    <row r="634" spans="1:26" x14ac:dyDescent="0.25">
      <c r="A634" t="s">
        <v>248</v>
      </c>
      <c r="B634">
        <v>2</v>
      </c>
      <c r="C634" t="s">
        <v>916</v>
      </c>
      <c r="D634" t="s">
        <v>239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72</v>
      </c>
      <c r="T634" t="s">
        <v>72</v>
      </c>
      <c r="U634" t="s">
        <v>2</v>
      </c>
      <c r="V634">
        <v>0</v>
      </c>
      <c r="W634" t="s">
        <v>88</v>
      </c>
      <c r="X634">
        <v>0</v>
      </c>
      <c r="Y634">
        <v>0</v>
      </c>
      <c r="Z634">
        <v>0</v>
      </c>
    </row>
    <row r="635" spans="1:26" x14ac:dyDescent="0.25">
      <c r="A635" t="s">
        <v>248</v>
      </c>
      <c r="B635">
        <v>2</v>
      </c>
      <c r="C635" t="s">
        <v>917</v>
      </c>
      <c r="D635" t="s">
        <v>239</v>
      </c>
      <c r="E635">
        <v>20</v>
      </c>
      <c r="F635">
        <v>20</v>
      </c>
      <c r="G635">
        <v>40</v>
      </c>
      <c r="H635">
        <v>20</v>
      </c>
      <c r="I635">
        <v>20</v>
      </c>
      <c r="J635">
        <v>40</v>
      </c>
      <c r="K635">
        <v>20</v>
      </c>
      <c r="L635">
        <v>40</v>
      </c>
      <c r="M635">
        <v>20</v>
      </c>
      <c r="N635">
        <v>20</v>
      </c>
      <c r="O635">
        <v>40</v>
      </c>
      <c r="P635">
        <v>20</v>
      </c>
      <c r="Q635">
        <v>2.666666666666667</v>
      </c>
      <c r="R635">
        <v>1.7550933333333332</v>
      </c>
      <c r="S635" t="s">
        <v>68</v>
      </c>
      <c r="T635" t="s">
        <v>83</v>
      </c>
      <c r="U635" t="s">
        <v>1</v>
      </c>
      <c r="V635">
        <v>9.1</v>
      </c>
      <c r="W635" t="s">
        <v>88</v>
      </c>
      <c r="X635">
        <v>0.19286739926739926</v>
      </c>
      <c r="Y635">
        <v>0</v>
      </c>
      <c r="Z635">
        <v>1.7550933333333332</v>
      </c>
    </row>
    <row r="636" spans="1:26" x14ac:dyDescent="0.25">
      <c r="A636" t="s">
        <v>248</v>
      </c>
      <c r="B636">
        <v>2</v>
      </c>
      <c r="C636" t="s">
        <v>918</v>
      </c>
      <c r="D636" t="s">
        <v>239</v>
      </c>
      <c r="E636">
        <v>20</v>
      </c>
      <c r="F636">
        <v>20</v>
      </c>
      <c r="G636">
        <v>40</v>
      </c>
      <c r="H636">
        <v>20</v>
      </c>
      <c r="I636">
        <v>20</v>
      </c>
      <c r="J636">
        <v>40</v>
      </c>
      <c r="K636">
        <v>20</v>
      </c>
      <c r="L636">
        <v>40</v>
      </c>
      <c r="M636">
        <v>20</v>
      </c>
      <c r="N636">
        <v>20</v>
      </c>
      <c r="O636">
        <v>40</v>
      </c>
      <c r="P636">
        <v>20</v>
      </c>
      <c r="Q636">
        <v>2.666666666666667</v>
      </c>
      <c r="R636">
        <v>1.7550933333333332</v>
      </c>
      <c r="S636" t="s">
        <v>68</v>
      </c>
      <c r="T636" t="s">
        <v>83</v>
      </c>
      <c r="U636" t="s">
        <v>1</v>
      </c>
      <c r="V636">
        <v>9.1</v>
      </c>
      <c r="W636" t="s">
        <v>88</v>
      </c>
      <c r="X636">
        <v>0.19286739926739926</v>
      </c>
      <c r="Y636">
        <v>0</v>
      </c>
      <c r="Z636">
        <v>1.7550933333333332</v>
      </c>
    </row>
    <row r="637" spans="1:26" x14ac:dyDescent="0.25">
      <c r="A637" t="s">
        <v>248</v>
      </c>
      <c r="B637">
        <v>2</v>
      </c>
      <c r="C637" t="s">
        <v>919</v>
      </c>
      <c r="D637" t="s">
        <v>239</v>
      </c>
      <c r="E637">
        <v>32</v>
      </c>
      <c r="F637">
        <v>31</v>
      </c>
      <c r="G637">
        <v>54</v>
      </c>
      <c r="H637">
        <v>32</v>
      </c>
      <c r="I637">
        <v>32</v>
      </c>
      <c r="J637">
        <v>54</v>
      </c>
      <c r="K637">
        <v>32</v>
      </c>
      <c r="L637">
        <v>64</v>
      </c>
      <c r="M637">
        <v>32</v>
      </c>
      <c r="N637">
        <v>32</v>
      </c>
      <c r="O637">
        <v>64</v>
      </c>
      <c r="P637">
        <v>32</v>
      </c>
      <c r="Q637">
        <v>3.9166666666666665</v>
      </c>
      <c r="R637">
        <v>2.5777933333333327</v>
      </c>
      <c r="S637" t="s">
        <v>68</v>
      </c>
      <c r="T637" t="s">
        <v>83</v>
      </c>
      <c r="U637" t="s">
        <v>1</v>
      </c>
      <c r="V637">
        <v>9.1</v>
      </c>
      <c r="W637" t="s">
        <v>88</v>
      </c>
      <c r="X637">
        <v>0.28327399267399261</v>
      </c>
      <c r="Y637">
        <v>0</v>
      </c>
      <c r="Z637">
        <v>2.5777933333333327</v>
      </c>
    </row>
    <row r="638" spans="1:26" x14ac:dyDescent="0.25">
      <c r="A638" t="s">
        <v>248</v>
      </c>
      <c r="B638">
        <v>2</v>
      </c>
      <c r="C638" t="s">
        <v>920</v>
      </c>
      <c r="D638" t="s">
        <v>239</v>
      </c>
      <c r="E638">
        <v>28</v>
      </c>
      <c r="F638">
        <v>28</v>
      </c>
      <c r="G638">
        <v>56</v>
      </c>
      <c r="H638">
        <v>28</v>
      </c>
      <c r="I638">
        <v>28</v>
      </c>
      <c r="J638">
        <v>56</v>
      </c>
      <c r="K638">
        <v>28</v>
      </c>
      <c r="L638">
        <v>56</v>
      </c>
      <c r="M638">
        <v>28</v>
      </c>
      <c r="N638">
        <v>28</v>
      </c>
      <c r="O638">
        <v>56</v>
      </c>
      <c r="P638">
        <v>28</v>
      </c>
      <c r="Q638">
        <v>3.7333333333333334</v>
      </c>
      <c r="R638">
        <v>2.4571306666666666</v>
      </c>
      <c r="S638" t="s">
        <v>68</v>
      </c>
      <c r="T638" t="s">
        <v>83</v>
      </c>
      <c r="U638" t="s">
        <v>1</v>
      </c>
      <c r="V638">
        <v>9.1</v>
      </c>
      <c r="W638" t="s">
        <v>88</v>
      </c>
      <c r="X638">
        <v>0.27001435897435899</v>
      </c>
      <c r="Y638">
        <v>0</v>
      </c>
      <c r="Z638">
        <v>2.4571306666666666</v>
      </c>
    </row>
    <row r="639" spans="1:26" x14ac:dyDescent="0.25">
      <c r="A639" t="s">
        <v>248</v>
      </c>
      <c r="B639">
        <v>2</v>
      </c>
      <c r="C639" t="s">
        <v>921</v>
      </c>
      <c r="D639" t="s">
        <v>239</v>
      </c>
      <c r="E639">
        <v>17</v>
      </c>
      <c r="F639">
        <v>28</v>
      </c>
      <c r="G639">
        <v>13</v>
      </c>
      <c r="H639">
        <v>17</v>
      </c>
      <c r="I639">
        <v>28</v>
      </c>
      <c r="J639">
        <v>13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1.9333333333333331</v>
      </c>
      <c r="R639">
        <v>1.2724426666666664</v>
      </c>
      <c r="S639" t="s">
        <v>71</v>
      </c>
      <c r="T639" t="s">
        <v>82</v>
      </c>
      <c r="U639" t="s">
        <v>1</v>
      </c>
      <c r="V639">
        <v>4.5999999999999996</v>
      </c>
      <c r="W639" t="s">
        <v>88</v>
      </c>
      <c r="X639">
        <v>0.2766179710144927</v>
      </c>
      <c r="Y639">
        <v>0</v>
      </c>
      <c r="Z639">
        <v>1.2724426666666664</v>
      </c>
    </row>
    <row r="640" spans="1:26" x14ac:dyDescent="0.25">
      <c r="A640" t="s">
        <v>248</v>
      </c>
      <c r="B640">
        <v>2</v>
      </c>
      <c r="C640" t="s">
        <v>922</v>
      </c>
      <c r="D640" t="s">
        <v>239</v>
      </c>
      <c r="E640">
        <v>10</v>
      </c>
      <c r="F640">
        <v>10</v>
      </c>
      <c r="G640">
        <v>10</v>
      </c>
      <c r="H640">
        <v>10</v>
      </c>
      <c r="I640">
        <v>10</v>
      </c>
      <c r="J640">
        <v>10</v>
      </c>
      <c r="K640">
        <v>10</v>
      </c>
      <c r="L640">
        <v>10</v>
      </c>
      <c r="M640">
        <v>10</v>
      </c>
      <c r="N640">
        <v>10</v>
      </c>
      <c r="O640">
        <v>10</v>
      </c>
      <c r="P640">
        <v>10</v>
      </c>
      <c r="Q640">
        <v>1</v>
      </c>
      <c r="R640">
        <v>0.65815999999999997</v>
      </c>
      <c r="S640" t="s">
        <v>68</v>
      </c>
      <c r="T640" t="s">
        <v>86</v>
      </c>
      <c r="U640" t="s">
        <v>1</v>
      </c>
      <c r="V640">
        <v>6</v>
      </c>
      <c r="W640" t="s">
        <v>88</v>
      </c>
      <c r="X640">
        <v>0.10969333333333332</v>
      </c>
      <c r="Y640">
        <v>0</v>
      </c>
      <c r="Z640">
        <v>0.65815999999999997</v>
      </c>
    </row>
    <row r="641" spans="1:26" x14ac:dyDescent="0.25">
      <c r="A641" t="s">
        <v>248</v>
      </c>
      <c r="B641">
        <v>2</v>
      </c>
      <c r="C641" t="s">
        <v>923</v>
      </c>
      <c r="D641" t="s">
        <v>239</v>
      </c>
      <c r="E641">
        <v>0</v>
      </c>
      <c r="F641">
        <v>10</v>
      </c>
      <c r="G641">
        <v>0</v>
      </c>
      <c r="H641">
        <v>0</v>
      </c>
      <c r="I641">
        <v>10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0.65815999999999997</v>
      </c>
      <c r="S641" t="s">
        <v>71</v>
      </c>
      <c r="T641" t="s">
        <v>82</v>
      </c>
      <c r="U641" t="s">
        <v>1</v>
      </c>
      <c r="V641">
        <v>4.5999999999999996</v>
      </c>
      <c r="W641" t="s">
        <v>88</v>
      </c>
      <c r="X641">
        <v>0.14307826086956521</v>
      </c>
      <c r="Y641">
        <v>0</v>
      </c>
      <c r="Z641">
        <v>0.65815999999999997</v>
      </c>
    </row>
    <row r="642" spans="1:26" x14ac:dyDescent="0.25">
      <c r="A642" t="s">
        <v>248</v>
      </c>
      <c r="B642">
        <v>2</v>
      </c>
      <c r="C642" t="s">
        <v>924</v>
      </c>
      <c r="D642" t="s">
        <v>239</v>
      </c>
      <c r="E642">
        <v>0</v>
      </c>
      <c r="F642">
        <v>33</v>
      </c>
      <c r="G642">
        <v>33</v>
      </c>
      <c r="H642">
        <v>0</v>
      </c>
      <c r="I642">
        <v>0</v>
      </c>
      <c r="J642">
        <v>0</v>
      </c>
      <c r="K642">
        <v>34</v>
      </c>
      <c r="L642">
        <v>34</v>
      </c>
      <c r="M642">
        <v>0</v>
      </c>
      <c r="N642">
        <v>0</v>
      </c>
      <c r="O642">
        <v>0</v>
      </c>
      <c r="P642">
        <v>0</v>
      </c>
      <c r="Q642">
        <v>3.3</v>
      </c>
      <c r="R642">
        <v>2.1719279999999999</v>
      </c>
      <c r="S642" t="s">
        <v>68</v>
      </c>
      <c r="T642" t="s">
        <v>83</v>
      </c>
      <c r="U642" t="s">
        <v>1</v>
      </c>
      <c r="V642">
        <v>9.1</v>
      </c>
      <c r="W642" t="s">
        <v>88</v>
      </c>
      <c r="X642">
        <v>0.23867340659340658</v>
      </c>
      <c r="Y642">
        <v>0</v>
      </c>
      <c r="Z642">
        <v>2.1719279999999999</v>
      </c>
    </row>
    <row r="643" spans="1:26" x14ac:dyDescent="0.25">
      <c r="A643" t="s">
        <v>248</v>
      </c>
      <c r="B643">
        <v>2</v>
      </c>
      <c r="C643" t="s">
        <v>925</v>
      </c>
      <c r="D643" t="s">
        <v>239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72</v>
      </c>
      <c r="T643" t="s">
        <v>72</v>
      </c>
      <c r="U643" t="s">
        <v>2</v>
      </c>
      <c r="V643">
        <v>0</v>
      </c>
      <c r="W643" t="s">
        <v>88</v>
      </c>
      <c r="X643">
        <v>0</v>
      </c>
      <c r="Y643">
        <v>0</v>
      </c>
      <c r="Z643">
        <v>0</v>
      </c>
    </row>
    <row r="644" spans="1:26" x14ac:dyDescent="0.25">
      <c r="A644" t="s">
        <v>248</v>
      </c>
      <c r="B644">
        <v>2</v>
      </c>
      <c r="C644" t="s">
        <v>926</v>
      </c>
      <c r="D644" t="s">
        <v>239</v>
      </c>
      <c r="E644">
        <v>44</v>
      </c>
      <c r="F644">
        <v>47</v>
      </c>
      <c r="G644">
        <v>54</v>
      </c>
      <c r="H644">
        <v>44</v>
      </c>
      <c r="I644">
        <v>43</v>
      </c>
      <c r="J644">
        <v>57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4.8166666666666664</v>
      </c>
      <c r="R644">
        <v>3.1701373333333325</v>
      </c>
      <c r="S644" t="s">
        <v>78</v>
      </c>
      <c r="T644" t="s">
        <v>96</v>
      </c>
      <c r="U644" t="s">
        <v>1</v>
      </c>
      <c r="V644">
        <v>20</v>
      </c>
      <c r="W644" t="s">
        <v>401</v>
      </c>
      <c r="X644">
        <v>0.15850686666666663</v>
      </c>
      <c r="Y644">
        <v>0</v>
      </c>
      <c r="Z644">
        <v>3.1701373333333325</v>
      </c>
    </row>
    <row r="645" spans="1:26" x14ac:dyDescent="0.25">
      <c r="A645" t="s">
        <v>248</v>
      </c>
      <c r="B645">
        <v>2</v>
      </c>
      <c r="C645" t="s">
        <v>927</v>
      </c>
      <c r="D645" t="s">
        <v>239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72</v>
      </c>
      <c r="T645" t="s">
        <v>72</v>
      </c>
      <c r="U645" t="s">
        <v>121</v>
      </c>
      <c r="V645">
        <v>0</v>
      </c>
      <c r="W645" t="s">
        <v>401</v>
      </c>
      <c r="X645">
        <v>0</v>
      </c>
      <c r="Y645">
        <v>0</v>
      </c>
      <c r="Z645">
        <v>0</v>
      </c>
    </row>
    <row r="646" spans="1:26" x14ac:dyDescent="0.25">
      <c r="A646" t="s">
        <v>248</v>
      </c>
      <c r="B646">
        <v>2</v>
      </c>
      <c r="C646" t="s">
        <v>928</v>
      </c>
      <c r="D646" t="s">
        <v>239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78</v>
      </c>
      <c r="T646" t="s">
        <v>75</v>
      </c>
      <c r="U646" t="s">
        <v>2</v>
      </c>
      <c r="V646">
        <v>20</v>
      </c>
      <c r="W646" t="s">
        <v>401</v>
      </c>
      <c r="X646">
        <v>0</v>
      </c>
      <c r="Y646">
        <v>0</v>
      </c>
      <c r="Z646">
        <v>0</v>
      </c>
    </row>
    <row r="647" spans="1:26" x14ac:dyDescent="0.25">
      <c r="A647" t="s">
        <v>248</v>
      </c>
      <c r="B647">
        <v>2</v>
      </c>
      <c r="C647" t="s">
        <v>930</v>
      </c>
      <c r="D647" t="s">
        <v>239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78</v>
      </c>
      <c r="T647" t="s">
        <v>75</v>
      </c>
      <c r="U647" t="s">
        <v>2</v>
      </c>
      <c r="V647">
        <v>20</v>
      </c>
      <c r="W647" t="s">
        <v>401</v>
      </c>
      <c r="X647">
        <v>0</v>
      </c>
      <c r="Y647">
        <v>0</v>
      </c>
      <c r="Z647">
        <v>0</v>
      </c>
    </row>
    <row r="648" spans="1:26" x14ac:dyDescent="0.25">
      <c r="A648" t="s">
        <v>248</v>
      </c>
      <c r="B648">
        <v>2</v>
      </c>
      <c r="C648" t="s">
        <v>932</v>
      </c>
      <c r="D648" t="s">
        <v>239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78</v>
      </c>
      <c r="T648" t="s">
        <v>96</v>
      </c>
      <c r="U648" t="s">
        <v>2</v>
      </c>
      <c r="V648">
        <v>20</v>
      </c>
      <c r="W648" t="s">
        <v>401</v>
      </c>
      <c r="X648">
        <v>0</v>
      </c>
      <c r="Y648">
        <v>0</v>
      </c>
      <c r="Z648">
        <v>0</v>
      </c>
    </row>
    <row r="649" spans="1:26" x14ac:dyDescent="0.25">
      <c r="A649" t="s">
        <v>248</v>
      </c>
      <c r="B649">
        <v>2</v>
      </c>
      <c r="C649" t="s">
        <v>934</v>
      </c>
      <c r="D649" t="s">
        <v>239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78</v>
      </c>
      <c r="T649" t="s">
        <v>96</v>
      </c>
      <c r="U649" t="s">
        <v>2</v>
      </c>
      <c r="V649">
        <v>20</v>
      </c>
      <c r="W649" t="s">
        <v>401</v>
      </c>
      <c r="X649">
        <v>0</v>
      </c>
      <c r="Y649">
        <v>0</v>
      </c>
      <c r="Z649">
        <v>0</v>
      </c>
    </row>
    <row r="650" spans="1:26" x14ac:dyDescent="0.25">
      <c r="A650" t="s">
        <v>248</v>
      </c>
      <c r="B650">
        <v>2</v>
      </c>
      <c r="C650" t="s">
        <v>936</v>
      </c>
      <c r="D650" t="s">
        <v>239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72</v>
      </c>
      <c r="T650" t="s">
        <v>72</v>
      </c>
      <c r="U650" t="s">
        <v>121</v>
      </c>
      <c r="V650">
        <v>0</v>
      </c>
      <c r="W650" t="s">
        <v>401</v>
      </c>
      <c r="X650">
        <v>0</v>
      </c>
      <c r="Y650">
        <v>0</v>
      </c>
      <c r="Z650">
        <v>0</v>
      </c>
    </row>
    <row r="651" spans="1:26" x14ac:dyDescent="0.25">
      <c r="A651" t="s">
        <v>248</v>
      </c>
      <c r="B651">
        <v>2</v>
      </c>
      <c r="C651" t="s">
        <v>937</v>
      </c>
      <c r="D651" t="s">
        <v>239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72</v>
      </c>
      <c r="T651" t="s">
        <v>72</v>
      </c>
      <c r="U651" t="s">
        <v>121</v>
      </c>
      <c r="V651">
        <v>0</v>
      </c>
      <c r="W651" t="s">
        <v>401</v>
      </c>
      <c r="X651">
        <v>0</v>
      </c>
      <c r="Y651">
        <v>0</v>
      </c>
      <c r="Z651">
        <v>0</v>
      </c>
    </row>
    <row r="652" spans="1:26" x14ac:dyDescent="0.25">
      <c r="A652" t="s">
        <v>248</v>
      </c>
      <c r="B652">
        <v>2</v>
      </c>
      <c r="C652" t="s">
        <v>938</v>
      </c>
      <c r="D652" t="s">
        <v>239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72</v>
      </c>
      <c r="T652" t="s">
        <v>72</v>
      </c>
      <c r="U652" t="s">
        <v>121</v>
      </c>
      <c r="V652">
        <v>0</v>
      </c>
      <c r="W652" t="s">
        <v>401</v>
      </c>
      <c r="X652">
        <v>0</v>
      </c>
      <c r="Y652">
        <v>0</v>
      </c>
      <c r="Z652">
        <v>0</v>
      </c>
    </row>
    <row r="653" spans="1:26" x14ac:dyDescent="0.25">
      <c r="A653" t="s">
        <v>248</v>
      </c>
      <c r="B653">
        <v>2</v>
      </c>
      <c r="C653" t="s">
        <v>939</v>
      </c>
      <c r="D653" t="s">
        <v>239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72</v>
      </c>
      <c r="T653" t="s">
        <v>72</v>
      </c>
      <c r="U653" t="s">
        <v>121</v>
      </c>
      <c r="V653">
        <v>0</v>
      </c>
      <c r="W653" t="s">
        <v>401</v>
      </c>
      <c r="X653">
        <v>0</v>
      </c>
      <c r="Y653">
        <v>0</v>
      </c>
      <c r="Z653">
        <v>0</v>
      </c>
    </row>
    <row r="654" spans="1:26" x14ac:dyDescent="0.25">
      <c r="A654" t="s">
        <v>248</v>
      </c>
      <c r="B654">
        <v>2</v>
      </c>
      <c r="C654" t="s">
        <v>940</v>
      </c>
      <c r="D654" t="s">
        <v>239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72</v>
      </c>
      <c r="T654" t="s">
        <v>72</v>
      </c>
      <c r="U654" t="s">
        <v>121</v>
      </c>
      <c r="V654">
        <v>0</v>
      </c>
      <c r="W654" t="s">
        <v>401</v>
      </c>
      <c r="X654">
        <v>0</v>
      </c>
      <c r="Y654">
        <v>0</v>
      </c>
      <c r="Z654">
        <v>0</v>
      </c>
    </row>
    <row r="655" spans="1:26" x14ac:dyDescent="0.25">
      <c r="A655" t="s">
        <v>248</v>
      </c>
      <c r="B655">
        <v>2</v>
      </c>
      <c r="C655" t="s">
        <v>941</v>
      </c>
      <c r="D655" t="s">
        <v>239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75</v>
      </c>
      <c r="T655" t="s">
        <v>76</v>
      </c>
      <c r="U655" t="s">
        <v>1</v>
      </c>
      <c r="V655">
        <v>10</v>
      </c>
      <c r="W655" t="s">
        <v>401</v>
      </c>
      <c r="X655">
        <v>0</v>
      </c>
      <c r="Y655">
        <v>10.843999999999999</v>
      </c>
      <c r="Z655">
        <v>10.843999999999999</v>
      </c>
    </row>
    <row r="656" spans="1:26" x14ac:dyDescent="0.25">
      <c r="A656" t="s">
        <v>248</v>
      </c>
      <c r="B656">
        <v>2</v>
      </c>
      <c r="C656" t="s">
        <v>942</v>
      </c>
      <c r="D656" t="s">
        <v>239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75</v>
      </c>
      <c r="T656" t="s">
        <v>76</v>
      </c>
      <c r="U656" t="s">
        <v>1</v>
      </c>
      <c r="V656">
        <v>10</v>
      </c>
      <c r="W656" t="s">
        <v>401</v>
      </c>
      <c r="X656">
        <v>0</v>
      </c>
      <c r="Y656">
        <v>10.369</v>
      </c>
      <c r="Z656">
        <v>10.369</v>
      </c>
    </row>
    <row r="657" spans="1:26" x14ac:dyDescent="0.25">
      <c r="A657" t="s">
        <v>248</v>
      </c>
      <c r="B657">
        <v>2</v>
      </c>
      <c r="C657" t="s">
        <v>943</v>
      </c>
      <c r="D657" t="s">
        <v>239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75</v>
      </c>
      <c r="T657" t="s">
        <v>76</v>
      </c>
      <c r="U657" t="s">
        <v>1</v>
      </c>
      <c r="V657">
        <v>10</v>
      </c>
      <c r="W657" t="s">
        <v>401</v>
      </c>
      <c r="X657">
        <v>0</v>
      </c>
      <c r="Y657">
        <v>9.8930000000000007</v>
      </c>
      <c r="Z657">
        <v>9.8930000000000007</v>
      </c>
    </row>
    <row r="658" spans="1:26" x14ac:dyDescent="0.25">
      <c r="A658" t="s">
        <v>248</v>
      </c>
      <c r="B658">
        <v>2</v>
      </c>
      <c r="C658" t="s">
        <v>944</v>
      </c>
      <c r="D658" t="s">
        <v>239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75</v>
      </c>
      <c r="T658" t="s">
        <v>76</v>
      </c>
      <c r="U658" t="s">
        <v>1</v>
      </c>
      <c r="V658">
        <v>10</v>
      </c>
      <c r="W658" t="s">
        <v>401</v>
      </c>
      <c r="X658">
        <v>0</v>
      </c>
      <c r="Y658">
        <v>10.622999999999999</v>
      </c>
      <c r="Z658">
        <v>10.622999999999999</v>
      </c>
    </row>
    <row r="659" spans="1:26" x14ac:dyDescent="0.25">
      <c r="A659" t="s">
        <v>248</v>
      </c>
      <c r="B659">
        <v>2</v>
      </c>
      <c r="C659" t="s">
        <v>945</v>
      </c>
      <c r="D659" t="s">
        <v>239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75</v>
      </c>
      <c r="T659" t="s">
        <v>76</v>
      </c>
      <c r="U659" t="s">
        <v>1</v>
      </c>
      <c r="V659">
        <v>10</v>
      </c>
      <c r="W659" t="s">
        <v>401</v>
      </c>
      <c r="X659">
        <v>0</v>
      </c>
      <c r="Y659">
        <v>5.5629999999999997</v>
      </c>
      <c r="Z659">
        <v>5.5629999999999997</v>
      </c>
    </row>
    <row r="660" spans="1:26" x14ac:dyDescent="0.25">
      <c r="A660" t="s">
        <v>248</v>
      </c>
      <c r="B660">
        <v>2</v>
      </c>
      <c r="C660" t="s">
        <v>946</v>
      </c>
      <c r="D660" t="s">
        <v>239</v>
      </c>
      <c r="E660">
        <v>53</v>
      </c>
      <c r="F660">
        <v>46</v>
      </c>
      <c r="G660">
        <v>48</v>
      </c>
      <c r="H660">
        <v>51</v>
      </c>
      <c r="I660">
        <v>47</v>
      </c>
      <c r="J660">
        <v>49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4.9000000000000004</v>
      </c>
      <c r="R660">
        <v>3.2249840000000001</v>
      </c>
      <c r="S660" t="s">
        <v>68</v>
      </c>
      <c r="T660" t="s">
        <v>69</v>
      </c>
      <c r="U660" t="s">
        <v>1</v>
      </c>
      <c r="V660">
        <v>5</v>
      </c>
      <c r="W660" t="s">
        <v>401</v>
      </c>
      <c r="X660">
        <v>0.64499680000000004</v>
      </c>
      <c r="Y660">
        <v>0</v>
      </c>
      <c r="Z660">
        <v>3.2249840000000001</v>
      </c>
    </row>
    <row r="661" spans="1:26" x14ac:dyDescent="0.25">
      <c r="A661" t="s">
        <v>248</v>
      </c>
      <c r="B661">
        <v>2</v>
      </c>
      <c r="C661" t="s">
        <v>947</v>
      </c>
      <c r="D661" t="s">
        <v>239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75</v>
      </c>
      <c r="T661" t="s">
        <v>76</v>
      </c>
      <c r="U661" t="s">
        <v>1</v>
      </c>
      <c r="V661">
        <v>10</v>
      </c>
      <c r="W661" t="s">
        <v>401</v>
      </c>
      <c r="X661">
        <v>0</v>
      </c>
      <c r="Y661">
        <v>10.686999999999999</v>
      </c>
      <c r="Z661">
        <v>10.686999999999999</v>
      </c>
    </row>
    <row r="662" spans="1:26" x14ac:dyDescent="0.25">
      <c r="A662" t="s">
        <v>248</v>
      </c>
      <c r="B662">
        <v>2</v>
      </c>
      <c r="C662" t="s">
        <v>948</v>
      </c>
      <c r="D662" t="s">
        <v>239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75</v>
      </c>
      <c r="T662" t="s">
        <v>76</v>
      </c>
      <c r="U662" t="s">
        <v>1</v>
      </c>
      <c r="V662">
        <v>10</v>
      </c>
      <c r="W662" t="s">
        <v>401</v>
      </c>
      <c r="X662">
        <v>0</v>
      </c>
      <c r="Y662">
        <v>10.192</v>
      </c>
      <c r="Z662">
        <v>10.192</v>
      </c>
    </row>
    <row r="663" spans="1:26" x14ac:dyDescent="0.25">
      <c r="A663" t="s">
        <v>248</v>
      </c>
      <c r="B663">
        <v>2</v>
      </c>
      <c r="C663" t="s">
        <v>949</v>
      </c>
      <c r="D663" t="s">
        <v>239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75</v>
      </c>
      <c r="T663" t="s">
        <v>76</v>
      </c>
      <c r="U663" t="s">
        <v>1</v>
      </c>
      <c r="V663">
        <v>10</v>
      </c>
      <c r="W663" t="s">
        <v>401</v>
      </c>
      <c r="X663">
        <v>0</v>
      </c>
      <c r="Y663">
        <v>10.879</v>
      </c>
      <c r="Z663">
        <v>10.879</v>
      </c>
    </row>
    <row r="664" spans="1:26" x14ac:dyDescent="0.25">
      <c r="A664" t="s">
        <v>248</v>
      </c>
      <c r="B664">
        <v>2</v>
      </c>
      <c r="C664" t="s">
        <v>950</v>
      </c>
      <c r="D664" t="s">
        <v>239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75</v>
      </c>
      <c r="T664" t="s">
        <v>76</v>
      </c>
      <c r="U664" t="s">
        <v>1</v>
      </c>
      <c r="V664">
        <v>10</v>
      </c>
      <c r="W664" t="s">
        <v>401</v>
      </c>
      <c r="X664">
        <v>0</v>
      </c>
      <c r="Y664">
        <v>6.2389999999999999</v>
      </c>
      <c r="Z664">
        <v>6.2389999999999999</v>
      </c>
    </row>
    <row r="665" spans="1:26" x14ac:dyDescent="0.25">
      <c r="A665" t="s">
        <v>248</v>
      </c>
      <c r="B665">
        <v>2</v>
      </c>
      <c r="C665" t="s">
        <v>951</v>
      </c>
      <c r="D665" t="s">
        <v>239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75</v>
      </c>
      <c r="T665" t="s">
        <v>76</v>
      </c>
      <c r="U665" t="s">
        <v>1</v>
      </c>
      <c r="V665">
        <v>10</v>
      </c>
      <c r="W665" t="s">
        <v>401</v>
      </c>
      <c r="X665">
        <v>0</v>
      </c>
      <c r="Y665">
        <v>12.66</v>
      </c>
      <c r="Z665">
        <v>12.66</v>
      </c>
    </row>
    <row r="666" spans="1:26" x14ac:dyDescent="0.25">
      <c r="A666" t="s">
        <v>248</v>
      </c>
      <c r="B666">
        <v>2</v>
      </c>
      <c r="C666" t="s">
        <v>952</v>
      </c>
      <c r="D666" t="s">
        <v>239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66</v>
      </c>
      <c r="T666" t="s">
        <v>66</v>
      </c>
      <c r="U666" t="s">
        <v>1</v>
      </c>
      <c r="V666">
        <v>6</v>
      </c>
      <c r="W666" t="s">
        <v>401</v>
      </c>
      <c r="X666">
        <v>0</v>
      </c>
      <c r="Y666">
        <v>5.8550000000000004</v>
      </c>
      <c r="Z666">
        <v>5.8550000000000004</v>
      </c>
    </row>
    <row r="667" spans="1:26" x14ac:dyDescent="0.25">
      <c r="A667" t="s">
        <v>248</v>
      </c>
      <c r="B667">
        <v>2</v>
      </c>
      <c r="C667" t="s">
        <v>953</v>
      </c>
      <c r="D667" t="s">
        <v>239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66</v>
      </c>
      <c r="T667" t="s">
        <v>66</v>
      </c>
      <c r="U667" t="s">
        <v>1</v>
      </c>
      <c r="V667">
        <v>6</v>
      </c>
      <c r="W667" t="s">
        <v>401</v>
      </c>
      <c r="X667">
        <v>0</v>
      </c>
      <c r="Y667">
        <v>4.4409999999999998</v>
      </c>
      <c r="Z667">
        <v>4.4409999999999998</v>
      </c>
    </row>
    <row r="668" spans="1:26" x14ac:dyDescent="0.25">
      <c r="A668" t="s">
        <v>248</v>
      </c>
      <c r="B668">
        <v>2</v>
      </c>
      <c r="C668" t="s">
        <v>954</v>
      </c>
      <c r="D668" t="s">
        <v>239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66</v>
      </c>
      <c r="T668" t="s">
        <v>66</v>
      </c>
      <c r="U668" t="s">
        <v>1</v>
      </c>
      <c r="V668">
        <v>6</v>
      </c>
      <c r="W668" t="s">
        <v>401</v>
      </c>
      <c r="X668">
        <v>0</v>
      </c>
      <c r="Y668">
        <v>4.7270000000000003</v>
      </c>
      <c r="Z668">
        <v>4.7270000000000003</v>
      </c>
    </row>
    <row r="669" spans="1:26" x14ac:dyDescent="0.25">
      <c r="A669" t="s">
        <v>248</v>
      </c>
      <c r="B669">
        <v>2</v>
      </c>
      <c r="C669" t="s">
        <v>955</v>
      </c>
      <c r="D669" t="s">
        <v>239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66</v>
      </c>
      <c r="T669" t="s">
        <v>66</v>
      </c>
      <c r="U669" t="s">
        <v>1</v>
      </c>
      <c r="V669">
        <v>6</v>
      </c>
      <c r="W669" t="s">
        <v>401</v>
      </c>
      <c r="X669">
        <v>0</v>
      </c>
      <c r="Y669">
        <v>4.2210000000000001</v>
      </c>
      <c r="Z669">
        <v>4.2210000000000001</v>
      </c>
    </row>
    <row r="670" spans="1:26" x14ac:dyDescent="0.25">
      <c r="A670" t="s">
        <v>248</v>
      </c>
      <c r="B670">
        <v>2</v>
      </c>
      <c r="C670" t="s">
        <v>956</v>
      </c>
      <c r="D670" t="s">
        <v>239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66</v>
      </c>
      <c r="T670" t="s">
        <v>66</v>
      </c>
      <c r="U670" t="s">
        <v>1</v>
      </c>
      <c r="V670">
        <v>6</v>
      </c>
      <c r="W670" t="s">
        <v>401</v>
      </c>
      <c r="X670">
        <v>0</v>
      </c>
      <c r="Y670">
        <v>5.37</v>
      </c>
      <c r="Z670">
        <v>5.37</v>
      </c>
    </row>
    <row r="671" spans="1:26" x14ac:dyDescent="0.25">
      <c r="A671" t="s">
        <v>248</v>
      </c>
      <c r="B671">
        <v>2</v>
      </c>
      <c r="C671" t="s">
        <v>957</v>
      </c>
      <c r="D671" t="s">
        <v>239</v>
      </c>
      <c r="E671">
        <v>40</v>
      </c>
      <c r="F671">
        <v>62</v>
      </c>
      <c r="G671">
        <v>20</v>
      </c>
      <c r="H671">
        <v>40</v>
      </c>
      <c r="I671">
        <v>62</v>
      </c>
      <c r="J671">
        <v>20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4.0666666666666664</v>
      </c>
      <c r="R671">
        <v>2.676517333333333</v>
      </c>
      <c r="S671" t="s">
        <v>68</v>
      </c>
      <c r="T671" t="s">
        <v>69</v>
      </c>
      <c r="U671" t="s">
        <v>1</v>
      </c>
      <c r="V671">
        <v>5</v>
      </c>
      <c r="W671" t="s">
        <v>401</v>
      </c>
      <c r="X671">
        <v>0.53530346666666662</v>
      </c>
      <c r="Y671">
        <v>0</v>
      </c>
      <c r="Z671">
        <v>2.676517333333333</v>
      </c>
    </row>
    <row r="672" spans="1:26" x14ac:dyDescent="0.25">
      <c r="A672" t="s">
        <v>248</v>
      </c>
      <c r="B672">
        <v>2</v>
      </c>
      <c r="C672" t="s">
        <v>958</v>
      </c>
      <c r="D672" t="s">
        <v>239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66</v>
      </c>
      <c r="T672" t="s">
        <v>66</v>
      </c>
      <c r="U672" t="s">
        <v>1</v>
      </c>
      <c r="V672">
        <v>6</v>
      </c>
      <c r="W672" t="s">
        <v>401</v>
      </c>
      <c r="X672">
        <v>0</v>
      </c>
      <c r="Y672">
        <v>5.734</v>
      </c>
      <c r="Z672">
        <v>5.734</v>
      </c>
    </row>
    <row r="673" spans="1:26" x14ac:dyDescent="0.25">
      <c r="A673" t="s">
        <v>248</v>
      </c>
      <c r="B673">
        <v>2</v>
      </c>
      <c r="C673" t="s">
        <v>959</v>
      </c>
      <c r="D673" t="s">
        <v>239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66</v>
      </c>
      <c r="T673" t="s">
        <v>66</v>
      </c>
      <c r="U673" t="s">
        <v>1</v>
      </c>
      <c r="V673">
        <v>6</v>
      </c>
      <c r="W673" t="s">
        <v>401</v>
      </c>
      <c r="X673">
        <v>0</v>
      </c>
      <c r="Y673">
        <v>4.6040000000000001</v>
      </c>
      <c r="Z673">
        <v>4.6040000000000001</v>
      </c>
    </row>
    <row r="674" spans="1:26" x14ac:dyDescent="0.25">
      <c r="A674" t="s">
        <v>248</v>
      </c>
      <c r="B674">
        <v>2</v>
      </c>
      <c r="C674" t="s">
        <v>960</v>
      </c>
      <c r="D674" t="s">
        <v>239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66</v>
      </c>
      <c r="T674" t="s">
        <v>66</v>
      </c>
      <c r="U674" t="s">
        <v>1</v>
      </c>
      <c r="V674">
        <v>6</v>
      </c>
      <c r="W674" t="s">
        <v>401</v>
      </c>
      <c r="X674">
        <v>0</v>
      </c>
      <c r="Y674">
        <v>5.27</v>
      </c>
      <c r="Z674">
        <v>5.27</v>
      </c>
    </row>
    <row r="675" spans="1:26" x14ac:dyDescent="0.25">
      <c r="A675" t="s">
        <v>248</v>
      </c>
      <c r="B675">
        <v>2</v>
      </c>
      <c r="C675" t="s">
        <v>961</v>
      </c>
      <c r="D675" t="s">
        <v>239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66</v>
      </c>
      <c r="T675" t="s">
        <v>66</v>
      </c>
      <c r="U675" t="s">
        <v>1</v>
      </c>
      <c r="V675">
        <v>6</v>
      </c>
      <c r="W675" t="s">
        <v>401</v>
      </c>
      <c r="X675">
        <v>0</v>
      </c>
      <c r="Y675">
        <v>4.9050000000000002</v>
      </c>
      <c r="Z675">
        <v>4.9050000000000002</v>
      </c>
    </row>
    <row r="676" spans="1:26" x14ac:dyDescent="0.25">
      <c r="A676" t="s">
        <v>248</v>
      </c>
      <c r="B676">
        <v>2</v>
      </c>
      <c r="C676" t="s">
        <v>962</v>
      </c>
      <c r="D676" t="s">
        <v>239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66</v>
      </c>
      <c r="T676" t="s">
        <v>66</v>
      </c>
      <c r="U676" t="s">
        <v>1</v>
      </c>
      <c r="V676">
        <v>6</v>
      </c>
      <c r="W676" t="s">
        <v>401</v>
      </c>
      <c r="X676">
        <v>0</v>
      </c>
      <c r="Y676">
        <v>6.5209999999999999</v>
      </c>
      <c r="Z676">
        <v>6.5209999999999999</v>
      </c>
    </row>
    <row r="677" spans="1:26" x14ac:dyDescent="0.25">
      <c r="A677" t="s">
        <v>248</v>
      </c>
      <c r="B677">
        <v>2</v>
      </c>
      <c r="C677" t="s">
        <v>963</v>
      </c>
      <c r="D677" t="s">
        <v>239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66</v>
      </c>
      <c r="T677" t="s">
        <v>66</v>
      </c>
      <c r="U677" t="s">
        <v>1</v>
      </c>
      <c r="V677">
        <v>6</v>
      </c>
      <c r="W677" t="s">
        <v>484</v>
      </c>
      <c r="X677">
        <v>0</v>
      </c>
      <c r="Y677">
        <v>8.2750000000000004</v>
      </c>
      <c r="Z677">
        <v>8.2750000000000004</v>
      </c>
    </row>
    <row r="678" spans="1:26" x14ac:dyDescent="0.25">
      <c r="A678" t="s">
        <v>248</v>
      </c>
      <c r="B678">
        <v>2</v>
      </c>
      <c r="C678" t="s">
        <v>964</v>
      </c>
      <c r="D678" t="s">
        <v>239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66</v>
      </c>
      <c r="T678" t="s">
        <v>66</v>
      </c>
      <c r="U678" t="s">
        <v>1</v>
      </c>
      <c r="V678">
        <v>6</v>
      </c>
      <c r="W678" t="s">
        <v>484</v>
      </c>
      <c r="X678">
        <v>0</v>
      </c>
      <c r="Y678">
        <v>5.3259999999999996</v>
      </c>
      <c r="Z678">
        <v>5.3259999999999996</v>
      </c>
    </row>
    <row r="679" spans="1:26" x14ac:dyDescent="0.25">
      <c r="A679" t="s">
        <v>248</v>
      </c>
      <c r="B679">
        <v>2</v>
      </c>
      <c r="C679" t="s">
        <v>965</v>
      </c>
      <c r="D679" t="s">
        <v>239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66</v>
      </c>
      <c r="T679" t="s">
        <v>66</v>
      </c>
      <c r="U679" t="s">
        <v>1</v>
      </c>
      <c r="V679">
        <v>6</v>
      </c>
      <c r="W679" t="s">
        <v>484</v>
      </c>
      <c r="X679">
        <v>0</v>
      </c>
      <c r="Y679">
        <v>6.4710000000000001</v>
      </c>
      <c r="Z679">
        <v>6.4710000000000001</v>
      </c>
    </row>
    <row r="680" spans="1:26" x14ac:dyDescent="0.25">
      <c r="A680" t="s">
        <v>248</v>
      </c>
      <c r="B680">
        <v>2</v>
      </c>
      <c r="C680" t="s">
        <v>966</v>
      </c>
      <c r="D680" t="s">
        <v>239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66</v>
      </c>
      <c r="T680" t="s">
        <v>66</v>
      </c>
      <c r="U680" t="s">
        <v>1</v>
      </c>
      <c r="V680">
        <v>6</v>
      </c>
      <c r="W680" t="s">
        <v>484</v>
      </c>
      <c r="X680">
        <v>0</v>
      </c>
      <c r="Y680">
        <v>6.8369999999999997</v>
      </c>
      <c r="Z680">
        <v>6.8369999999999997</v>
      </c>
    </row>
    <row r="681" spans="1:26" x14ac:dyDescent="0.25">
      <c r="A681" t="s">
        <v>248</v>
      </c>
      <c r="B681">
        <v>2</v>
      </c>
      <c r="C681" t="s">
        <v>967</v>
      </c>
      <c r="D681" t="s">
        <v>239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66</v>
      </c>
      <c r="T681" t="s">
        <v>66</v>
      </c>
      <c r="U681" t="s">
        <v>1</v>
      </c>
      <c r="V681">
        <v>6</v>
      </c>
      <c r="W681" t="s">
        <v>484</v>
      </c>
      <c r="X681">
        <v>0</v>
      </c>
      <c r="Y681">
        <v>5.5590000000000002</v>
      </c>
      <c r="Z681">
        <v>5.5590000000000002</v>
      </c>
    </row>
    <row r="682" spans="1:26" x14ac:dyDescent="0.25">
      <c r="A682" t="s">
        <v>248</v>
      </c>
      <c r="B682">
        <v>2</v>
      </c>
      <c r="C682" t="s">
        <v>968</v>
      </c>
      <c r="D682" t="s">
        <v>239</v>
      </c>
      <c r="E682">
        <v>40</v>
      </c>
      <c r="F682">
        <v>42</v>
      </c>
      <c r="G682">
        <v>42</v>
      </c>
      <c r="H682">
        <v>41</v>
      </c>
      <c r="I682">
        <v>42</v>
      </c>
      <c r="J682">
        <v>44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4.1833333333333336</v>
      </c>
      <c r="R682">
        <v>2.7533026666666669</v>
      </c>
      <c r="S682" t="s">
        <v>68</v>
      </c>
      <c r="T682" t="s">
        <v>69</v>
      </c>
      <c r="U682" t="s">
        <v>1</v>
      </c>
      <c r="V682">
        <v>5</v>
      </c>
      <c r="W682" t="s">
        <v>484</v>
      </c>
      <c r="X682">
        <v>0.55066053333333342</v>
      </c>
      <c r="Y682">
        <v>0</v>
      </c>
      <c r="Z682">
        <v>2.7533026666666669</v>
      </c>
    </row>
    <row r="683" spans="1:26" x14ac:dyDescent="0.25">
      <c r="A683" t="s">
        <v>248</v>
      </c>
      <c r="B683">
        <v>2</v>
      </c>
      <c r="C683" t="s">
        <v>969</v>
      </c>
      <c r="D683" t="s">
        <v>239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66</v>
      </c>
      <c r="T683" t="s">
        <v>66</v>
      </c>
      <c r="U683" t="s">
        <v>1</v>
      </c>
      <c r="V683">
        <v>6</v>
      </c>
      <c r="W683" t="s">
        <v>484</v>
      </c>
      <c r="X683">
        <v>0</v>
      </c>
      <c r="Y683">
        <v>7.6070000000000002</v>
      </c>
      <c r="Z683">
        <v>7.6070000000000002</v>
      </c>
    </row>
    <row r="684" spans="1:26" x14ac:dyDescent="0.25">
      <c r="A684" t="s">
        <v>248</v>
      </c>
      <c r="B684">
        <v>2</v>
      </c>
      <c r="C684" t="s">
        <v>970</v>
      </c>
      <c r="D684" t="s">
        <v>239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66</v>
      </c>
      <c r="T684" t="s">
        <v>66</v>
      </c>
      <c r="U684" t="s">
        <v>1</v>
      </c>
      <c r="V684">
        <v>6</v>
      </c>
      <c r="W684" t="s">
        <v>484</v>
      </c>
      <c r="X684">
        <v>0</v>
      </c>
      <c r="Y684">
        <v>5.6840000000000002</v>
      </c>
      <c r="Z684">
        <v>5.6840000000000002</v>
      </c>
    </row>
    <row r="685" spans="1:26" x14ac:dyDescent="0.25">
      <c r="A685" t="s">
        <v>248</v>
      </c>
      <c r="B685">
        <v>2</v>
      </c>
      <c r="C685" t="s">
        <v>971</v>
      </c>
      <c r="D685" t="s">
        <v>239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66</v>
      </c>
      <c r="T685" t="s">
        <v>66</v>
      </c>
      <c r="U685" t="s">
        <v>1</v>
      </c>
      <c r="V685">
        <v>6</v>
      </c>
      <c r="W685" t="s">
        <v>484</v>
      </c>
      <c r="X685">
        <v>0</v>
      </c>
      <c r="Y685">
        <v>7.1109999999999998</v>
      </c>
      <c r="Z685">
        <v>7.1109999999999998</v>
      </c>
    </row>
    <row r="686" spans="1:26" x14ac:dyDescent="0.25">
      <c r="A686" t="s">
        <v>248</v>
      </c>
      <c r="B686">
        <v>2</v>
      </c>
      <c r="C686" t="s">
        <v>972</v>
      </c>
      <c r="D686" t="s">
        <v>239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66</v>
      </c>
      <c r="T686" t="s">
        <v>66</v>
      </c>
      <c r="U686" t="s">
        <v>1</v>
      </c>
      <c r="V686">
        <v>6</v>
      </c>
      <c r="W686" t="s">
        <v>484</v>
      </c>
      <c r="X686">
        <v>0</v>
      </c>
      <c r="Y686">
        <v>5.9249999999999998</v>
      </c>
      <c r="Z686">
        <v>5.9249999999999998</v>
      </c>
    </row>
    <row r="687" spans="1:26" x14ac:dyDescent="0.25">
      <c r="A687" t="s">
        <v>248</v>
      </c>
      <c r="B687">
        <v>2</v>
      </c>
      <c r="C687" t="s">
        <v>973</v>
      </c>
      <c r="D687" t="s">
        <v>239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66</v>
      </c>
      <c r="T687" t="s">
        <v>66</v>
      </c>
      <c r="U687" t="s">
        <v>1</v>
      </c>
      <c r="V687">
        <v>6</v>
      </c>
      <c r="W687" t="s">
        <v>484</v>
      </c>
      <c r="X687">
        <v>0</v>
      </c>
      <c r="Y687">
        <v>8.1300000000000008</v>
      </c>
      <c r="Z687">
        <v>8.1300000000000008</v>
      </c>
    </row>
    <row r="688" spans="1:26" x14ac:dyDescent="0.25">
      <c r="A688" t="s">
        <v>248</v>
      </c>
      <c r="B688">
        <v>2</v>
      </c>
      <c r="C688" t="s">
        <v>974</v>
      </c>
      <c r="D688" t="s">
        <v>239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66</v>
      </c>
      <c r="T688" t="s">
        <v>66</v>
      </c>
      <c r="U688" t="s">
        <v>1</v>
      </c>
      <c r="V688">
        <v>6</v>
      </c>
      <c r="W688" t="s">
        <v>484</v>
      </c>
      <c r="X688">
        <v>0</v>
      </c>
      <c r="Y688">
        <v>13.914</v>
      </c>
      <c r="Z688">
        <v>13.914</v>
      </c>
    </row>
    <row r="689" spans="1:26" x14ac:dyDescent="0.25">
      <c r="A689" t="s">
        <v>248</v>
      </c>
      <c r="B689">
        <v>2</v>
      </c>
      <c r="C689" t="s">
        <v>975</v>
      </c>
      <c r="D689" t="s">
        <v>239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66</v>
      </c>
      <c r="T689" t="s">
        <v>66</v>
      </c>
      <c r="U689" t="s">
        <v>1</v>
      </c>
      <c r="V689">
        <v>6</v>
      </c>
      <c r="W689" t="s">
        <v>484</v>
      </c>
      <c r="X689">
        <v>0</v>
      </c>
      <c r="Y689">
        <v>14.712</v>
      </c>
      <c r="Z689">
        <v>14.712</v>
      </c>
    </row>
    <row r="690" spans="1:26" x14ac:dyDescent="0.25">
      <c r="A690" t="s">
        <v>248</v>
      </c>
      <c r="B690">
        <v>2</v>
      </c>
      <c r="C690" t="s">
        <v>976</v>
      </c>
      <c r="D690" t="s">
        <v>239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66</v>
      </c>
      <c r="T690" t="s">
        <v>66</v>
      </c>
      <c r="U690" t="s">
        <v>1</v>
      </c>
      <c r="V690">
        <v>6</v>
      </c>
      <c r="W690" t="s">
        <v>484</v>
      </c>
      <c r="X690">
        <v>0</v>
      </c>
      <c r="Y690">
        <v>11.938000000000001</v>
      </c>
      <c r="Z690">
        <v>11.938000000000001</v>
      </c>
    </row>
    <row r="691" spans="1:26" x14ac:dyDescent="0.25">
      <c r="A691" t="s">
        <v>248</v>
      </c>
      <c r="B691">
        <v>2</v>
      </c>
      <c r="C691" t="s">
        <v>977</v>
      </c>
      <c r="D691" t="s">
        <v>239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66</v>
      </c>
      <c r="T691" t="s">
        <v>66</v>
      </c>
      <c r="U691" t="s">
        <v>1</v>
      </c>
      <c r="V691">
        <v>6</v>
      </c>
      <c r="W691" t="s">
        <v>484</v>
      </c>
      <c r="X691">
        <v>0</v>
      </c>
      <c r="Y691">
        <v>7.774</v>
      </c>
      <c r="Z691">
        <v>7.774</v>
      </c>
    </row>
    <row r="692" spans="1:26" x14ac:dyDescent="0.25">
      <c r="A692" t="s">
        <v>248</v>
      </c>
      <c r="B692">
        <v>2</v>
      </c>
      <c r="C692" t="s">
        <v>978</v>
      </c>
      <c r="D692" t="s">
        <v>239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66</v>
      </c>
      <c r="T692" t="s">
        <v>66</v>
      </c>
      <c r="U692" t="s">
        <v>1</v>
      </c>
      <c r="V692">
        <v>6</v>
      </c>
      <c r="W692" t="s">
        <v>484</v>
      </c>
      <c r="X692">
        <v>0</v>
      </c>
      <c r="Y692">
        <v>10.003</v>
      </c>
      <c r="Z692">
        <v>10.003</v>
      </c>
    </row>
    <row r="693" spans="1:26" x14ac:dyDescent="0.25">
      <c r="A693" t="s">
        <v>248</v>
      </c>
      <c r="B693">
        <v>2</v>
      </c>
      <c r="C693" t="s">
        <v>979</v>
      </c>
      <c r="D693" t="s">
        <v>239</v>
      </c>
      <c r="E693">
        <v>47</v>
      </c>
      <c r="F693">
        <v>39</v>
      </c>
      <c r="G693">
        <v>43</v>
      </c>
      <c r="H693">
        <v>47</v>
      </c>
      <c r="I693">
        <v>38</v>
      </c>
      <c r="J693">
        <v>42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4.2666666666666666</v>
      </c>
      <c r="R693">
        <v>2.8081493333333332</v>
      </c>
      <c r="S693" t="s">
        <v>68</v>
      </c>
      <c r="T693" t="s">
        <v>69</v>
      </c>
      <c r="U693" t="s">
        <v>1</v>
      </c>
      <c r="V693">
        <v>5</v>
      </c>
      <c r="W693" t="s">
        <v>484</v>
      </c>
      <c r="X693">
        <v>0.56162986666666659</v>
      </c>
      <c r="Y693">
        <v>0</v>
      </c>
      <c r="Z693">
        <v>2.8081493333333332</v>
      </c>
    </row>
    <row r="694" spans="1:26" x14ac:dyDescent="0.25">
      <c r="A694" t="s">
        <v>248</v>
      </c>
      <c r="B694">
        <v>2</v>
      </c>
      <c r="C694" t="s">
        <v>980</v>
      </c>
      <c r="D694" t="s">
        <v>239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66</v>
      </c>
      <c r="T694" t="s">
        <v>66</v>
      </c>
      <c r="U694" t="s">
        <v>1</v>
      </c>
      <c r="V694">
        <v>6</v>
      </c>
      <c r="W694" t="s">
        <v>484</v>
      </c>
      <c r="X694">
        <v>0</v>
      </c>
      <c r="Y694">
        <v>6.8730000000000002</v>
      </c>
      <c r="Z694">
        <v>6.8730000000000002</v>
      </c>
    </row>
    <row r="695" spans="1:26" x14ac:dyDescent="0.25">
      <c r="A695" t="s">
        <v>248</v>
      </c>
      <c r="B695">
        <v>2</v>
      </c>
      <c r="C695" t="s">
        <v>981</v>
      </c>
      <c r="D695" t="s">
        <v>239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66</v>
      </c>
      <c r="T695" t="s">
        <v>66</v>
      </c>
      <c r="U695" t="s">
        <v>1</v>
      </c>
      <c r="V695">
        <v>6</v>
      </c>
      <c r="W695" t="s">
        <v>484</v>
      </c>
      <c r="X695">
        <v>0</v>
      </c>
      <c r="Y695">
        <v>8.5749999999999993</v>
      </c>
      <c r="Z695">
        <v>8.5749999999999993</v>
      </c>
    </row>
    <row r="696" spans="1:26" x14ac:dyDescent="0.25">
      <c r="A696" t="s">
        <v>248</v>
      </c>
      <c r="B696">
        <v>2</v>
      </c>
      <c r="C696" t="s">
        <v>982</v>
      </c>
      <c r="D696" t="s">
        <v>239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66</v>
      </c>
      <c r="T696" t="s">
        <v>66</v>
      </c>
      <c r="U696" t="s">
        <v>1</v>
      </c>
      <c r="V696">
        <v>6</v>
      </c>
      <c r="W696" t="s">
        <v>484</v>
      </c>
      <c r="X696">
        <v>0</v>
      </c>
      <c r="Y696">
        <v>5.7210000000000001</v>
      </c>
      <c r="Z696">
        <v>5.7210000000000001</v>
      </c>
    </row>
    <row r="697" spans="1:26" x14ac:dyDescent="0.25">
      <c r="A697" t="s">
        <v>248</v>
      </c>
      <c r="B697">
        <v>2</v>
      </c>
      <c r="C697" t="s">
        <v>983</v>
      </c>
      <c r="D697" t="s">
        <v>239</v>
      </c>
      <c r="E697">
        <v>21</v>
      </c>
      <c r="F697">
        <v>37</v>
      </c>
      <c r="G697">
        <v>33</v>
      </c>
      <c r="H697">
        <v>15</v>
      </c>
      <c r="I697">
        <v>32</v>
      </c>
      <c r="J697">
        <v>32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2.833333333333333</v>
      </c>
      <c r="R697">
        <v>1.8647866666666664</v>
      </c>
      <c r="S697" t="s">
        <v>68</v>
      </c>
      <c r="T697" t="s">
        <v>87</v>
      </c>
      <c r="U697" t="s">
        <v>1</v>
      </c>
      <c r="V697">
        <v>6</v>
      </c>
      <c r="W697" t="s">
        <v>484</v>
      </c>
      <c r="X697">
        <v>0.31079777777777773</v>
      </c>
      <c r="Y697">
        <v>2.1059999999999999</v>
      </c>
      <c r="Z697">
        <v>2.1059999999999999</v>
      </c>
    </row>
    <row r="698" spans="1:26" x14ac:dyDescent="0.25">
      <c r="A698" t="s">
        <v>248</v>
      </c>
      <c r="B698">
        <v>2</v>
      </c>
      <c r="C698" t="s">
        <v>984</v>
      </c>
      <c r="D698" t="s">
        <v>239</v>
      </c>
      <c r="E698">
        <v>10</v>
      </c>
      <c r="F698">
        <v>21</v>
      </c>
      <c r="G698">
        <v>12</v>
      </c>
      <c r="H698">
        <v>10</v>
      </c>
      <c r="I698">
        <v>16</v>
      </c>
      <c r="J698">
        <v>11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1.3333333333333335</v>
      </c>
      <c r="R698">
        <v>0.87754666666666659</v>
      </c>
      <c r="S698" t="s">
        <v>66</v>
      </c>
      <c r="T698" t="s">
        <v>77</v>
      </c>
      <c r="U698" t="s">
        <v>1</v>
      </c>
      <c r="V698">
        <v>6</v>
      </c>
      <c r="W698" t="s">
        <v>484</v>
      </c>
      <c r="X698">
        <v>0.14625777777777776</v>
      </c>
      <c r="Y698">
        <v>1.214</v>
      </c>
      <c r="Z698">
        <v>1.214</v>
      </c>
    </row>
    <row r="699" spans="1:26" x14ac:dyDescent="0.25">
      <c r="A699" t="s">
        <v>248</v>
      </c>
      <c r="B699">
        <v>2</v>
      </c>
      <c r="C699" t="s">
        <v>985</v>
      </c>
      <c r="D699" t="s">
        <v>239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72</v>
      </c>
      <c r="T699" t="s">
        <v>72</v>
      </c>
      <c r="U699" t="s">
        <v>121</v>
      </c>
      <c r="V699">
        <v>0</v>
      </c>
      <c r="W699" t="s">
        <v>461</v>
      </c>
      <c r="X699">
        <v>0</v>
      </c>
      <c r="Y699">
        <v>0</v>
      </c>
      <c r="Z699">
        <v>0</v>
      </c>
    </row>
    <row r="700" spans="1:26" x14ac:dyDescent="0.25">
      <c r="A700" t="s">
        <v>248</v>
      </c>
      <c r="B700">
        <v>2</v>
      </c>
      <c r="C700" t="s">
        <v>986</v>
      </c>
      <c r="D700" t="s">
        <v>239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152</v>
      </c>
      <c r="T700" t="s">
        <v>66</v>
      </c>
      <c r="U700" t="s">
        <v>2</v>
      </c>
      <c r="V700">
        <v>20</v>
      </c>
      <c r="W700" t="s">
        <v>461</v>
      </c>
      <c r="X700">
        <v>0</v>
      </c>
      <c r="Y700">
        <v>0</v>
      </c>
      <c r="Z700">
        <v>0</v>
      </c>
    </row>
    <row r="701" spans="1:26" x14ac:dyDescent="0.25">
      <c r="A701" t="s">
        <v>248</v>
      </c>
      <c r="B701">
        <v>2</v>
      </c>
      <c r="C701" t="s">
        <v>988</v>
      </c>
      <c r="D701" t="s">
        <v>239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152</v>
      </c>
      <c r="T701" t="s">
        <v>68</v>
      </c>
      <c r="U701" t="s">
        <v>2</v>
      </c>
      <c r="V701">
        <v>15</v>
      </c>
      <c r="W701" t="s">
        <v>461</v>
      </c>
      <c r="X701">
        <v>0</v>
      </c>
      <c r="Y701">
        <v>0</v>
      </c>
      <c r="Z701">
        <v>0</v>
      </c>
    </row>
    <row r="702" spans="1:26" x14ac:dyDescent="0.25">
      <c r="A702" t="s">
        <v>248</v>
      </c>
      <c r="B702">
        <v>2</v>
      </c>
      <c r="C702" t="s">
        <v>990</v>
      </c>
      <c r="D702" t="s">
        <v>239</v>
      </c>
      <c r="E702">
        <v>0</v>
      </c>
      <c r="F702">
        <v>23</v>
      </c>
      <c r="G702">
        <v>20</v>
      </c>
      <c r="H702">
        <v>0</v>
      </c>
      <c r="I702">
        <v>21</v>
      </c>
      <c r="J702">
        <v>26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2.25</v>
      </c>
      <c r="R702">
        <v>1.4808599999999998</v>
      </c>
      <c r="S702" t="s">
        <v>152</v>
      </c>
      <c r="T702" t="s">
        <v>68</v>
      </c>
      <c r="U702" t="s">
        <v>2</v>
      </c>
      <c r="V702">
        <v>15</v>
      </c>
      <c r="W702" t="s">
        <v>461</v>
      </c>
      <c r="X702">
        <v>9.8723999999999992E-2</v>
      </c>
      <c r="Y702">
        <v>0</v>
      </c>
      <c r="Z702">
        <v>1.4808599999999998</v>
      </c>
    </row>
    <row r="703" spans="1:26" x14ac:dyDescent="0.25">
      <c r="A703" t="s">
        <v>248</v>
      </c>
      <c r="B703">
        <v>2</v>
      </c>
      <c r="C703" t="s">
        <v>991</v>
      </c>
      <c r="D703" t="s">
        <v>239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152</v>
      </c>
      <c r="T703" t="s">
        <v>68</v>
      </c>
      <c r="U703" t="s">
        <v>2</v>
      </c>
      <c r="V703">
        <v>15</v>
      </c>
      <c r="W703" t="s">
        <v>461</v>
      </c>
      <c r="X703">
        <v>0</v>
      </c>
      <c r="Y703">
        <v>0</v>
      </c>
      <c r="Z703">
        <v>0</v>
      </c>
    </row>
    <row r="704" spans="1:26" x14ac:dyDescent="0.25">
      <c r="A704" t="s">
        <v>248</v>
      </c>
      <c r="B704">
        <v>2</v>
      </c>
      <c r="C704" t="s">
        <v>992</v>
      </c>
      <c r="D704" t="s">
        <v>239</v>
      </c>
      <c r="E704">
        <v>0</v>
      </c>
      <c r="F704">
        <v>31</v>
      </c>
      <c r="G704">
        <v>30</v>
      </c>
      <c r="H704">
        <v>0</v>
      </c>
      <c r="I704">
        <v>29</v>
      </c>
      <c r="J704">
        <v>31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3.0249999999999999</v>
      </c>
      <c r="R704">
        <v>1.9909339999999998</v>
      </c>
      <c r="S704" t="s">
        <v>152</v>
      </c>
      <c r="T704" t="s">
        <v>68</v>
      </c>
      <c r="U704" t="s">
        <v>2</v>
      </c>
      <c r="V704">
        <v>15</v>
      </c>
      <c r="W704" t="s">
        <v>461</v>
      </c>
      <c r="X704">
        <v>0.13272893333333333</v>
      </c>
      <c r="Y704">
        <v>0</v>
      </c>
      <c r="Z704">
        <v>1.990934</v>
      </c>
    </row>
    <row r="705" spans="1:26" x14ac:dyDescent="0.25">
      <c r="A705" t="s">
        <v>248</v>
      </c>
      <c r="B705">
        <v>2</v>
      </c>
      <c r="C705" t="s">
        <v>993</v>
      </c>
      <c r="D705" t="s">
        <v>239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152</v>
      </c>
      <c r="T705" t="s">
        <v>68</v>
      </c>
      <c r="U705" t="s">
        <v>1</v>
      </c>
      <c r="V705">
        <v>15</v>
      </c>
      <c r="W705" t="s">
        <v>461</v>
      </c>
      <c r="X705">
        <v>0</v>
      </c>
      <c r="Y705">
        <v>0</v>
      </c>
      <c r="Z705">
        <v>0</v>
      </c>
    </row>
    <row r="706" spans="1:26" x14ac:dyDescent="0.25">
      <c r="A706" t="s">
        <v>248</v>
      </c>
      <c r="B706">
        <v>2</v>
      </c>
      <c r="C706" t="s">
        <v>994</v>
      </c>
      <c r="D706" t="s">
        <v>239</v>
      </c>
      <c r="E706">
        <v>10</v>
      </c>
      <c r="F706">
        <v>10</v>
      </c>
      <c r="G706">
        <v>10</v>
      </c>
      <c r="H706">
        <v>10</v>
      </c>
      <c r="I706">
        <v>10</v>
      </c>
      <c r="J706">
        <v>10</v>
      </c>
      <c r="K706">
        <v>10</v>
      </c>
      <c r="L706">
        <v>10</v>
      </c>
      <c r="M706">
        <v>10</v>
      </c>
      <c r="N706">
        <v>10</v>
      </c>
      <c r="O706">
        <v>10</v>
      </c>
      <c r="P706">
        <v>10</v>
      </c>
      <c r="Q706">
        <v>1</v>
      </c>
      <c r="R706">
        <v>0.65815999999999997</v>
      </c>
      <c r="S706" t="s">
        <v>152</v>
      </c>
      <c r="T706" t="s">
        <v>68</v>
      </c>
      <c r="U706" t="s">
        <v>2</v>
      </c>
      <c r="V706">
        <v>15</v>
      </c>
      <c r="W706" t="s">
        <v>461</v>
      </c>
      <c r="X706">
        <v>4.3877333333333331E-2</v>
      </c>
      <c r="Y706">
        <v>0</v>
      </c>
      <c r="Z706">
        <v>0.65815999999999997</v>
      </c>
    </row>
    <row r="707" spans="1:26" x14ac:dyDescent="0.25">
      <c r="A707" t="s">
        <v>248</v>
      </c>
      <c r="B707">
        <v>2</v>
      </c>
      <c r="C707" t="s">
        <v>995</v>
      </c>
      <c r="D707" t="s">
        <v>239</v>
      </c>
      <c r="E707">
        <v>10</v>
      </c>
      <c r="F707">
        <v>10</v>
      </c>
      <c r="G707">
        <v>10</v>
      </c>
      <c r="H707">
        <v>10</v>
      </c>
      <c r="I707">
        <v>10</v>
      </c>
      <c r="J707">
        <v>10</v>
      </c>
      <c r="K707">
        <v>10</v>
      </c>
      <c r="L707">
        <v>10</v>
      </c>
      <c r="M707">
        <v>10</v>
      </c>
      <c r="N707">
        <v>10</v>
      </c>
      <c r="O707">
        <v>10</v>
      </c>
      <c r="P707">
        <v>10</v>
      </c>
      <c r="Q707">
        <v>1</v>
      </c>
      <c r="R707">
        <v>0.65815999999999997</v>
      </c>
      <c r="S707" t="s">
        <v>152</v>
      </c>
      <c r="T707" t="s">
        <v>68</v>
      </c>
      <c r="U707" t="s">
        <v>2</v>
      </c>
      <c r="V707">
        <v>15</v>
      </c>
      <c r="W707" t="s">
        <v>461</v>
      </c>
      <c r="X707">
        <v>4.3877333333333331E-2</v>
      </c>
      <c r="Y707">
        <v>0</v>
      </c>
      <c r="Z707">
        <v>0.65815999999999997</v>
      </c>
    </row>
    <row r="708" spans="1:26" x14ac:dyDescent="0.25">
      <c r="A708" t="s">
        <v>248</v>
      </c>
      <c r="B708">
        <v>2</v>
      </c>
      <c r="C708" t="s">
        <v>996</v>
      </c>
      <c r="D708" t="s">
        <v>239</v>
      </c>
      <c r="E708">
        <v>20</v>
      </c>
      <c r="F708">
        <v>18</v>
      </c>
      <c r="G708">
        <v>19</v>
      </c>
      <c r="H708">
        <v>19</v>
      </c>
      <c r="I708">
        <v>21</v>
      </c>
      <c r="J708">
        <v>20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1.95</v>
      </c>
      <c r="R708">
        <v>1.283412</v>
      </c>
      <c r="S708" t="s">
        <v>152</v>
      </c>
      <c r="T708" t="s">
        <v>68</v>
      </c>
      <c r="U708" t="s">
        <v>2</v>
      </c>
      <c r="V708">
        <v>15</v>
      </c>
      <c r="W708" t="s">
        <v>461</v>
      </c>
      <c r="X708">
        <v>8.5560800000000006E-2</v>
      </c>
      <c r="Y708">
        <v>0</v>
      </c>
      <c r="Z708">
        <v>1.283412</v>
      </c>
    </row>
    <row r="709" spans="1:26" x14ac:dyDescent="0.25">
      <c r="A709" t="s">
        <v>248</v>
      </c>
      <c r="B709">
        <v>2</v>
      </c>
      <c r="C709" t="s">
        <v>997</v>
      </c>
      <c r="D709" t="s">
        <v>239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68</v>
      </c>
      <c r="T709" t="s">
        <v>84</v>
      </c>
      <c r="U709" t="s">
        <v>2</v>
      </c>
      <c r="V709">
        <v>0</v>
      </c>
      <c r="W709" t="s">
        <v>461</v>
      </c>
      <c r="X709">
        <v>0</v>
      </c>
      <c r="Y709">
        <v>0</v>
      </c>
      <c r="Z709">
        <v>0</v>
      </c>
    </row>
    <row r="710" spans="1:26" x14ac:dyDescent="0.25">
      <c r="A710" t="s">
        <v>248</v>
      </c>
      <c r="B710">
        <v>2</v>
      </c>
      <c r="C710" t="s">
        <v>998</v>
      </c>
      <c r="D710" t="s">
        <v>239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66</v>
      </c>
      <c r="T710" t="s">
        <v>66</v>
      </c>
      <c r="U710" t="s">
        <v>1</v>
      </c>
      <c r="V710">
        <v>6</v>
      </c>
      <c r="W710" t="s">
        <v>484</v>
      </c>
      <c r="X710">
        <v>0</v>
      </c>
      <c r="Y710">
        <v>4.8170000000000002</v>
      </c>
      <c r="Z710">
        <v>4.8170000000000002</v>
      </c>
    </row>
    <row r="711" spans="1:26" x14ac:dyDescent="0.25">
      <c r="A711" t="s">
        <v>248</v>
      </c>
      <c r="B711">
        <v>2</v>
      </c>
      <c r="C711" t="s">
        <v>999</v>
      </c>
      <c r="D711" t="s">
        <v>239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66</v>
      </c>
      <c r="T711" t="s">
        <v>66</v>
      </c>
      <c r="U711" t="s">
        <v>1</v>
      </c>
      <c r="V711">
        <v>6</v>
      </c>
      <c r="W711" t="s">
        <v>484</v>
      </c>
      <c r="X711">
        <v>0</v>
      </c>
      <c r="Y711">
        <v>6.6219999999999999</v>
      </c>
      <c r="Z711">
        <v>6.6219999999999999</v>
      </c>
    </row>
    <row r="712" spans="1:26" x14ac:dyDescent="0.25">
      <c r="A712" t="s">
        <v>248</v>
      </c>
      <c r="B712">
        <v>2</v>
      </c>
      <c r="C712" t="s">
        <v>1000</v>
      </c>
      <c r="D712" t="s">
        <v>239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66</v>
      </c>
      <c r="T712" t="s">
        <v>66</v>
      </c>
      <c r="U712" t="s">
        <v>1</v>
      </c>
      <c r="V712">
        <v>6</v>
      </c>
      <c r="W712" t="s">
        <v>484</v>
      </c>
      <c r="X712">
        <v>0</v>
      </c>
      <c r="Y712">
        <v>4.2990000000000004</v>
      </c>
      <c r="Z712">
        <v>4.2990000000000004</v>
      </c>
    </row>
    <row r="713" spans="1:26" x14ac:dyDescent="0.25">
      <c r="A713" t="s">
        <v>248</v>
      </c>
      <c r="B713">
        <v>2</v>
      </c>
      <c r="C713" t="s">
        <v>1001</v>
      </c>
      <c r="D713" t="s">
        <v>239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66</v>
      </c>
      <c r="T713" t="s">
        <v>66</v>
      </c>
      <c r="U713" t="s">
        <v>1</v>
      </c>
      <c r="V713">
        <v>6</v>
      </c>
      <c r="W713" t="s">
        <v>484</v>
      </c>
      <c r="X713">
        <v>0</v>
      </c>
      <c r="Y713">
        <v>4.9409999999999998</v>
      </c>
      <c r="Z713">
        <v>4.9409999999999998</v>
      </c>
    </row>
    <row r="714" spans="1:26" x14ac:dyDescent="0.25">
      <c r="A714" t="s">
        <v>248</v>
      </c>
      <c r="B714">
        <v>2</v>
      </c>
      <c r="C714" t="s">
        <v>1002</v>
      </c>
      <c r="D714" t="s">
        <v>239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66</v>
      </c>
      <c r="T714" t="s">
        <v>66</v>
      </c>
      <c r="U714" t="s">
        <v>1</v>
      </c>
      <c r="V714">
        <v>6</v>
      </c>
      <c r="W714" t="s">
        <v>484</v>
      </c>
      <c r="X714">
        <v>0</v>
      </c>
      <c r="Y714">
        <v>3.3660000000000001</v>
      </c>
      <c r="Z714">
        <v>3.3660000000000001</v>
      </c>
    </row>
    <row r="715" spans="1:26" x14ac:dyDescent="0.25">
      <c r="A715" t="s">
        <v>248</v>
      </c>
      <c r="B715">
        <v>2</v>
      </c>
      <c r="C715" t="s">
        <v>1003</v>
      </c>
      <c r="D715" t="s">
        <v>239</v>
      </c>
      <c r="E715">
        <v>44</v>
      </c>
      <c r="F715">
        <v>40</v>
      </c>
      <c r="G715">
        <v>38</v>
      </c>
      <c r="H715">
        <v>43</v>
      </c>
      <c r="I715">
        <v>38</v>
      </c>
      <c r="J715">
        <v>38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4.0166666666666666</v>
      </c>
      <c r="R715">
        <v>2.6436093333333335</v>
      </c>
      <c r="S715" t="s">
        <v>68</v>
      </c>
      <c r="T715" t="s">
        <v>69</v>
      </c>
      <c r="U715" t="s">
        <v>1</v>
      </c>
      <c r="V715">
        <v>5</v>
      </c>
      <c r="W715" t="s">
        <v>484</v>
      </c>
      <c r="X715">
        <v>0.52872186666666665</v>
      </c>
      <c r="Y715">
        <v>0</v>
      </c>
      <c r="Z715">
        <v>2.6436093333333335</v>
      </c>
    </row>
    <row r="716" spans="1:26" x14ac:dyDescent="0.25">
      <c r="A716" t="s">
        <v>248</v>
      </c>
      <c r="B716">
        <v>2</v>
      </c>
      <c r="C716" t="s">
        <v>1004</v>
      </c>
      <c r="D716" t="s">
        <v>239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66</v>
      </c>
      <c r="T716" t="s">
        <v>66</v>
      </c>
      <c r="U716" t="s">
        <v>1</v>
      </c>
      <c r="V716">
        <v>6</v>
      </c>
      <c r="W716" t="s">
        <v>484</v>
      </c>
      <c r="X716">
        <v>0</v>
      </c>
      <c r="Y716">
        <v>5.2830000000000004</v>
      </c>
      <c r="Z716">
        <v>5.2830000000000004</v>
      </c>
    </row>
    <row r="717" spans="1:26" x14ac:dyDescent="0.25">
      <c r="A717" t="s">
        <v>248</v>
      </c>
      <c r="B717">
        <v>2</v>
      </c>
      <c r="C717" t="s">
        <v>1005</v>
      </c>
      <c r="D717" t="s">
        <v>239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66</v>
      </c>
      <c r="T717" t="s">
        <v>66</v>
      </c>
      <c r="U717" t="s">
        <v>1</v>
      </c>
      <c r="V717">
        <v>6</v>
      </c>
      <c r="W717" t="s">
        <v>484</v>
      </c>
      <c r="X717">
        <v>0</v>
      </c>
      <c r="Y717">
        <v>2.585</v>
      </c>
      <c r="Z717">
        <v>2.585</v>
      </c>
    </row>
    <row r="718" spans="1:26" x14ac:dyDescent="0.25">
      <c r="A718" t="s">
        <v>248</v>
      </c>
      <c r="B718">
        <v>2</v>
      </c>
      <c r="C718" t="s">
        <v>1006</v>
      </c>
      <c r="D718" t="s">
        <v>239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66</v>
      </c>
      <c r="T718" t="s">
        <v>66</v>
      </c>
      <c r="U718" t="s">
        <v>1</v>
      </c>
      <c r="V718">
        <v>6</v>
      </c>
      <c r="W718" t="s">
        <v>484</v>
      </c>
      <c r="X718">
        <v>0</v>
      </c>
      <c r="Y718">
        <v>9.0760000000000005</v>
      </c>
      <c r="Z718">
        <v>9.0760000000000005</v>
      </c>
    </row>
    <row r="719" spans="1:26" x14ac:dyDescent="0.25">
      <c r="A719" t="s">
        <v>248</v>
      </c>
      <c r="B719">
        <v>2</v>
      </c>
      <c r="C719" t="s">
        <v>1007</v>
      </c>
      <c r="D719" t="s">
        <v>239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66</v>
      </c>
      <c r="T719" t="s">
        <v>66</v>
      </c>
      <c r="U719" t="s">
        <v>1</v>
      </c>
      <c r="V719">
        <v>6</v>
      </c>
      <c r="W719" t="s">
        <v>484</v>
      </c>
      <c r="X719">
        <v>0</v>
      </c>
      <c r="Y719">
        <v>10.282</v>
      </c>
      <c r="Z719">
        <v>10.282</v>
      </c>
    </row>
    <row r="720" spans="1:26" x14ac:dyDescent="0.25">
      <c r="A720" t="s">
        <v>248</v>
      </c>
      <c r="B720">
        <v>2</v>
      </c>
      <c r="C720" t="s">
        <v>1008</v>
      </c>
      <c r="D720" t="s">
        <v>239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66</v>
      </c>
      <c r="T720" t="s">
        <v>66</v>
      </c>
      <c r="U720" t="s">
        <v>1</v>
      </c>
      <c r="V720">
        <v>6</v>
      </c>
      <c r="W720" t="s">
        <v>484</v>
      </c>
      <c r="X720">
        <v>0</v>
      </c>
      <c r="Y720">
        <v>12.840999999999999</v>
      </c>
      <c r="Z720">
        <v>12.840999999999999</v>
      </c>
    </row>
    <row r="721" spans="1:26" x14ac:dyDescent="0.25">
      <c r="A721" t="s">
        <v>248</v>
      </c>
      <c r="B721">
        <v>2</v>
      </c>
      <c r="C721" t="s">
        <v>1009</v>
      </c>
      <c r="D721" t="s">
        <v>239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152</v>
      </c>
      <c r="T721" t="s">
        <v>92</v>
      </c>
      <c r="U721" t="s">
        <v>2</v>
      </c>
      <c r="V721">
        <v>15</v>
      </c>
      <c r="W721" t="s">
        <v>461</v>
      </c>
      <c r="X721">
        <v>0</v>
      </c>
      <c r="Y721">
        <v>0</v>
      </c>
      <c r="Z721">
        <v>0</v>
      </c>
    </row>
    <row r="722" spans="1:26" x14ac:dyDescent="0.25">
      <c r="A722" t="s">
        <v>248</v>
      </c>
      <c r="B722">
        <v>2</v>
      </c>
      <c r="C722" t="s">
        <v>1011</v>
      </c>
      <c r="D722" t="s">
        <v>239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152</v>
      </c>
      <c r="T722" t="s">
        <v>92</v>
      </c>
      <c r="U722" t="s">
        <v>2</v>
      </c>
      <c r="V722">
        <v>15</v>
      </c>
      <c r="W722" t="s">
        <v>461</v>
      </c>
      <c r="X722">
        <v>0</v>
      </c>
      <c r="Y722">
        <v>0</v>
      </c>
      <c r="Z722">
        <v>0</v>
      </c>
    </row>
    <row r="723" spans="1:26" x14ac:dyDescent="0.25">
      <c r="A723" t="s">
        <v>248</v>
      </c>
      <c r="B723">
        <v>2</v>
      </c>
      <c r="C723" t="s">
        <v>1012</v>
      </c>
      <c r="D723" t="s">
        <v>239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152</v>
      </c>
      <c r="T723" t="s">
        <v>92</v>
      </c>
      <c r="U723" t="s">
        <v>2</v>
      </c>
      <c r="V723">
        <v>15</v>
      </c>
      <c r="W723" t="s">
        <v>461</v>
      </c>
      <c r="X723">
        <v>0</v>
      </c>
      <c r="Y723">
        <v>0</v>
      </c>
      <c r="Z723">
        <v>0</v>
      </c>
    </row>
    <row r="724" spans="1:26" x14ac:dyDescent="0.25">
      <c r="A724" t="s">
        <v>248</v>
      </c>
      <c r="B724">
        <v>2</v>
      </c>
      <c r="C724" t="s">
        <v>1013</v>
      </c>
      <c r="D724" t="s">
        <v>239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152</v>
      </c>
      <c r="T724" t="s">
        <v>92</v>
      </c>
      <c r="U724" t="s">
        <v>2</v>
      </c>
      <c r="V724">
        <v>15</v>
      </c>
      <c r="W724" t="s">
        <v>461</v>
      </c>
      <c r="X724">
        <v>0</v>
      </c>
      <c r="Y724">
        <v>0</v>
      </c>
      <c r="Z724">
        <v>0</v>
      </c>
    </row>
    <row r="725" spans="1:26" x14ac:dyDescent="0.25">
      <c r="A725" t="s">
        <v>248</v>
      </c>
      <c r="B725">
        <v>2</v>
      </c>
      <c r="C725" t="s">
        <v>1014</v>
      </c>
      <c r="D725" t="s">
        <v>239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72</v>
      </c>
      <c r="T725" t="s">
        <v>72</v>
      </c>
      <c r="U725" t="s">
        <v>121</v>
      </c>
      <c r="V725">
        <v>0</v>
      </c>
      <c r="W725" t="s">
        <v>461</v>
      </c>
      <c r="X725">
        <v>0</v>
      </c>
      <c r="Y725">
        <v>0</v>
      </c>
      <c r="Z725">
        <v>0</v>
      </c>
    </row>
    <row r="726" spans="1:26" x14ac:dyDescent="0.25">
      <c r="A726" t="s">
        <v>248</v>
      </c>
      <c r="B726">
        <v>2</v>
      </c>
      <c r="C726" t="s">
        <v>1016</v>
      </c>
      <c r="D726" t="s">
        <v>239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72</v>
      </c>
      <c r="T726" t="s">
        <v>72</v>
      </c>
      <c r="U726" t="s">
        <v>121</v>
      </c>
      <c r="V726">
        <v>0</v>
      </c>
      <c r="W726" t="s">
        <v>461</v>
      </c>
      <c r="X726">
        <v>0</v>
      </c>
      <c r="Y726">
        <v>0</v>
      </c>
      <c r="Z726">
        <v>0</v>
      </c>
    </row>
    <row r="727" spans="1:26" x14ac:dyDescent="0.25">
      <c r="A727" t="s">
        <v>248</v>
      </c>
      <c r="B727">
        <v>2</v>
      </c>
      <c r="C727" t="s">
        <v>1017</v>
      </c>
      <c r="D727" t="s">
        <v>239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152</v>
      </c>
      <c r="T727" t="s">
        <v>74</v>
      </c>
      <c r="U727" t="s">
        <v>2</v>
      </c>
      <c r="V727">
        <v>6</v>
      </c>
      <c r="W727" t="s">
        <v>461</v>
      </c>
      <c r="X727">
        <v>0</v>
      </c>
      <c r="Y727">
        <v>0</v>
      </c>
      <c r="Z727">
        <v>0</v>
      </c>
    </row>
    <row r="728" spans="1:26" x14ac:dyDescent="0.25">
      <c r="A728" t="s">
        <v>248</v>
      </c>
      <c r="B728">
        <v>2</v>
      </c>
      <c r="C728" t="s">
        <v>1019</v>
      </c>
      <c r="D728" t="s">
        <v>239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152</v>
      </c>
      <c r="T728" t="s">
        <v>74</v>
      </c>
      <c r="U728" t="s">
        <v>2</v>
      </c>
      <c r="V728">
        <v>6</v>
      </c>
      <c r="W728" t="s">
        <v>461</v>
      </c>
      <c r="X728">
        <v>0</v>
      </c>
      <c r="Y728">
        <v>0</v>
      </c>
      <c r="Z728">
        <v>0</v>
      </c>
    </row>
    <row r="729" spans="1:26" x14ac:dyDescent="0.25">
      <c r="A729" t="s">
        <v>248</v>
      </c>
      <c r="B729">
        <v>2</v>
      </c>
      <c r="C729" t="s">
        <v>1020</v>
      </c>
      <c r="D729" t="s">
        <v>239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152</v>
      </c>
      <c r="T729" t="s">
        <v>75</v>
      </c>
      <c r="U729" t="s">
        <v>2</v>
      </c>
      <c r="V729">
        <v>20</v>
      </c>
      <c r="W729" t="s">
        <v>461</v>
      </c>
      <c r="X729">
        <v>0</v>
      </c>
      <c r="Y729">
        <v>0</v>
      </c>
      <c r="Z729">
        <v>0</v>
      </c>
    </row>
    <row r="730" spans="1:26" x14ac:dyDescent="0.25">
      <c r="A730" t="s">
        <v>248</v>
      </c>
      <c r="B730">
        <v>2</v>
      </c>
      <c r="C730" t="s">
        <v>1022</v>
      </c>
      <c r="D730" t="s">
        <v>239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152</v>
      </c>
      <c r="T730" t="s">
        <v>75</v>
      </c>
      <c r="U730" t="s">
        <v>2</v>
      </c>
      <c r="V730">
        <v>20</v>
      </c>
      <c r="W730" t="s">
        <v>461</v>
      </c>
      <c r="X730">
        <v>0</v>
      </c>
      <c r="Y730">
        <v>0</v>
      </c>
      <c r="Z730">
        <v>0</v>
      </c>
    </row>
    <row r="731" spans="1:26" x14ac:dyDescent="0.25">
      <c r="A731" t="s">
        <v>248</v>
      </c>
      <c r="B731">
        <v>2</v>
      </c>
      <c r="C731" t="s">
        <v>1023</v>
      </c>
      <c r="D731" t="s">
        <v>239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152</v>
      </c>
      <c r="T731" t="s">
        <v>75</v>
      </c>
      <c r="U731" t="s">
        <v>2</v>
      </c>
      <c r="V731">
        <v>20</v>
      </c>
      <c r="W731" t="s">
        <v>461</v>
      </c>
      <c r="X731">
        <v>0</v>
      </c>
      <c r="Y731">
        <v>0</v>
      </c>
      <c r="Z731">
        <v>0</v>
      </c>
    </row>
    <row r="732" spans="1:26" x14ac:dyDescent="0.25">
      <c r="A732" t="s">
        <v>248</v>
      </c>
      <c r="B732">
        <v>2</v>
      </c>
      <c r="C732" t="s">
        <v>1024</v>
      </c>
      <c r="D732" t="s">
        <v>239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72</v>
      </c>
      <c r="T732" t="s">
        <v>72</v>
      </c>
      <c r="U732" t="s">
        <v>121</v>
      </c>
      <c r="V732">
        <v>0</v>
      </c>
      <c r="W732" t="s">
        <v>461</v>
      </c>
      <c r="X732">
        <v>0</v>
      </c>
      <c r="Y732">
        <v>0</v>
      </c>
      <c r="Z732">
        <v>0</v>
      </c>
    </row>
    <row r="733" spans="1:26" x14ac:dyDescent="0.25">
      <c r="A733" t="s">
        <v>248</v>
      </c>
      <c r="B733">
        <v>2</v>
      </c>
      <c r="C733" t="s">
        <v>1025</v>
      </c>
      <c r="D733" t="s">
        <v>239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72</v>
      </c>
      <c r="T733" t="s">
        <v>72</v>
      </c>
      <c r="U733" t="s">
        <v>121</v>
      </c>
      <c r="V733">
        <v>0</v>
      </c>
      <c r="W733" t="s">
        <v>461</v>
      </c>
      <c r="X733">
        <v>0</v>
      </c>
      <c r="Y733">
        <v>0</v>
      </c>
      <c r="Z733">
        <v>0</v>
      </c>
    </row>
    <row r="734" spans="1:26" x14ac:dyDescent="0.25">
      <c r="A734" t="s">
        <v>248</v>
      </c>
      <c r="B734">
        <v>2</v>
      </c>
      <c r="C734" t="s">
        <v>1026</v>
      </c>
      <c r="D734" t="s">
        <v>239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72</v>
      </c>
      <c r="T734" t="s">
        <v>72</v>
      </c>
      <c r="U734" t="s">
        <v>121</v>
      </c>
      <c r="V734">
        <v>0</v>
      </c>
      <c r="W734" t="s">
        <v>461</v>
      </c>
      <c r="X734">
        <v>0</v>
      </c>
      <c r="Y734">
        <v>0</v>
      </c>
      <c r="Z734">
        <v>0</v>
      </c>
    </row>
    <row r="735" spans="1:26" x14ac:dyDescent="0.25">
      <c r="A735" t="s">
        <v>248</v>
      </c>
      <c r="B735">
        <v>2</v>
      </c>
      <c r="C735" t="s">
        <v>1027</v>
      </c>
      <c r="D735" t="s">
        <v>239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72</v>
      </c>
      <c r="T735" t="s">
        <v>72</v>
      </c>
      <c r="U735" t="s">
        <v>121</v>
      </c>
      <c r="V735">
        <v>0</v>
      </c>
      <c r="W735" t="s">
        <v>461</v>
      </c>
      <c r="X735">
        <v>0</v>
      </c>
      <c r="Y735">
        <v>0</v>
      </c>
      <c r="Z735">
        <v>0</v>
      </c>
    </row>
    <row r="736" spans="1:26" x14ac:dyDescent="0.25">
      <c r="A736" t="s">
        <v>248</v>
      </c>
      <c r="B736">
        <v>2</v>
      </c>
      <c r="C736" t="s">
        <v>1028</v>
      </c>
      <c r="D736" t="s">
        <v>239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72</v>
      </c>
      <c r="T736" t="s">
        <v>72</v>
      </c>
      <c r="U736" t="s">
        <v>121</v>
      </c>
      <c r="V736">
        <v>0</v>
      </c>
      <c r="W736" t="s">
        <v>461</v>
      </c>
      <c r="X736">
        <v>0</v>
      </c>
      <c r="Y736">
        <v>0</v>
      </c>
      <c r="Z736">
        <v>0</v>
      </c>
    </row>
    <row r="737" spans="1:26" x14ac:dyDescent="0.25">
      <c r="A737" t="s">
        <v>248</v>
      </c>
      <c r="B737">
        <v>2</v>
      </c>
      <c r="C737" t="s">
        <v>1029</v>
      </c>
      <c r="D737" t="s">
        <v>239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72</v>
      </c>
      <c r="T737" t="s">
        <v>72</v>
      </c>
      <c r="U737" t="s">
        <v>121</v>
      </c>
      <c r="V737">
        <v>0</v>
      </c>
      <c r="W737" t="s">
        <v>461</v>
      </c>
      <c r="X737">
        <v>0</v>
      </c>
      <c r="Y737">
        <v>0</v>
      </c>
      <c r="Z737">
        <v>0</v>
      </c>
    </row>
    <row r="738" spans="1:26" x14ac:dyDescent="0.25">
      <c r="A738" t="s">
        <v>248</v>
      </c>
      <c r="B738">
        <v>2</v>
      </c>
      <c r="C738" t="s">
        <v>1030</v>
      </c>
      <c r="D738" t="s">
        <v>239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78</v>
      </c>
      <c r="T738" t="s">
        <v>75</v>
      </c>
      <c r="U738" t="s">
        <v>2</v>
      </c>
      <c r="V738">
        <v>20</v>
      </c>
      <c r="W738" t="s">
        <v>461</v>
      </c>
      <c r="X738">
        <v>0</v>
      </c>
      <c r="Y738">
        <v>0</v>
      </c>
      <c r="Z738">
        <v>0</v>
      </c>
    </row>
    <row r="739" spans="1:26" x14ac:dyDescent="0.25">
      <c r="A739" t="s">
        <v>248</v>
      </c>
      <c r="B739">
        <v>2</v>
      </c>
      <c r="C739" t="s">
        <v>1032</v>
      </c>
      <c r="D739" t="s">
        <v>239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78</v>
      </c>
      <c r="T739" t="s">
        <v>75</v>
      </c>
      <c r="U739" t="s">
        <v>2</v>
      </c>
      <c r="V739">
        <v>20</v>
      </c>
      <c r="W739" t="s">
        <v>461</v>
      </c>
      <c r="X739">
        <v>0</v>
      </c>
      <c r="Y739">
        <v>0</v>
      </c>
      <c r="Z739">
        <v>0</v>
      </c>
    </row>
    <row r="740" spans="1:26" x14ac:dyDescent="0.25">
      <c r="A740" t="s">
        <v>248</v>
      </c>
      <c r="B740">
        <v>2</v>
      </c>
      <c r="C740" t="s">
        <v>1033</v>
      </c>
      <c r="D740" t="s">
        <v>239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78</v>
      </c>
      <c r="T740" t="s">
        <v>75</v>
      </c>
      <c r="U740" t="s">
        <v>2</v>
      </c>
      <c r="V740">
        <v>20</v>
      </c>
      <c r="W740" t="s">
        <v>461</v>
      </c>
      <c r="X740">
        <v>0</v>
      </c>
      <c r="Y740">
        <v>0</v>
      </c>
      <c r="Z740">
        <v>0</v>
      </c>
    </row>
    <row r="741" spans="1:26" x14ac:dyDescent="0.25">
      <c r="A741" t="s">
        <v>248</v>
      </c>
      <c r="B741">
        <v>2</v>
      </c>
      <c r="C741" t="s">
        <v>1035</v>
      </c>
      <c r="D741" t="s">
        <v>239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78</v>
      </c>
      <c r="T741" t="s">
        <v>75</v>
      </c>
      <c r="U741" t="s">
        <v>2</v>
      </c>
      <c r="V741">
        <v>20</v>
      </c>
      <c r="W741" t="s">
        <v>461</v>
      </c>
      <c r="X741">
        <v>0</v>
      </c>
      <c r="Y741">
        <v>0</v>
      </c>
      <c r="Z741">
        <v>0</v>
      </c>
    </row>
    <row r="742" spans="1:26" x14ac:dyDescent="0.25">
      <c r="A742" t="s">
        <v>248</v>
      </c>
      <c r="B742">
        <v>2</v>
      </c>
      <c r="C742" t="s">
        <v>1036</v>
      </c>
      <c r="D742" t="s">
        <v>239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78</v>
      </c>
      <c r="T742" t="s">
        <v>75</v>
      </c>
      <c r="U742" t="s">
        <v>2</v>
      </c>
      <c r="V742">
        <v>20</v>
      </c>
      <c r="W742" t="s">
        <v>461</v>
      </c>
      <c r="X742">
        <v>0</v>
      </c>
      <c r="Y742">
        <v>0</v>
      </c>
      <c r="Z742">
        <v>0</v>
      </c>
    </row>
    <row r="743" spans="1:26" x14ac:dyDescent="0.25">
      <c r="A743" t="s">
        <v>248</v>
      </c>
      <c r="B743">
        <v>3</v>
      </c>
      <c r="C743" t="s">
        <v>1037</v>
      </c>
      <c r="D743" t="s">
        <v>238</v>
      </c>
      <c r="E743">
        <v>96</v>
      </c>
      <c r="F743">
        <v>18</v>
      </c>
      <c r="G743">
        <v>33</v>
      </c>
      <c r="H743">
        <v>96</v>
      </c>
      <c r="I743">
        <v>29</v>
      </c>
      <c r="J743">
        <v>33</v>
      </c>
      <c r="K743">
        <v>100</v>
      </c>
      <c r="L743">
        <v>23</v>
      </c>
      <c r="M743">
        <v>84</v>
      </c>
      <c r="N743">
        <v>70</v>
      </c>
      <c r="O743">
        <v>31</v>
      </c>
      <c r="P743">
        <v>22</v>
      </c>
      <c r="Q743">
        <v>5.2916666666666661</v>
      </c>
      <c r="R743">
        <v>3.4827633333333328</v>
      </c>
      <c r="S743" t="s">
        <v>66</v>
      </c>
      <c r="T743" t="s">
        <v>89</v>
      </c>
      <c r="U743" t="s">
        <v>121</v>
      </c>
      <c r="V743">
        <v>5</v>
      </c>
      <c r="W743" t="s">
        <v>461</v>
      </c>
      <c r="X743">
        <v>0.6965526666666666</v>
      </c>
      <c r="Y743">
        <v>6.7380000000000004</v>
      </c>
      <c r="Z743">
        <v>6.7380000000000004</v>
      </c>
    </row>
    <row r="744" spans="1:26" x14ac:dyDescent="0.25">
      <c r="A744" t="s">
        <v>248</v>
      </c>
      <c r="B744">
        <v>3</v>
      </c>
      <c r="C744" t="s">
        <v>1039</v>
      </c>
      <c r="D744" t="s">
        <v>239</v>
      </c>
      <c r="E744">
        <v>96</v>
      </c>
      <c r="F744">
        <v>23</v>
      </c>
      <c r="G744">
        <v>32</v>
      </c>
      <c r="H744">
        <v>96</v>
      </c>
      <c r="I744">
        <v>22</v>
      </c>
      <c r="J744">
        <v>28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4.95</v>
      </c>
      <c r="R744">
        <v>3.257892</v>
      </c>
      <c r="S744" t="s">
        <v>66</v>
      </c>
      <c r="T744" t="s">
        <v>66</v>
      </c>
      <c r="U744" t="s">
        <v>121</v>
      </c>
      <c r="V744">
        <v>5</v>
      </c>
      <c r="W744" t="s">
        <v>461</v>
      </c>
      <c r="X744">
        <v>0.6515784</v>
      </c>
      <c r="Y744">
        <v>4.3879999999999999</v>
      </c>
      <c r="Z744">
        <v>4.3879999999999999</v>
      </c>
    </row>
    <row r="745" spans="1:26" x14ac:dyDescent="0.25">
      <c r="A745" t="s">
        <v>248</v>
      </c>
      <c r="B745">
        <v>3</v>
      </c>
      <c r="C745" t="s">
        <v>1040</v>
      </c>
      <c r="D745" t="s">
        <v>240</v>
      </c>
      <c r="E745">
        <v>82</v>
      </c>
      <c r="F745">
        <v>3.1</v>
      </c>
      <c r="G745">
        <v>3.1</v>
      </c>
      <c r="H745">
        <v>81</v>
      </c>
      <c r="I745">
        <v>3.7</v>
      </c>
      <c r="J745">
        <v>2.8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8.15</v>
      </c>
      <c r="R745">
        <v>6.194</v>
      </c>
      <c r="S745" t="s">
        <v>66</v>
      </c>
      <c r="T745" t="s">
        <v>66</v>
      </c>
      <c r="U745" t="s">
        <v>121</v>
      </c>
      <c r="V745">
        <v>5</v>
      </c>
      <c r="W745" t="s">
        <v>461</v>
      </c>
      <c r="X745">
        <v>1.2387999999999999</v>
      </c>
      <c r="Y745">
        <v>3.4780000000000002</v>
      </c>
      <c r="Z745">
        <v>6.194</v>
      </c>
    </row>
    <row r="746" spans="1:26" x14ac:dyDescent="0.25">
      <c r="A746" t="s">
        <v>248</v>
      </c>
      <c r="B746">
        <v>3</v>
      </c>
      <c r="C746" t="s">
        <v>1041</v>
      </c>
      <c r="D746" t="s">
        <v>241</v>
      </c>
      <c r="E746">
        <v>81</v>
      </c>
      <c r="F746">
        <v>0</v>
      </c>
      <c r="G746">
        <v>0</v>
      </c>
      <c r="H746">
        <v>84</v>
      </c>
      <c r="I746">
        <v>0</v>
      </c>
      <c r="J746">
        <v>0</v>
      </c>
      <c r="K746">
        <v>23</v>
      </c>
      <c r="L746">
        <v>0</v>
      </c>
      <c r="M746">
        <v>0</v>
      </c>
      <c r="N746">
        <v>42</v>
      </c>
      <c r="O746">
        <v>0</v>
      </c>
      <c r="P746">
        <v>0</v>
      </c>
      <c r="Q746">
        <v>5.75</v>
      </c>
      <c r="R746">
        <v>8.74</v>
      </c>
      <c r="S746" t="s">
        <v>66</v>
      </c>
      <c r="T746" t="s">
        <v>66</v>
      </c>
      <c r="U746" t="s">
        <v>121</v>
      </c>
      <c r="V746">
        <v>5</v>
      </c>
      <c r="W746" t="s">
        <v>461</v>
      </c>
      <c r="X746">
        <v>1.748</v>
      </c>
      <c r="Y746">
        <v>2.4009999999999998</v>
      </c>
      <c r="Z746">
        <v>8.74</v>
      </c>
    </row>
    <row r="747" spans="1:26" x14ac:dyDescent="0.25">
      <c r="A747" t="s">
        <v>248</v>
      </c>
      <c r="B747">
        <v>3</v>
      </c>
      <c r="C747" t="s">
        <v>1042</v>
      </c>
      <c r="D747" t="s">
        <v>238</v>
      </c>
      <c r="E747">
        <v>82</v>
      </c>
      <c r="F747">
        <v>22</v>
      </c>
      <c r="G747">
        <v>51</v>
      </c>
      <c r="H747">
        <v>81</v>
      </c>
      <c r="I747">
        <v>23</v>
      </c>
      <c r="J747">
        <v>53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5.2</v>
      </c>
      <c r="R747">
        <v>3.4224319999999997</v>
      </c>
      <c r="S747" t="s">
        <v>66</v>
      </c>
      <c r="T747" t="s">
        <v>66</v>
      </c>
      <c r="U747" t="s">
        <v>121</v>
      </c>
      <c r="V747">
        <v>5</v>
      </c>
      <c r="W747" t="s">
        <v>461</v>
      </c>
      <c r="X747">
        <v>0.68448639999999994</v>
      </c>
      <c r="Y747">
        <v>2.7090000000000001</v>
      </c>
      <c r="Z747">
        <v>3.4224319999999997</v>
      </c>
    </row>
    <row r="748" spans="1:26" x14ac:dyDescent="0.25">
      <c r="A748" t="s">
        <v>248</v>
      </c>
      <c r="B748">
        <v>3</v>
      </c>
      <c r="C748" t="s">
        <v>1043</v>
      </c>
      <c r="D748" t="s">
        <v>242</v>
      </c>
      <c r="E748">
        <v>222</v>
      </c>
      <c r="F748">
        <v>252</v>
      </c>
      <c r="G748">
        <v>274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22.2</v>
      </c>
      <c r="R748">
        <v>8.4359999999999999</v>
      </c>
      <c r="S748" t="s">
        <v>68</v>
      </c>
      <c r="T748" t="s">
        <v>69</v>
      </c>
      <c r="U748" t="s">
        <v>121</v>
      </c>
      <c r="V748">
        <v>5</v>
      </c>
      <c r="W748" t="s">
        <v>461</v>
      </c>
      <c r="X748">
        <v>1.6872</v>
      </c>
      <c r="Y748">
        <v>0</v>
      </c>
      <c r="Z748">
        <v>8.4359999999999999</v>
      </c>
    </row>
    <row r="749" spans="1:26" x14ac:dyDescent="0.25">
      <c r="A749" t="s">
        <v>248</v>
      </c>
      <c r="B749">
        <v>3</v>
      </c>
      <c r="C749" t="s">
        <v>1044</v>
      </c>
      <c r="D749" t="s">
        <v>239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66</v>
      </c>
      <c r="T749" t="s">
        <v>66</v>
      </c>
      <c r="U749" t="s">
        <v>121</v>
      </c>
      <c r="V749">
        <v>5</v>
      </c>
      <c r="W749" t="s">
        <v>461</v>
      </c>
      <c r="X749">
        <v>0</v>
      </c>
      <c r="Y749">
        <v>2.5960000000000001</v>
      </c>
      <c r="Z749">
        <v>2.5960000000000001</v>
      </c>
    </row>
    <row r="750" spans="1:26" x14ac:dyDescent="0.25">
      <c r="A750" t="s">
        <v>248</v>
      </c>
      <c r="B750">
        <v>3</v>
      </c>
      <c r="C750" t="s">
        <v>1045</v>
      </c>
      <c r="D750" t="s">
        <v>239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66</v>
      </c>
      <c r="T750" t="s">
        <v>66</v>
      </c>
      <c r="U750" t="s">
        <v>121</v>
      </c>
      <c r="V750">
        <v>5</v>
      </c>
      <c r="W750" t="s">
        <v>461</v>
      </c>
      <c r="X750">
        <v>0</v>
      </c>
      <c r="Y750">
        <v>3.137</v>
      </c>
      <c r="Z750">
        <v>3.137</v>
      </c>
    </row>
    <row r="751" spans="1:26" x14ac:dyDescent="0.25">
      <c r="A751" t="s">
        <v>248</v>
      </c>
      <c r="B751">
        <v>3</v>
      </c>
      <c r="C751" t="s">
        <v>1046</v>
      </c>
      <c r="D751" t="s">
        <v>239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66</v>
      </c>
      <c r="T751" t="s">
        <v>66</v>
      </c>
      <c r="U751" t="s">
        <v>121</v>
      </c>
      <c r="V751">
        <v>5</v>
      </c>
      <c r="W751" t="s">
        <v>461</v>
      </c>
      <c r="X751">
        <v>0</v>
      </c>
      <c r="Y751">
        <v>5.8949999999999996</v>
      </c>
      <c r="Z751">
        <v>5.8949999999999996</v>
      </c>
    </row>
    <row r="752" spans="1:26" x14ac:dyDescent="0.25">
      <c r="A752" t="s">
        <v>248</v>
      </c>
      <c r="B752">
        <v>3</v>
      </c>
      <c r="C752" t="s">
        <v>1047</v>
      </c>
      <c r="D752" t="s">
        <v>239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66</v>
      </c>
      <c r="T752" t="s">
        <v>66</v>
      </c>
      <c r="U752" t="s">
        <v>121</v>
      </c>
      <c r="V752">
        <v>5</v>
      </c>
      <c r="W752" t="s">
        <v>461</v>
      </c>
      <c r="X752">
        <v>0</v>
      </c>
      <c r="Y752">
        <v>10.313000000000001</v>
      </c>
      <c r="Z752">
        <v>10.313000000000001</v>
      </c>
    </row>
    <row r="753" spans="1:26" x14ac:dyDescent="0.25">
      <c r="A753" t="s">
        <v>248</v>
      </c>
      <c r="B753">
        <v>3</v>
      </c>
      <c r="C753" t="s">
        <v>1048</v>
      </c>
      <c r="D753" t="s">
        <v>239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66</v>
      </c>
      <c r="T753" t="s">
        <v>66</v>
      </c>
      <c r="U753" t="s">
        <v>121</v>
      </c>
      <c r="V753">
        <v>5</v>
      </c>
      <c r="W753" t="s">
        <v>461</v>
      </c>
      <c r="X753">
        <v>0</v>
      </c>
      <c r="Y753">
        <v>8.718</v>
      </c>
      <c r="Z753">
        <v>8.718</v>
      </c>
    </row>
    <row r="754" spans="1:26" x14ac:dyDescent="0.25">
      <c r="A754" t="s">
        <v>248</v>
      </c>
      <c r="B754">
        <v>3</v>
      </c>
      <c r="C754" t="s">
        <v>1049</v>
      </c>
      <c r="D754" t="s">
        <v>239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66</v>
      </c>
      <c r="T754" t="s">
        <v>66</v>
      </c>
      <c r="U754" t="s">
        <v>121</v>
      </c>
      <c r="V754">
        <v>5</v>
      </c>
      <c r="W754" t="s">
        <v>461</v>
      </c>
      <c r="X754">
        <v>0</v>
      </c>
      <c r="Y754">
        <v>3.5659999999999998</v>
      </c>
      <c r="Z754">
        <v>3.5659999999999998</v>
      </c>
    </row>
    <row r="755" spans="1:26" x14ac:dyDescent="0.25">
      <c r="A755" t="s">
        <v>248</v>
      </c>
      <c r="B755">
        <v>3</v>
      </c>
      <c r="C755" t="s">
        <v>1050</v>
      </c>
      <c r="D755" t="s">
        <v>239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66</v>
      </c>
      <c r="T755" t="s">
        <v>66</v>
      </c>
      <c r="U755" t="s">
        <v>121</v>
      </c>
      <c r="V755">
        <v>5</v>
      </c>
      <c r="W755" t="s">
        <v>461</v>
      </c>
      <c r="X755">
        <v>0</v>
      </c>
      <c r="Y755">
        <v>4.8940000000000001</v>
      </c>
      <c r="Z755">
        <v>4.8940000000000001</v>
      </c>
    </row>
    <row r="756" spans="1:26" x14ac:dyDescent="0.25">
      <c r="A756" t="s">
        <v>248</v>
      </c>
      <c r="B756">
        <v>3</v>
      </c>
      <c r="C756" t="s">
        <v>1051</v>
      </c>
      <c r="D756" t="s">
        <v>239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66</v>
      </c>
      <c r="T756" t="s">
        <v>66</v>
      </c>
      <c r="U756" t="s">
        <v>121</v>
      </c>
      <c r="V756">
        <v>5</v>
      </c>
      <c r="W756" t="s">
        <v>461</v>
      </c>
      <c r="X756">
        <v>0</v>
      </c>
      <c r="Y756">
        <v>5.1609999999999996</v>
      </c>
      <c r="Z756">
        <v>5.1609999999999996</v>
      </c>
    </row>
    <row r="757" spans="1:26" x14ac:dyDescent="0.25">
      <c r="A757" t="s">
        <v>248</v>
      </c>
      <c r="B757">
        <v>3</v>
      </c>
      <c r="C757" t="s">
        <v>1052</v>
      </c>
      <c r="D757" t="s">
        <v>239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66</v>
      </c>
      <c r="T757" t="s">
        <v>66</v>
      </c>
      <c r="U757" t="s">
        <v>121</v>
      </c>
      <c r="V757">
        <v>5</v>
      </c>
      <c r="W757" t="s">
        <v>461</v>
      </c>
      <c r="X757">
        <v>0</v>
      </c>
      <c r="Y757">
        <v>4.8570000000000002</v>
      </c>
      <c r="Z757">
        <v>4.8570000000000002</v>
      </c>
    </row>
    <row r="758" spans="1:26" x14ac:dyDescent="0.25">
      <c r="A758" t="s">
        <v>248</v>
      </c>
      <c r="B758">
        <v>3</v>
      </c>
      <c r="C758" t="s">
        <v>1053</v>
      </c>
      <c r="D758" t="s">
        <v>239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66</v>
      </c>
      <c r="T758" t="s">
        <v>66</v>
      </c>
      <c r="U758" t="s">
        <v>121</v>
      </c>
      <c r="V758">
        <v>5</v>
      </c>
      <c r="W758" t="s">
        <v>461</v>
      </c>
      <c r="X758">
        <v>0</v>
      </c>
      <c r="Y758">
        <v>5.0529999999999999</v>
      </c>
      <c r="Z758">
        <v>5.0529999999999999</v>
      </c>
    </row>
    <row r="759" spans="1:26" x14ac:dyDescent="0.25">
      <c r="A759" t="s">
        <v>248</v>
      </c>
      <c r="B759">
        <v>3</v>
      </c>
      <c r="C759" t="s">
        <v>1054</v>
      </c>
      <c r="D759" t="s">
        <v>239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68</v>
      </c>
      <c r="T759" t="s">
        <v>69</v>
      </c>
      <c r="U759" t="s">
        <v>121</v>
      </c>
      <c r="V759">
        <v>5</v>
      </c>
      <c r="W759" t="s">
        <v>461</v>
      </c>
      <c r="X759">
        <v>0</v>
      </c>
      <c r="Y759">
        <v>0</v>
      </c>
      <c r="Z759">
        <v>0</v>
      </c>
    </row>
    <row r="760" spans="1:26" x14ac:dyDescent="0.25">
      <c r="A760" t="s">
        <v>248</v>
      </c>
      <c r="B760">
        <v>3</v>
      </c>
      <c r="C760" t="s">
        <v>1055</v>
      </c>
      <c r="D760" t="s">
        <v>239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66</v>
      </c>
      <c r="T760" t="s">
        <v>66</v>
      </c>
      <c r="U760" t="s">
        <v>121</v>
      </c>
      <c r="V760">
        <v>5</v>
      </c>
      <c r="W760" t="s">
        <v>461</v>
      </c>
      <c r="X760">
        <v>0</v>
      </c>
      <c r="Y760">
        <v>3.3340000000000001</v>
      </c>
      <c r="Z760">
        <v>3.3340000000000001</v>
      </c>
    </row>
    <row r="761" spans="1:26" x14ac:dyDescent="0.25">
      <c r="A761" t="s">
        <v>248</v>
      </c>
      <c r="B761">
        <v>3</v>
      </c>
      <c r="C761" t="s">
        <v>1056</v>
      </c>
      <c r="D761" t="s">
        <v>239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66</v>
      </c>
      <c r="T761" t="s">
        <v>66</v>
      </c>
      <c r="U761" t="s">
        <v>121</v>
      </c>
      <c r="V761">
        <v>5</v>
      </c>
      <c r="W761" t="s">
        <v>461</v>
      </c>
      <c r="X761">
        <v>0</v>
      </c>
      <c r="Y761">
        <v>5.391</v>
      </c>
      <c r="Z761">
        <v>5.391</v>
      </c>
    </row>
    <row r="762" spans="1:26" x14ac:dyDescent="0.25">
      <c r="A762" t="s">
        <v>248</v>
      </c>
      <c r="B762">
        <v>3</v>
      </c>
      <c r="C762" t="s">
        <v>1057</v>
      </c>
      <c r="D762" t="s">
        <v>239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66</v>
      </c>
      <c r="T762" t="s">
        <v>66</v>
      </c>
      <c r="U762" t="s">
        <v>121</v>
      </c>
      <c r="V762">
        <v>5</v>
      </c>
      <c r="W762" t="s">
        <v>461</v>
      </c>
      <c r="X762">
        <v>0</v>
      </c>
      <c r="Y762">
        <v>4.0730000000000004</v>
      </c>
      <c r="Z762">
        <v>4.0730000000000004</v>
      </c>
    </row>
    <row r="763" spans="1:26" x14ac:dyDescent="0.25">
      <c r="A763" t="s">
        <v>248</v>
      </c>
      <c r="B763">
        <v>3</v>
      </c>
      <c r="C763" t="s">
        <v>1058</v>
      </c>
      <c r="D763" t="s">
        <v>239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66</v>
      </c>
      <c r="T763" t="s">
        <v>66</v>
      </c>
      <c r="U763" t="s">
        <v>121</v>
      </c>
      <c r="V763">
        <v>5</v>
      </c>
      <c r="W763" t="s">
        <v>461</v>
      </c>
      <c r="X763">
        <v>0</v>
      </c>
      <c r="Y763">
        <v>5.0170000000000003</v>
      </c>
      <c r="Z763">
        <v>5.0170000000000003</v>
      </c>
    </row>
    <row r="764" spans="1:26" x14ac:dyDescent="0.25">
      <c r="A764" t="s">
        <v>248</v>
      </c>
      <c r="B764">
        <v>3</v>
      </c>
      <c r="C764" t="s">
        <v>1059</v>
      </c>
      <c r="D764" t="s">
        <v>239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66</v>
      </c>
      <c r="T764" t="s">
        <v>66</v>
      </c>
      <c r="U764" t="s">
        <v>121</v>
      </c>
      <c r="V764">
        <v>5</v>
      </c>
      <c r="W764" t="s">
        <v>461</v>
      </c>
      <c r="X764">
        <v>0</v>
      </c>
      <c r="Y764">
        <v>4.6669999999999998</v>
      </c>
      <c r="Z764">
        <v>4.6669999999999998</v>
      </c>
    </row>
    <row r="765" spans="1:26" x14ac:dyDescent="0.25">
      <c r="A765" t="s">
        <v>248</v>
      </c>
      <c r="B765">
        <v>3</v>
      </c>
      <c r="C765" t="s">
        <v>1060</v>
      </c>
      <c r="D765" t="s">
        <v>239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66</v>
      </c>
      <c r="T765" t="s">
        <v>66</v>
      </c>
      <c r="U765" t="s">
        <v>121</v>
      </c>
      <c r="V765">
        <v>5</v>
      </c>
      <c r="W765" t="s">
        <v>461</v>
      </c>
      <c r="X765">
        <v>0</v>
      </c>
      <c r="Y765">
        <v>3.1259999999999999</v>
      </c>
      <c r="Z765">
        <v>3.1259999999999999</v>
      </c>
    </row>
    <row r="766" spans="1:26" x14ac:dyDescent="0.25">
      <c r="A766" t="s">
        <v>248</v>
      </c>
      <c r="B766">
        <v>3</v>
      </c>
      <c r="C766" t="s">
        <v>1061</v>
      </c>
      <c r="D766" t="s">
        <v>239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66</v>
      </c>
      <c r="T766" t="s">
        <v>66</v>
      </c>
      <c r="U766" t="s">
        <v>121</v>
      </c>
      <c r="V766">
        <v>5</v>
      </c>
      <c r="W766" t="s">
        <v>461</v>
      </c>
      <c r="X766">
        <v>0</v>
      </c>
      <c r="Y766">
        <v>3.1629999999999998</v>
      </c>
      <c r="Z766">
        <v>3.1629999999999998</v>
      </c>
    </row>
    <row r="767" spans="1:26" x14ac:dyDescent="0.25">
      <c r="A767" t="s">
        <v>248</v>
      </c>
      <c r="B767">
        <v>3</v>
      </c>
      <c r="C767" t="s">
        <v>1062</v>
      </c>
      <c r="D767" t="s">
        <v>239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66</v>
      </c>
      <c r="T767" t="s">
        <v>66</v>
      </c>
      <c r="U767" t="s">
        <v>121</v>
      </c>
      <c r="V767">
        <v>5</v>
      </c>
      <c r="W767" t="s">
        <v>461</v>
      </c>
      <c r="X767">
        <v>0</v>
      </c>
      <c r="Y767">
        <v>2.81</v>
      </c>
      <c r="Z767">
        <v>2.81</v>
      </c>
    </row>
    <row r="768" spans="1:26" x14ac:dyDescent="0.25">
      <c r="A768" t="s">
        <v>248</v>
      </c>
      <c r="B768">
        <v>3</v>
      </c>
      <c r="C768" t="s">
        <v>1063</v>
      </c>
      <c r="D768" t="s">
        <v>239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66</v>
      </c>
      <c r="T768" t="s">
        <v>66</v>
      </c>
      <c r="U768" t="s">
        <v>121</v>
      </c>
      <c r="V768">
        <v>5</v>
      </c>
      <c r="W768" t="s">
        <v>461</v>
      </c>
      <c r="X768">
        <v>0</v>
      </c>
      <c r="Y768">
        <v>5.6929999999999996</v>
      </c>
      <c r="Z768">
        <v>5.6929999999999996</v>
      </c>
    </row>
    <row r="769" spans="1:26" x14ac:dyDescent="0.25">
      <c r="A769" t="s">
        <v>248</v>
      </c>
      <c r="B769">
        <v>3</v>
      </c>
      <c r="C769" t="s">
        <v>1064</v>
      </c>
      <c r="D769" t="s">
        <v>239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66</v>
      </c>
      <c r="T769" t="s">
        <v>66</v>
      </c>
      <c r="U769" t="s">
        <v>121</v>
      </c>
      <c r="V769">
        <v>5</v>
      </c>
      <c r="W769" t="s">
        <v>461</v>
      </c>
      <c r="X769">
        <v>0</v>
      </c>
      <c r="Y769">
        <v>3.153</v>
      </c>
      <c r="Z769">
        <v>3.153</v>
      </c>
    </row>
    <row r="770" spans="1:26" x14ac:dyDescent="0.25">
      <c r="A770" t="s">
        <v>248</v>
      </c>
      <c r="B770">
        <v>3</v>
      </c>
      <c r="C770" t="s">
        <v>1065</v>
      </c>
      <c r="D770" t="s">
        <v>239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68</v>
      </c>
      <c r="T770" t="s">
        <v>69</v>
      </c>
      <c r="U770" t="s">
        <v>121</v>
      </c>
      <c r="V770">
        <v>5</v>
      </c>
      <c r="W770" t="s">
        <v>461</v>
      </c>
      <c r="X770">
        <v>0</v>
      </c>
      <c r="Y770">
        <v>0</v>
      </c>
      <c r="Z770">
        <v>0</v>
      </c>
    </row>
    <row r="771" spans="1:26" x14ac:dyDescent="0.25">
      <c r="A771" t="s">
        <v>248</v>
      </c>
      <c r="B771">
        <v>3</v>
      </c>
      <c r="C771" t="s">
        <v>1066</v>
      </c>
      <c r="D771" t="s">
        <v>239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66</v>
      </c>
      <c r="T771" t="s">
        <v>66</v>
      </c>
      <c r="U771" t="s">
        <v>121</v>
      </c>
      <c r="V771">
        <v>5</v>
      </c>
      <c r="W771" t="s">
        <v>461</v>
      </c>
      <c r="X771">
        <v>0</v>
      </c>
      <c r="Y771">
        <v>2.7959999999999998</v>
      </c>
      <c r="Z771">
        <v>2.7959999999999998</v>
      </c>
    </row>
    <row r="772" spans="1:26" x14ac:dyDescent="0.25">
      <c r="A772" t="s">
        <v>248</v>
      </c>
      <c r="B772">
        <v>3</v>
      </c>
      <c r="C772" t="s">
        <v>1067</v>
      </c>
      <c r="D772" t="s">
        <v>239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66</v>
      </c>
      <c r="T772" t="s">
        <v>66</v>
      </c>
      <c r="U772" t="s">
        <v>121</v>
      </c>
      <c r="V772">
        <v>5</v>
      </c>
      <c r="W772" t="s">
        <v>461</v>
      </c>
      <c r="X772">
        <v>0</v>
      </c>
      <c r="Y772">
        <v>3.3319999999999999</v>
      </c>
      <c r="Z772">
        <v>3.3319999999999999</v>
      </c>
    </row>
    <row r="773" spans="1:26" x14ac:dyDescent="0.25">
      <c r="A773" t="s">
        <v>248</v>
      </c>
      <c r="B773">
        <v>3</v>
      </c>
      <c r="C773" t="s">
        <v>1068</v>
      </c>
      <c r="D773" t="s">
        <v>239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66</v>
      </c>
      <c r="T773" t="s">
        <v>66</v>
      </c>
      <c r="U773" t="s">
        <v>121</v>
      </c>
      <c r="V773">
        <v>5</v>
      </c>
      <c r="W773" t="s">
        <v>461</v>
      </c>
      <c r="X773">
        <v>0</v>
      </c>
      <c r="Y773">
        <v>3.669</v>
      </c>
      <c r="Z773">
        <v>3.669</v>
      </c>
    </row>
    <row r="774" spans="1:26" x14ac:dyDescent="0.25">
      <c r="A774" t="s">
        <v>248</v>
      </c>
      <c r="B774">
        <v>3</v>
      </c>
      <c r="C774" t="s">
        <v>1069</v>
      </c>
      <c r="D774" t="s">
        <v>239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66</v>
      </c>
      <c r="T774" t="s">
        <v>66</v>
      </c>
      <c r="U774" t="s">
        <v>121</v>
      </c>
      <c r="V774">
        <v>5</v>
      </c>
      <c r="W774" t="s">
        <v>461</v>
      </c>
      <c r="X774">
        <v>0</v>
      </c>
      <c r="Y774">
        <v>5.835</v>
      </c>
      <c r="Z774">
        <v>5.835</v>
      </c>
    </row>
    <row r="775" spans="1:26" x14ac:dyDescent="0.25">
      <c r="A775" t="s">
        <v>248</v>
      </c>
      <c r="B775">
        <v>3</v>
      </c>
      <c r="C775" t="s">
        <v>1070</v>
      </c>
      <c r="D775" t="s">
        <v>239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66</v>
      </c>
      <c r="T775" t="s">
        <v>66</v>
      </c>
      <c r="U775" t="s">
        <v>121</v>
      </c>
      <c r="V775">
        <v>5</v>
      </c>
      <c r="W775" t="s">
        <v>461</v>
      </c>
      <c r="X775">
        <v>0</v>
      </c>
      <c r="Y775">
        <v>1.0329999999999999</v>
      </c>
      <c r="Z775">
        <v>1.0329999999999999</v>
      </c>
    </row>
    <row r="776" spans="1:26" x14ac:dyDescent="0.25">
      <c r="A776" t="s">
        <v>248</v>
      </c>
      <c r="B776">
        <v>3</v>
      </c>
      <c r="C776" t="s">
        <v>1071</v>
      </c>
      <c r="D776" t="s">
        <v>239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66</v>
      </c>
      <c r="T776" t="s">
        <v>66</v>
      </c>
      <c r="U776" t="s">
        <v>121</v>
      </c>
      <c r="V776">
        <v>5</v>
      </c>
      <c r="W776" t="s">
        <v>461</v>
      </c>
      <c r="X776">
        <v>0</v>
      </c>
      <c r="Y776">
        <v>6.6440000000000001</v>
      </c>
      <c r="Z776">
        <v>6.6440000000000001</v>
      </c>
    </row>
    <row r="777" spans="1:26" x14ac:dyDescent="0.25">
      <c r="A777" t="s">
        <v>248</v>
      </c>
      <c r="B777">
        <v>3</v>
      </c>
      <c r="C777" t="s">
        <v>1072</v>
      </c>
      <c r="D777" t="s">
        <v>239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66</v>
      </c>
      <c r="T777" t="s">
        <v>66</v>
      </c>
      <c r="U777" t="s">
        <v>121</v>
      </c>
      <c r="V777">
        <v>5</v>
      </c>
      <c r="W777" t="s">
        <v>461</v>
      </c>
      <c r="X777">
        <v>0</v>
      </c>
      <c r="Y777">
        <v>2.681</v>
      </c>
      <c r="Z777">
        <v>2.681</v>
      </c>
    </row>
    <row r="778" spans="1:26" x14ac:dyDescent="0.25">
      <c r="A778" t="s">
        <v>248</v>
      </c>
      <c r="B778">
        <v>3</v>
      </c>
      <c r="C778" t="s">
        <v>1073</v>
      </c>
      <c r="D778" t="s">
        <v>239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66</v>
      </c>
      <c r="T778" t="s">
        <v>66</v>
      </c>
      <c r="U778" t="s">
        <v>121</v>
      </c>
      <c r="V778">
        <v>5</v>
      </c>
      <c r="W778" t="s">
        <v>461</v>
      </c>
      <c r="X778">
        <v>0</v>
      </c>
      <c r="Y778">
        <v>2.9790000000000001</v>
      </c>
      <c r="Z778">
        <v>2.9790000000000001</v>
      </c>
    </row>
    <row r="779" spans="1:26" x14ac:dyDescent="0.25">
      <c r="A779" t="s">
        <v>248</v>
      </c>
      <c r="B779">
        <v>3</v>
      </c>
      <c r="C779" t="s">
        <v>1074</v>
      </c>
      <c r="D779" t="s">
        <v>239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66</v>
      </c>
      <c r="T779" t="s">
        <v>66</v>
      </c>
      <c r="U779" t="s">
        <v>121</v>
      </c>
      <c r="V779">
        <v>5</v>
      </c>
      <c r="W779" t="s">
        <v>461</v>
      </c>
      <c r="X779">
        <v>0</v>
      </c>
      <c r="Y779">
        <v>2.9889999999999999</v>
      </c>
      <c r="Z779">
        <v>2.9889999999999999</v>
      </c>
    </row>
    <row r="780" spans="1:26" x14ac:dyDescent="0.25">
      <c r="A780" t="s">
        <v>248</v>
      </c>
      <c r="B780">
        <v>3</v>
      </c>
      <c r="C780" t="s">
        <v>1075</v>
      </c>
      <c r="D780" t="s">
        <v>239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66</v>
      </c>
      <c r="T780" t="s">
        <v>66</v>
      </c>
      <c r="U780" t="s">
        <v>121</v>
      </c>
      <c r="V780">
        <v>5</v>
      </c>
      <c r="W780" t="s">
        <v>461</v>
      </c>
      <c r="X780">
        <v>0</v>
      </c>
      <c r="Y780">
        <v>1.4650000000000001</v>
      </c>
      <c r="Z780">
        <v>1.4650000000000001</v>
      </c>
    </row>
    <row r="781" spans="1:26" x14ac:dyDescent="0.25">
      <c r="A781" t="s">
        <v>248</v>
      </c>
      <c r="B781">
        <v>3</v>
      </c>
      <c r="C781" t="s">
        <v>1076</v>
      </c>
      <c r="D781" t="s">
        <v>239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68</v>
      </c>
      <c r="T781" t="s">
        <v>69</v>
      </c>
      <c r="U781" t="s">
        <v>121</v>
      </c>
      <c r="V781">
        <v>5</v>
      </c>
      <c r="W781" t="s">
        <v>461</v>
      </c>
      <c r="X781">
        <v>0</v>
      </c>
      <c r="Y781">
        <v>0</v>
      </c>
      <c r="Z781">
        <v>0</v>
      </c>
    </row>
    <row r="782" spans="1:26" x14ac:dyDescent="0.25">
      <c r="A782" t="s">
        <v>248</v>
      </c>
      <c r="B782">
        <v>3</v>
      </c>
      <c r="C782" t="s">
        <v>1077</v>
      </c>
      <c r="D782" t="s">
        <v>239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66</v>
      </c>
      <c r="T782" t="s">
        <v>66</v>
      </c>
      <c r="U782" t="s">
        <v>121</v>
      </c>
      <c r="V782">
        <v>5</v>
      </c>
      <c r="W782" t="s">
        <v>461</v>
      </c>
      <c r="X782">
        <v>0</v>
      </c>
      <c r="Y782">
        <v>5.4459999999999997</v>
      </c>
      <c r="Z782">
        <v>5.4459999999999997</v>
      </c>
    </row>
    <row r="783" spans="1:26" x14ac:dyDescent="0.25">
      <c r="A783" t="s">
        <v>248</v>
      </c>
      <c r="B783">
        <v>3</v>
      </c>
      <c r="C783" t="s">
        <v>1078</v>
      </c>
      <c r="D783" t="s">
        <v>239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66</v>
      </c>
      <c r="T783" t="s">
        <v>66</v>
      </c>
      <c r="U783" t="s">
        <v>121</v>
      </c>
      <c r="V783">
        <v>5</v>
      </c>
      <c r="W783" t="s">
        <v>461</v>
      </c>
      <c r="X783">
        <v>0</v>
      </c>
      <c r="Y783">
        <v>7.8220000000000001</v>
      </c>
      <c r="Z783">
        <v>7.8220000000000001</v>
      </c>
    </row>
    <row r="784" spans="1:26" x14ac:dyDescent="0.25">
      <c r="A784" t="s">
        <v>248</v>
      </c>
      <c r="B784">
        <v>3</v>
      </c>
      <c r="C784" t="s">
        <v>1079</v>
      </c>
      <c r="D784" t="s">
        <v>239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66</v>
      </c>
      <c r="T784" t="s">
        <v>66</v>
      </c>
      <c r="U784" t="s">
        <v>121</v>
      </c>
      <c r="V784">
        <v>5</v>
      </c>
      <c r="W784" t="s">
        <v>461</v>
      </c>
      <c r="X784">
        <v>0</v>
      </c>
      <c r="Y784">
        <v>4.9669999999999996</v>
      </c>
      <c r="Z784">
        <v>4.9669999999999996</v>
      </c>
    </row>
    <row r="785" spans="1:26" x14ac:dyDescent="0.25">
      <c r="A785" t="s">
        <v>248</v>
      </c>
      <c r="B785">
        <v>3</v>
      </c>
      <c r="C785" t="s">
        <v>1080</v>
      </c>
      <c r="D785" t="s">
        <v>239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66</v>
      </c>
      <c r="T785" t="s">
        <v>66</v>
      </c>
      <c r="U785" t="s">
        <v>121</v>
      </c>
      <c r="V785">
        <v>5</v>
      </c>
      <c r="W785" t="s">
        <v>461</v>
      </c>
      <c r="X785">
        <v>0</v>
      </c>
      <c r="Y785">
        <v>3.1070000000000002</v>
      </c>
      <c r="Z785">
        <v>3.1070000000000002</v>
      </c>
    </row>
    <row r="786" spans="1:26" x14ac:dyDescent="0.25">
      <c r="A786" t="s">
        <v>248</v>
      </c>
      <c r="B786">
        <v>3</v>
      </c>
      <c r="C786" t="s">
        <v>1081</v>
      </c>
      <c r="D786" t="s">
        <v>239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66</v>
      </c>
      <c r="T786" t="s">
        <v>66</v>
      </c>
      <c r="U786" t="s">
        <v>121</v>
      </c>
      <c r="V786">
        <v>5</v>
      </c>
      <c r="W786" t="s">
        <v>461</v>
      </c>
      <c r="X786">
        <v>0</v>
      </c>
      <c r="Y786">
        <v>4.9130000000000003</v>
      </c>
      <c r="Z786">
        <v>4.9130000000000003</v>
      </c>
    </row>
    <row r="787" spans="1:26" x14ac:dyDescent="0.25">
      <c r="A787" t="s">
        <v>248</v>
      </c>
      <c r="B787">
        <v>3</v>
      </c>
      <c r="C787" t="s">
        <v>1082</v>
      </c>
      <c r="D787" t="s">
        <v>239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66</v>
      </c>
      <c r="T787" t="s">
        <v>66</v>
      </c>
      <c r="U787" t="s">
        <v>1</v>
      </c>
      <c r="V787">
        <v>9</v>
      </c>
      <c r="W787" t="s">
        <v>461</v>
      </c>
      <c r="X787">
        <v>0</v>
      </c>
      <c r="Y787">
        <v>3.7069999999999999</v>
      </c>
      <c r="Z787">
        <v>3.7069999999999999</v>
      </c>
    </row>
    <row r="788" spans="1:26" x14ac:dyDescent="0.25">
      <c r="A788" t="s">
        <v>248</v>
      </c>
      <c r="B788">
        <v>3</v>
      </c>
      <c r="C788" t="s">
        <v>1084</v>
      </c>
      <c r="D788" t="s">
        <v>239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66</v>
      </c>
      <c r="T788" t="s">
        <v>66</v>
      </c>
      <c r="U788" t="s">
        <v>1</v>
      </c>
      <c r="V788">
        <v>9</v>
      </c>
      <c r="W788" t="s">
        <v>461</v>
      </c>
      <c r="X788">
        <v>0</v>
      </c>
      <c r="Y788">
        <v>4.2539999999999996</v>
      </c>
      <c r="Z788">
        <v>4.2539999999999996</v>
      </c>
    </row>
    <row r="789" spans="1:26" x14ac:dyDescent="0.25">
      <c r="A789" t="s">
        <v>248</v>
      </c>
      <c r="B789">
        <v>3</v>
      </c>
      <c r="C789" t="s">
        <v>1085</v>
      </c>
      <c r="D789" t="s">
        <v>239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66</v>
      </c>
      <c r="T789" t="s">
        <v>66</v>
      </c>
      <c r="U789" t="s">
        <v>1</v>
      </c>
      <c r="V789">
        <v>9</v>
      </c>
      <c r="W789" t="s">
        <v>461</v>
      </c>
      <c r="X789">
        <v>0</v>
      </c>
      <c r="Y789">
        <v>4.867</v>
      </c>
      <c r="Z789">
        <v>4.867</v>
      </c>
    </row>
    <row r="790" spans="1:26" x14ac:dyDescent="0.25">
      <c r="A790" t="s">
        <v>248</v>
      </c>
      <c r="B790">
        <v>3</v>
      </c>
      <c r="C790" t="s">
        <v>1086</v>
      </c>
      <c r="D790" t="s">
        <v>239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66</v>
      </c>
      <c r="T790" t="s">
        <v>66</v>
      </c>
      <c r="U790" t="s">
        <v>1</v>
      </c>
      <c r="V790">
        <v>9</v>
      </c>
      <c r="W790" t="s">
        <v>461</v>
      </c>
      <c r="X790">
        <v>0</v>
      </c>
      <c r="Y790">
        <v>2.6150000000000002</v>
      </c>
      <c r="Z790">
        <v>2.6150000000000002</v>
      </c>
    </row>
    <row r="791" spans="1:26" x14ac:dyDescent="0.25">
      <c r="A791" t="s">
        <v>248</v>
      </c>
      <c r="B791">
        <v>3</v>
      </c>
      <c r="C791" t="s">
        <v>1087</v>
      </c>
      <c r="D791" t="s">
        <v>239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66</v>
      </c>
      <c r="T791" t="s">
        <v>66</v>
      </c>
      <c r="U791" t="s">
        <v>1</v>
      </c>
      <c r="V791">
        <v>9</v>
      </c>
      <c r="W791" t="s">
        <v>461</v>
      </c>
      <c r="X791">
        <v>0</v>
      </c>
      <c r="Y791">
        <v>5.72</v>
      </c>
      <c r="Z791">
        <v>5.72</v>
      </c>
    </row>
    <row r="792" spans="1:26" x14ac:dyDescent="0.25">
      <c r="A792" t="s">
        <v>248</v>
      </c>
      <c r="B792">
        <v>3</v>
      </c>
      <c r="C792" t="s">
        <v>1088</v>
      </c>
      <c r="D792" t="s">
        <v>239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68</v>
      </c>
      <c r="T792" t="s">
        <v>69</v>
      </c>
      <c r="U792" t="s">
        <v>1</v>
      </c>
      <c r="V792">
        <v>5</v>
      </c>
      <c r="W792" t="s">
        <v>461</v>
      </c>
      <c r="X792">
        <v>0</v>
      </c>
      <c r="Y792">
        <v>0</v>
      </c>
      <c r="Z792">
        <v>0</v>
      </c>
    </row>
    <row r="793" spans="1:26" x14ac:dyDescent="0.25">
      <c r="A793" t="s">
        <v>248</v>
      </c>
      <c r="B793">
        <v>3</v>
      </c>
      <c r="C793" t="s">
        <v>1089</v>
      </c>
      <c r="D793" t="s">
        <v>239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66</v>
      </c>
      <c r="T793" t="s">
        <v>66</v>
      </c>
      <c r="U793" t="s">
        <v>1</v>
      </c>
      <c r="V793">
        <v>9</v>
      </c>
      <c r="W793" t="s">
        <v>461</v>
      </c>
      <c r="X793">
        <v>0</v>
      </c>
      <c r="Y793">
        <v>3.4220000000000002</v>
      </c>
      <c r="Z793">
        <v>3.4220000000000002</v>
      </c>
    </row>
    <row r="794" spans="1:26" x14ac:dyDescent="0.25">
      <c r="A794" t="s">
        <v>248</v>
      </c>
      <c r="B794">
        <v>3</v>
      </c>
      <c r="C794" t="s">
        <v>1090</v>
      </c>
      <c r="D794" t="s">
        <v>239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66</v>
      </c>
      <c r="T794" t="s">
        <v>66</v>
      </c>
      <c r="U794" t="s">
        <v>1</v>
      </c>
      <c r="V794">
        <v>9</v>
      </c>
      <c r="W794" t="s">
        <v>461</v>
      </c>
      <c r="X794">
        <v>0</v>
      </c>
      <c r="Y794">
        <v>2.3109999999999999</v>
      </c>
      <c r="Z794">
        <v>2.3109999999999999</v>
      </c>
    </row>
    <row r="795" spans="1:26" x14ac:dyDescent="0.25">
      <c r="A795" t="s">
        <v>248</v>
      </c>
      <c r="B795">
        <v>3</v>
      </c>
      <c r="C795" t="s">
        <v>1091</v>
      </c>
      <c r="D795" t="s">
        <v>239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66</v>
      </c>
      <c r="T795" t="s">
        <v>66</v>
      </c>
      <c r="U795" t="s">
        <v>1</v>
      </c>
      <c r="V795">
        <v>9</v>
      </c>
      <c r="W795" t="s">
        <v>461</v>
      </c>
      <c r="X795">
        <v>0</v>
      </c>
      <c r="Y795">
        <v>4.72</v>
      </c>
      <c r="Z795">
        <v>4.72</v>
      </c>
    </row>
    <row r="796" spans="1:26" x14ac:dyDescent="0.25">
      <c r="A796" t="s">
        <v>248</v>
      </c>
      <c r="B796">
        <v>3</v>
      </c>
      <c r="C796" t="s">
        <v>1092</v>
      </c>
      <c r="D796" t="s">
        <v>239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66</v>
      </c>
      <c r="T796" t="s">
        <v>66</v>
      </c>
      <c r="U796" t="s">
        <v>1</v>
      </c>
      <c r="V796">
        <v>9</v>
      </c>
      <c r="W796" t="s">
        <v>461</v>
      </c>
      <c r="X796">
        <v>0</v>
      </c>
      <c r="Y796">
        <v>4.8650000000000002</v>
      </c>
      <c r="Z796">
        <v>4.8650000000000002</v>
      </c>
    </row>
    <row r="797" spans="1:26" x14ac:dyDescent="0.25">
      <c r="A797" t="s">
        <v>248</v>
      </c>
      <c r="B797">
        <v>3</v>
      </c>
      <c r="C797" t="s">
        <v>1093</v>
      </c>
      <c r="D797" t="s">
        <v>239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66</v>
      </c>
      <c r="T797" t="s">
        <v>66</v>
      </c>
      <c r="U797" t="s">
        <v>1</v>
      </c>
      <c r="V797">
        <v>9</v>
      </c>
      <c r="W797" t="s">
        <v>461</v>
      </c>
      <c r="X797">
        <v>0</v>
      </c>
      <c r="Y797">
        <v>0.27900000000000003</v>
      </c>
      <c r="Z797">
        <v>0.27900000000000003</v>
      </c>
    </row>
    <row r="798" spans="1:26" x14ac:dyDescent="0.25">
      <c r="A798" t="s">
        <v>248</v>
      </c>
      <c r="B798">
        <v>3</v>
      </c>
      <c r="C798" t="s">
        <v>1094</v>
      </c>
      <c r="D798" t="s">
        <v>239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66</v>
      </c>
      <c r="T798" t="s">
        <v>66</v>
      </c>
      <c r="U798" t="s">
        <v>121</v>
      </c>
      <c r="V798">
        <v>9</v>
      </c>
      <c r="W798" t="s">
        <v>461</v>
      </c>
      <c r="X798">
        <v>0</v>
      </c>
      <c r="Y798">
        <v>12.914999999999999</v>
      </c>
      <c r="Z798">
        <v>12.914999999999999</v>
      </c>
    </row>
    <row r="799" spans="1:26" x14ac:dyDescent="0.25">
      <c r="A799" t="s">
        <v>248</v>
      </c>
      <c r="B799">
        <v>3</v>
      </c>
      <c r="C799" t="s">
        <v>1096</v>
      </c>
      <c r="D799" t="s">
        <v>239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66</v>
      </c>
      <c r="T799" t="s">
        <v>66</v>
      </c>
      <c r="U799" t="s">
        <v>121</v>
      </c>
      <c r="V799">
        <v>9</v>
      </c>
      <c r="W799" t="s">
        <v>461</v>
      </c>
      <c r="X799">
        <v>0</v>
      </c>
      <c r="Y799">
        <v>5.3819999999999997</v>
      </c>
      <c r="Z799">
        <v>5.3819999999999997</v>
      </c>
    </row>
    <row r="800" spans="1:26" x14ac:dyDescent="0.25">
      <c r="A800" t="s">
        <v>248</v>
      </c>
      <c r="B800">
        <v>3</v>
      </c>
      <c r="C800" t="s">
        <v>1097</v>
      </c>
      <c r="D800" t="s">
        <v>239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66</v>
      </c>
      <c r="T800" t="s">
        <v>66</v>
      </c>
      <c r="U800" t="s">
        <v>121</v>
      </c>
      <c r="V800">
        <v>9</v>
      </c>
      <c r="W800" t="s">
        <v>461</v>
      </c>
      <c r="X800">
        <v>0</v>
      </c>
      <c r="Y800">
        <v>4.1950000000000003</v>
      </c>
      <c r="Z800">
        <v>4.1950000000000003</v>
      </c>
    </row>
    <row r="801" spans="1:26" x14ac:dyDescent="0.25">
      <c r="A801" t="s">
        <v>248</v>
      </c>
      <c r="B801">
        <v>3</v>
      </c>
      <c r="C801" t="s">
        <v>1098</v>
      </c>
      <c r="D801" t="s">
        <v>239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66</v>
      </c>
      <c r="T801" t="s">
        <v>66</v>
      </c>
      <c r="U801" t="s">
        <v>121</v>
      </c>
      <c r="V801">
        <v>9</v>
      </c>
      <c r="W801" t="s">
        <v>461</v>
      </c>
      <c r="X801">
        <v>0</v>
      </c>
      <c r="Y801">
        <v>10.345000000000001</v>
      </c>
      <c r="Z801">
        <v>10.345000000000001</v>
      </c>
    </row>
    <row r="802" spans="1:26" x14ac:dyDescent="0.25">
      <c r="A802" t="s">
        <v>248</v>
      </c>
      <c r="B802">
        <v>3</v>
      </c>
      <c r="C802" t="s">
        <v>1099</v>
      </c>
      <c r="D802" t="s">
        <v>239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66</v>
      </c>
      <c r="T802" t="s">
        <v>66</v>
      </c>
      <c r="U802" t="s">
        <v>121</v>
      </c>
      <c r="V802">
        <v>9</v>
      </c>
      <c r="W802" t="s">
        <v>461</v>
      </c>
      <c r="X802">
        <v>0</v>
      </c>
      <c r="Y802">
        <v>13.042999999999999</v>
      </c>
      <c r="Z802">
        <v>13.042999999999999</v>
      </c>
    </row>
    <row r="803" spans="1:26" x14ac:dyDescent="0.25">
      <c r="A803" t="s">
        <v>248</v>
      </c>
      <c r="B803">
        <v>3</v>
      </c>
      <c r="C803" t="s">
        <v>1100</v>
      </c>
      <c r="D803" t="s">
        <v>239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68</v>
      </c>
      <c r="T803" t="s">
        <v>69</v>
      </c>
      <c r="U803" t="s">
        <v>121</v>
      </c>
      <c r="V803">
        <v>5</v>
      </c>
      <c r="W803" t="s">
        <v>461</v>
      </c>
      <c r="X803">
        <v>0</v>
      </c>
      <c r="Y803">
        <v>0</v>
      </c>
      <c r="Z803">
        <v>0</v>
      </c>
    </row>
    <row r="804" spans="1:26" x14ac:dyDescent="0.25">
      <c r="A804" t="s">
        <v>248</v>
      </c>
      <c r="B804">
        <v>3</v>
      </c>
      <c r="C804" t="s">
        <v>1101</v>
      </c>
      <c r="D804" t="s">
        <v>239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66</v>
      </c>
      <c r="T804" t="s">
        <v>66</v>
      </c>
      <c r="U804" t="s">
        <v>121</v>
      </c>
      <c r="V804">
        <v>9</v>
      </c>
      <c r="W804" t="s">
        <v>461</v>
      </c>
      <c r="X804">
        <v>0</v>
      </c>
      <c r="Y804">
        <v>13.509</v>
      </c>
      <c r="Z804">
        <v>13.509</v>
      </c>
    </row>
    <row r="805" spans="1:26" x14ac:dyDescent="0.25">
      <c r="A805" t="s">
        <v>248</v>
      </c>
      <c r="B805">
        <v>3</v>
      </c>
      <c r="C805" t="s">
        <v>1102</v>
      </c>
      <c r="D805" t="s">
        <v>239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66</v>
      </c>
      <c r="T805" t="s">
        <v>66</v>
      </c>
      <c r="U805" t="s">
        <v>121</v>
      </c>
      <c r="V805">
        <v>9</v>
      </c>
      <c r="W805" t="s">
        <v>461</v>
      </c>
      <c r="X805">
        <v>0</v>
      </c>
      <c r="Y805">
        <v>12.545</v>
      </c>
      <c r="Z805">
        <v>12.545</v>
      </c>
    </row>
    <row r="806" spans="1:26" x14ac:dyDescent="0.25">
      <c r="A806" t="s">
        <v>248</v>
      </c>
      <c r="B806">
        <v>3</v>
      </c>
      <c r="C806" t="s">
        <v>1103</v>
      </c>
      <c r="D806" t="s">
        <v>239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66</v>
      </c>
      <c r="T806" t="s">
        <v>66</v>
      </c>
      <c r="U806" t="s">
        <v>121</v>
      </c>
      <c r="V806">
        <v>9</v>
      </c>
      <c r="W806" t="s">
        <v>461</v>
      </c>
      <c r="X806">
        <v>0</v>
      </c>
      <c r="Y806">
        <v>11.51</v>
      </c>
      <c r="Z806">
        <v>11.51</v>
      </c>
    </row>
    <row r="807" spans="1:26" x14ac:dyDescent="0.25">
      <c r="A807" t="s">
        <v>248</v>
      </c>
      <c r="B807">
        <v>3</v>
      </c>
      <c r="C807" t="s">
        <v>1104</v>
      </c>
      <c r="D807" t="s">
        <v>239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66</v>
      </c>
      <c r="T807" t="s">
        <v>66</v>
      </c>
      <c r="U807" t="s">
        <v>121</v>
      </c>
      <c r="V807">
        <v>9</v>
      </c>
      <c r="W807" t="s">
        <v>461</v>
      </c>
      <c r="X807">
        <v>0</v>
      </c>
      <c r="Y807">
        <v>8.9789999999999992</v>
      </c>
      <c r="Z807">
        <v>8.9789999999999992</v>
      </c>
    </row>
    <row r="808" spans="1:26" x14ac:dyDescent="0.25">
      <c r="A808" t="s">
        <v>248</v>
      </c>
      <c r="B808">
        <v>3</v>
      </c>
      <c r="C808" t="s">
        <v>1105</v>
      </c>
      <c r="D808" t="s">
        <v>239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66</v>
      </c>
      <c r="T808" t="s">
        <v>66</v>
      </c>
      <c r="U808" t="s">
        <v>121</v>
      </c>
      <c r="V808">
        <v>9</v>
      </c>
      <c r="W808" t="s">
        <v>461</v>
      </c>
      <c r="X808">
        <v>0</v>
      </c>
      <c r="Y808">
        <v>7.7030000000000003</v>
      </c>
      <c r="Z808">
        <v>7.7030000000000003</v>
      </c>
    </row>
    <row r="809" spans="1:26" x14ac:dyDescent="0.25">
      <c r="A809" t="s">
        <v>248</v>
      </c>
      <c r="B809">
        <v>3</v>
      </c>
      <c r="C809" t="s">
        <v>1106</v>
      </c>
      <c r="D809" t="s">
        <v>239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75</v>
      </c>
      <c r="T809" t="s">
        <v>76</v>
      </c>
      <c r="U809" t="s">
        <v>1</v>
      </c>
      <c r="V809">
        <v>5</v>
      </c>
      <c r="W809" t="s">
        <v>484</v>
      </c>
      <c r="X809">
        <v>0</v>
      </c>
      <c r="Y809">
        <v>3.605</v>
      </c>
      <c r="Z809">
        <v>3.605</v>
      </c>
    </row>
    <row r="810" spans="1:26" x14ac:dyDescent="0.25">
      <c r="A810" t="s">
        <v>248</v>
      </c>
      <c r="B810">
        <v>3</v>
      </c>
      <c r="C810" t="s">
        <v>1108</v>
      </c>
      <c r="D810" t="s">
        <v>239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75</v>
      </c>
      <c r="T810" t="s">
        <v>76</v>
      </c>
      <c r="U810" t="s">
        <v>1</v>
      </c>
      <c r="V810">
        <v>5</v>
      </c>
      <c r="W810" t="s">
        <v>484</v>
      </c>
      <c r="X810">
        <v>0</v>
      </c>
      <c r="Y810">
        <v>4.7460000000000004</v>
      </c>
      <c r="Z810">
        <v>4.7460000000000004</v>
      </c>
    </row>
    <row r="811" spans="1:26" x14ac:dyDescent="0.25">
      <c r="A811" t="s">
        <v>248</v>
      </c>
      <c r="B811">
        <v>3</v>
      </c>
      <c r="C811" t="s">
        <v>1109</v>
      </c>
      <c r="D811" t="s">
        <v>239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75</v>
      </c>
      <c r="T811" t="s">
        <v>76</v>
      </c>
      <c r="U811" t="s">
        <v>1</v>
      </c>
      <c r="V811">
        <v>5</v>
      </c>
      <c r="W811" t="s">
        <v>484</v>
      </c>
      <c r="X811">
        <v>0</v>
      </c>
      <c r="Y811">
        <v>5.1319999999999997</v>
      </c>
      <c r="Z811">
        <v>5.1319999999999997</v>
      </c>
    </row>
    <row r="812" spans="1:26" x14ac:dyDescent="0.25">
      <c r="A812" t="s">
        <v>248</v>
      </c>
      <c r="B812">
        <v>3</v>
      </c>
      <c r="C812" t="s">
        <v>1110</v>
      </c>
      <c r="D812" t="s">
        <v>239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75</v>
      </c>
      <c r="T812" t="s">
        <v>76</v>
      </c>
      <c r="U812" t="s">
        <v>1</v>
      </c>
      <c r="V812">
        <v>5</v>
      </c>
      <c r="W812" t="s">
        <v>484</v>
      </c>
      <c r="X812">
        <v>0</v>
      </c>
      <c r="Y812">
        <v>4.5010000000000003</v>
      </c>
      <c r="Z812">
        <v>4.5010000000000003</v>
      </c>
    </row>
    <row r="813" spans="1:26" x14ac:dyDescent="0.25">
      <c r="A813" t="s">
        <v>248</v>
      </c>
      <c r="B813">
        <v>3</v>
      </c>
      <c r="C813" t="s">
        <v>1111</v>
      </c>
      <c r="D813" t="s">
        <v>239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75</v>
      </c>
      <c r="T813" t="s">
        <v>76</v>
      </c>
      <c r="U813" t="s">
        <v>1</v>
      </c>
      <c r="V813">
        <v>5</v>
      </c>
      <c r="W813" t="s">
        <v>484</v>
      </c>
      <c r="X813">
        <v>0</v>
      </c>
      <c r="Y813">
        <v>4.8520000000000003</v>
      </c>
      <c r="Z813">
        <v>4.8520000000000003</v>
      </c>
    </row>
    <row r="814" spans="1:26" x14ac:dyDescent="0.25">
      <c r="A814" t="s">
        <v>248</v>
      </c>
      <c r="B814">
        <v>3</v>
      </c>
      <c r="C814" t="s">
        <v>1112</v>
      </c>
      <c r="D814" t="s">
        <v>239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68</v>
      </c>
      <c r="T814" t="s">
        <v>69</v>
      </c>
      <c r="U814" t="s">
        <v>1</v>
      </c>
      <c r="V814">
        <v>5</v>
      </c>
      <c r="W814" t="s">
        <v>484</v>
      </c>
      <c r="X814">
        <v>0</v>
      </c>
      <c r="Y814">
        <v>0</v>
      </c>
      <c r="Z814">
        <v>0</v>
      </c>
    </row>
    <row r="815" spans="1:26" x14ac:dyDescent="0.25">
      <c r="A815" t="s">
        <v>248</v>
      </c>
      <c r="B815">
        <v>3</v>
      </c>
      <c r="C815" t="s">
        <v>1113</v>
      </c>
      <c r="D815" t="s">
        <v>239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75</v>
      </c>
      <c r="T815" t="s">
        <v>76</v>
      </c>
      <c r="U815" t="s">
        <v>1</v>
      </c>
      <c r="V815">
        <v>5</v>
      </c>
      <c r="W815" t="s">
        <v>484</v>
      </c>
      <c r="X815">
        <v>0</v>
      </c>
      <c r="Y815">
        <v>6.6929999999999996</v>
      </c>
      <c r="Z815">
        <v>6.6929999999999996</v>
      </c>
    </row>
    <row r="816" spans="1:26" x14ac:dyDescent="0.25">
      <c r="A816" t="s">
        <v>248</v>
      </c>
      <c r="B816">
        <v>3</v>
      </c>
      <c r="C816" t="s">
        <v>1114</v>
      </c>
      <c r="D816" t="s">
        <v>239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75</v>
      </c>
      <c r="T816" t="s">
        <v>76</v>
      </c>
      <c r="U816" t="s">
        <v>1</v>
      </c>
      <c r="V816">
        <v>5</v>
      </c>
      <c r="W816" t="s">
        <v>484</v>
      </c>
      <c r="X816">
        <v>0</v>
      </c>
      <c r="Y816">
        <v>4.0609999999999999</v>
      </c>
      <c r="Z816">
        <v>4.0609999999999999</v>
      </c>
    </row>
    <row r="817" spans="1:26" x14ac:dyDescent="0.25">
      <c r="A817" t="s">
        <v>248</v>
      </c>
      <c r="B817">
        <v>3</v>
      </c>
      <c r="C817" t="s">
        <v>1115</v>
      </c>
      <c r="D817" t="s">
        <v>239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75</v>
      </c>
      <c r="T817" t="s">
        <v>76</v>
      </c>
      <c r="U817" t="s">
        <v>1</v>
      </c>
      <c r="V817">
        <v>5</v>
      </c>
      <c r="W817" t="s">
        <v>484</v>
      </c>
      <c r="X817">
        <v>0</v>
      </c>
      <c r="Y817">
        <v>3.383</v>
      </c>
      <c r="Z817">
        <v>3.383</v>
      </c>
    </row>
    <row r="818" spans="1:26" x14ac:dyDescent="0.25">
      <c r="A818" t="s">
        <v>248</v>
      </c>
      <c r="B818">
        <v>3</v>
      </c>
      <c r="C818" t="s">
        <v>1116</v>
      </c>
      <c r="D818" t="s">
        <v>239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75</v>
      </c>
      <c r="T818" t="s">
        <v>76</v>
      </c>
      <c r="U818" t="s">
        <v>1</v>
      </c>
      <c r="V818">
        <v>5</v>
      </c>
      <c r="W818" t="s">
        <v>484</v>
      </c>
      <c r="X818">
        <v>0</v>
      </c>
      <c r="Y818">
        <v>5.2830000000000004</v>
      </c>
      <c r="Z818">
        <v>5.2830000000000004</v>
      </c>
    </row>
    <row r="819" spans="1:26" x14ac:dyDescent="0.25">
      <c r="A819" t="s">
        <v>248</v>
      </c>
      <c r="B819">
        <v>3</v>
      </c>
      <c r="C819" t="s">
        <v>1117</v>
      </c>
      <c r="D819" t="s">
        <v>239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75</v>
      </c>
      <c r="T819" t="s">
        <v>76</v>
      </c>
      <c r="U819" t="s">
        <v>1</v>
      </c>
      <c r="V819">
        <v>5</v>
      </c>
      <c r="W819" t="s">
        <v>484</v>
      </c>
      <c r="X819">
        <v>0</v>
      </c>
      <c r="Y819">
        <v>4.4779999999999998</v>
      </c>
      <c r="Z819">
        <v>4.4779999999999998</v>
      </c>
    </row>
    <row r="820" spans="1:26" x14ac:dyDescent="0.25">
      <c r="A820" t="s">
        <v>248</v>
      </c>
      <c r="B820">
        <v>3</v>
      </c>
      <c r="C820" t="s">
        <v>1118</v>
      </c>
      <c r="D820" t="s">
        <v>239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66</v>
      </c>
      <c r="T820" t="s">
        <v>66</v>
      </c>
      <c r="U820" t="s">
        <v>1</v>
      </c>
      <c r="V820">
        <v>7.7</v>
      </c>
      <c r="W820" t="s">
        <v>484</v>
      </c>
      <c r="X820">
        <v>0</v>
      </c>
      <c r="Y820">
        <v>4.5119999999999996</v>
      </c>
      <c r="Z820">
        <v>4.5119999999999996</v>
      </c>
    </row>
    <row r="821" spans="1:26" x14ac:dyDescent="0.25">
      <c r="A821" t="s">
        <v>248</v>
      </c>
      <c r="B821">
        <v>3</v>
      </c>
      <c r="C821" t="s">
        <v>1119</v>
      </c>
      <c r="D821" t="s">
        <v>239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66</v>
      </c>
      <c r="T821" t="s">
        <v>66</v>
      </c>
      <c r="U821" t="s">
        <v>1</v>
      </c>
      <c r="V821">
        <v>7.7</v>
      </c>
      <c r="W821" t="s">
        <v>484</v>
      </c>
      <c r="X821">
        <v>0</v>
      </c>
      <c r="Y821">
        <v>6.335</v>
      </c>
      <c r="Z821">
        <v>6.335</v>
      </c>
    </row>
    <row r="822" spans="1:26" x14ac:dyDescent="0.25">
      <c r="A822" t="s">
        <v>248</v>
      </c>
      <c r="B822">
        <v>3</v>
      </c>
      <c r="C822" t="s">
        <v>1120</v>
      </c>
      <c r="D822" t="s">
        <v>239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66</v>
      </c>
      <c r="T822" t="s">
        <v>66</v>
      </c>
      <c r="U822" t="s">
        <v>1</v>
      </c>
      <c r="V822">
        <v>7.7</v>
      </c>
      <c r="W822" t="s">
        <v>484</v>
      </c>
      <c r="X822">
        <v>0</v>
      </c>
      <c r="Y822">
        <v>5.2549999999999999</v>
      </c>
      <c r="Z822">
        <v>5.2549999999999999</v>
      </c>
    </row>
    <row r="823" spans="1:26" x14ac:dyDescent="0.25">
      <c r="A823" t="s">
        <v>248</v>
      </c>
      <c r="B823">
        <v>3</v>
      </c>
      <c r="C823" t="s">
        <v>1121</v>
      </c>
      <c r="D823" t="s">
        <v>239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66</v>
      </c>
      <c r="T823" t="s">
        <v>66</v>
      </c>
      <c r="U823" t="s">
        <v>1</v>
      </c>
      <c r="V823">
        <v>7.7</v>
      </c>
      <c r="W823" t="s">
        <v>484</v>
      </c>
      <c r="X823">
        <v>0</v>
      </c>
      <c r="Y823">
        <v>6.8529999999999998</v>
      </c>
      <c r="Z823">
        <v>6.8529999999999998</v>
      </c>
    </row>
    <row r="824" spans="1:26" x14ac:dyDescent="0.25">
      <c r="A824" t="s">
        <v>248</v>
      </c>
      <c r="B824">
        <v>3</v>
      </c>
      <c r="C824" t="s">
        <v>1122</v>
      </c>
      <c r="D824" t="s">
        <v>239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66</v>
      </c>
      <c r="T824" t="s">
        <v>66</v>
      </c>
      <c r="U824" t="s">
        <v>1</v>
      </c>
      <c r="V824">
        <v>7.7</v>
      </c>
      <c r="W824" t="s">
        <v>484</v>
      </c>
      <c r="X824">
        <v>0</v>
      </c>
      <c r="Y824">
        <v>6.5620000000000003</v>
      </c>
      <c r="Z824">
        <v>6.5620000000000003</v>
      </c>
    </row>
    <row r="825" spans="1:26" x14ac:dyDescent="0.25">
      <c r="A825" t="s">
        <v>248</v>
      </c>
      <c r="B825">
        <v>3</v>
      </c>
      <c r="C825" t="s">
        <v>1123</v>
      </c>
      <c r="D825" t="s">
        <v>239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68</v>
      </c>
      <c r="T825" t="s">
        <v>69</v>
      </c>
      <c r="U825" t="s">
        <v>1</v>
      </c>
      <c r="V825">
        <v>5</v>
      </c>
      <c r="W825" t="s">
        <v>484</v>
      </c>
      <c r="X825">
        <v>0</v>
      </c>
      <c r="Y825">
        <v>0</v>
      </c>
      <c r="Z825">
        <v>0</v>
      </c>
    </row>
    <row r="826" spans="1:26" x14ac:dyDescent="0.25">
      <c r="A826" t="s">
        <v>248</v>
      </c>
      <c r="B826">
        <v>3</v>
      </c>
      <c r="C826" t="s">
        <v>1124</v>
      </c>
      <c r="D826" t="s">
        <v>239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66</v>
      </c>
      <c r="T826" t="s">
        <v>66</v>
      </c>
      <c r="U826" t="s">
        <v>1</v>
      </c>
      <c r="V826">
        <v>7.7</v>
      </c>
      <c r="W826" t="s">
        <v>484</v>
      </c>
      <c r="X826">
        <v>0</v>
      </c>
      <c r="Y826">
        <v>5.1790000000000003</v>
      </c>
      <c r="Z826">
        <v>5.1790000000000003</v>
      </c>
    </row>
    <row r="827" spans="1:26" x14ac:dyDescent="0.25">
      <c r="A827" t="s">
        <v>248</v>
      </c>
      <c r="B827">
        <v>3</v>
      </c>
      <c r="C827" t="s">
        <v>1125</v>
      </c>
      <c r="D827" t="s">
        <v>239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66</v>
      </c>
      <c r="T827" t="s">
        <v>66</v>
      </c>
      <c r="U827" t="s">
        <v>1</v>
      </c>
      <c r="V827">
        <v>7.7</v>
      </c>
      <c r="W827" t="s">
        <v>484</v>
      </c>
      <c r="X827">
        <v>0</v>
      </c>
      <c r="Y827">
        <v>8.1579999999999995</v>
      </c>
      <c r="Z827">
        <v>8.1579999999999995</v>
      </c>
    </row>
    <row r="828" spans="1:26" x14ac:dyDescent="0.25">
      <c r="A828" t="s">
        <v>248</v>
      </c>
      <c r="B828">
        <v>3</v>
      </c>
      <c r="C828" t="s">
        <v>1126</v>
      </c>
      <c r="D828" t="s">
        <v>239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66</v>
      </c>
      <c r="T828" t="s">
        <v>66</v>
      </c>
      <c r="U828" t="s">
        <v>1</v>
      </c>
      <c r="V828">
        <v>7.7</v>
      </c>
      <c r="W828" t="s">
        <v>484</v>
      </c>
      <c r="X828">
        <v>0</v>
      </c>
      <c r="Y828">
        <v>2.19</v>
      </c>
      <c r="Z828">
        <v>2.19</v>
      </c>
    </row>
    <row r="829" spans="1:26" x14ac:dyDescent="0.25">
      <c r="A829" t="s">
        <v>248</v>
      </c>
      <c r="B829">
        <v>3</v>
      </c>
      <c r="C829" t="s">
        <v>1127</v>
      </c>
      <c r="D829" t="s">
        <v>239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66</v>
      </c>
      <c r="T829" t="s">
        <v>66</v>
      </c>
      <c r="U829" t="s">
        <v>1</v>
      </c>
      <c r="V829">
        <v>7.7</v>
      </c>
      <c r="W829" t="s">
        <v>484</v>
      </c>
      <c r="X829">
        <v>0</v>
      </c>
      <c r="Y829">
        <v>5.0389999999999997</v>
      </c>
      <c r="Z829">
        <v>5.0389999999999997</v>
      </c>
    </row>
    <row r="830" spans="1:26" x14ac:dyDescent="0.25">
      <c r="A830" t="s">
        <v>248</v>
      </c>
      <c r="B830">
        <v>3</v>
      </c>
      <c r="C830" t="s">
        <v>1128</v>
      </c>
      <c r="D830" t="s">
        <v>239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66</v>
      </c>
      <c r="T830" t="s">
        <v>66</v>
      </c>
      <c r="U830" t="s">
        <v>1</v>
      </c>
      <c r="V830">
        <v>7.7</v>
      </c>
      <c r="W830" t="s">
        <v>484</v>
      </c>
      <c r="X830">
        <v>0</v>
      </c>
      <c r="Y830">
        <v>3.8580000000000001</v>
      </c>
      <c r="Z830">
        <v>3.8580000000000001</v>
      </c>
    </row>
    <row r="831" spans="1:26" x14ac:dyDescent="0.25">
      <c r="A831" t="s">
        <v>248</v>
      </c>
      <c r="B831">
        <v>3</v>
      </c>
      <c r="C831" t="s">
        <v>1129</v>
      </c>
      <c r="D831" t="s">
        <v>239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68</v>
      </c>
      <c r="T831" t="s">
        <v>87</v>
      </c>
      <c r="U831" t="s">
        <v>1</v>
      </c>
      <c r="V831">
        <v>6</v>
      </c>
      <c r="W831" t="s">
        <v>484</v>
      </c>
      <c r="X831">
        <v>0</v>
      </c>
      <c r="Y831">
        <v>1.4910000000000001</v>
      </c>
      <c r="Z831">
        <v>1.4910000000000001</v>
      </c>
    </row>
    <row r="832" spans="1:26" x14ac:dyDescent="0.25">
      <c r="A832" t="s">
        <v>248</v>
      </c>
      <c r="B832">
        <v>3</v>
      </c>
      <c r="C832" t="s">
        <v>1130</v>
      </c>
      <c r="D832" t="s">
        <v>239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66</v>
      </c>
      <c r="T832" t="s">
        <v>66</v>
      </c>
      <c r="U832" t="s">
        <v>1</v>
      </c>
      <c r="V832">
        <v>6</v>
      </c>
      <c r="W832" t="s">
        <v>484</v>
      </c>
      <c r="X832">
        <v>0</v>
      </c>
      <c r="Y832">
        <v>4.4370000000000003</v>
      </c>
      <c r="Z832">
        <v>4.4370000000000003</v>
      </c>
    </row>
    <row r="833" spans="1:26" x14ac:dyDescent="0.25">
      <c r="A833" t="s">
        <v>248</v>
      </c>
      <c r="B833">
        <v>3</v>
      </c>
      <c r="C833" t="s">
        <v>1131</v>
      </c>
      <c r="D833" t="s">
        <v>239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66</v>
      </c>
      <c r="T833" t="s">
        <v>66</v>
      </c>
      <c r="U833" t="s">
        <v>1</v>
      </c>
      <c r="V833">
        <v>6</v>
      </c>
      <c r="W833" t="s">
        <v>484</v>
      </c>
      <c r="X833">
        <v>0</v>
      </c>
      <c r="Y833">
        <v>7.2750000000000004</v>
      </c>
      <c r="Z833">
        <v>7.2750000000000004</v>
      </c>
    </row>
    <row r="834" spans="1:26" x14ac:dyDescent="0.25">
      <c r="A834" t="s">
        <v>248</v>
      </c>
      <c r="B834">
        <v>3</v>
      </c>
      <c r="C834" t="s">
        <v>1132</v>
      </c>
      <c r="D834" t="s">
        <v>239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66</v>
      </c>
      <c r="T834" t="s">
        <v>66</v>
      </c>
      <c r="U834" t="s">
        <v>1</v>
      </c>
      <c r="V834">
        <v>6</v>
      </c>
      <c r="W834" t="s">
        <v>484</v>
      </c>
      <c r="X834">
        <v>0</v>
      </c>
      <c r="Y834">
        <v>4.3659999999999997</v>
      </c>
      <c r="Z834">
        <v>4.3659999999999997</v>
      </c>
    </row>
    <row r="835" spans="1:26" x14ac:dyDescent="0.25">
      <c r="A835" t="s">
        <v>248</v>
      </c>
      <c r="B835">
        <v>3</v>
      </c>
      <c r="C835" t="s">
        <v>1133</v>
      </c>
      <c r="D835" t="s">
        <v>239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66</v>
      </c>
      <c r="T835" t="s">
        <v>66</v>
      </c>
      <c r="U835" t="s">
        <v>1</v>
      </c>
      <c r="V835">
        <v>6</v>
      </c>
      <c r="W835" t="s">
        <v>484</v>
      </c>
      <c r="X835">
        <v>0</v>
      </c>
      <c r="Y835">
        <v>3.7029999999999998</v>
      </c>
      <c r="Z835">
        <v>3.7029999999999998</v>
      </c>
    </row>
    <row r="836" spans="1:26" x14ac:dyDescent="0.25">
      <c r="A836" t="s">
        <v>248</v>
      </c>
      <c r="B836">
        <v>3</v>
      </c>
      <c r="C836" t="s">
        <v>1134</v>
      </c>
      <c r="D836" t="s">
        <v>239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68</v>
      </c>
      <c r="T836" t="s">
        <v>69</v>
      </c>
      <c r="U836" t="s">
        <v>1</v>
      </c>
      <c r="V836">
        <v>5</v>
      </c>
      <c r="W836" t="s">
        <v>484</v>
      </c>
      <c r="X836">
        <v>0</v>
      </c>
      <c r="Y836">
        <v>0</v>
      </c>
      <c r="Z836">
        <v>0</v>
      </c>
    </row>
    <row r="837" spans="1:26" x14ac:dyDescent="0.25">
      <c r="A837" t="s">
        <v>248</v>
      </c>
      <c r="B837">
        <v>3</v>
      </c>
      <c r="C837" t="s">
        <v>1135</v>
      </c>
      <c r="D837" t="s">
        <v>239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66</v>
      </c>
      <c r="T837" t="s">
        <v>66</v>
      </c>
      <c r="U837" t="s">
        <v>1</v>
      </c>
      <c r="V837">
        <v>6</v>
      </c>
      <c r="W837" t="s">
        <v>484</v>
      </c>
      <c r="X837">
        <v>0</v>
      </c>
      <c r="Y837">
        <v>4.2300000000000004</v>
      </c>
      <c r="Z837">
        <v>4.2300000000000004</v>
      </c>
    </row>
    <row r="838" spans="1:26" x14ac:dyDescent="0.25">
      <c r="A838" t="s">
        <v>248</v>
      </c>
      <c r="B838">
        <v>3</v>
      </c>
      <c r="C838" t="s">
        <v>1136</v>
      </c>
      <c r="D838" t="s">
        <v>239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66</v>
      </c>
      <c r="T838" t="s">
        <v>66</v>
      </c>
      <c r="U838" t="s">
        <v>1</v>
      </c>
      <c r="V838">
        <v>6</v>
      </c>
      <c r="W838" t="s">
        <v>484</v>
      </c>
      <c r="X838">
        <v>0</v>
      </c>
      <c r="Y838">
        <v>1.6759999999999999</v>
      </c>
      <c r="Z838">
        <v>1.6759999999999999</v>
      </c>
    </row>
    <row r="839" spans="1:26" x14ac:dyDescent="0.25">
      <c r="A839" t="s">
        <v>248</v>
      </c>
      <c r="B839">
        <v>3</v>
      </c>
      <c r="C839" t="s">
        <v>1137</v>
      </c>
      <c r="D839" t="s">
        <v>239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66</v>
      </c>
      <c r="T839" t="s">
        <v>66</v>
      </c>
      <c r="U839" t="s">
        <v>1</v>
      </c>
      <c r="V839">
        <v>6</v>
      </c>
      <c r="W839" t="s">
        <v>484</v>
      </c>
      <c r="X839">
        <v>0</v>
      </c>
      <c r="Y839">
        <v>4.1020000000000003</v>
      </c>
      <c r="Z839">
        <v>4.1020000000000003</v>
      </c>
    </row>
    <row r="840" spans="1:26" x14ac:dyDescent="0.25">
      <c r="A840" t="s">
        <v>248</v>
      </c>
      <c r="B840">
        <v>3</v>
      </c>
      <c r="C840" t="s">
        <v>1138</v>
      </c>
      <c r="D840" t="s">
        <v>239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66</v>
      </c>
      <c r="T840" t="s">
        <v>66</v>
      </c>
      <c r="U840" t="s">
        <v>1</v>
      </c>
      <c r="V840">
        <v>6</v>
      </c>
      <c r="W840" t="s">
        <v>484</v>
      </c>
      <c r="X840">
        <v>0</v>
      </c>
      <c r="Y840">
        <v>3.597</v>
      </c>
      <c r="Z840">
        <v>3.597</v>
      </c>
    </row>
    <row r="841" spans="1:26" x14ac:dyDescent="0.25">
      <c r="A841" t="s">
        <v>248</v>
      </c>
      <c r="B841">
        <v>3</v>
      </c>
      <c r="C841" t="s">
        <v>1139</v>
      </c>
      <c r="D841" t="s">
        <v>239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66</v>
      </c>
      <c r="T841" t="s">
        <v>66</v>
      </c>
      <c r="U841" t="s">
        <v>1</v>
      </c>
      <c r="V841">
        <v>6</v>
      </c>
      <c r="W841" t="s">
        <v>484</v>
      </c>
      <c r="X841">
        <v>0</v>
      </c>
      <c r="Y841">
        <v>4.3179999999999996</v>
      </c>
      <c r="Z841">
        <v>4.3179999999999996</v>
      </c>
    </row>
    <row r="842" spans="1:26" x14ac:dyDescent="0.25">
      <c r="A842" t="s">
        <v>248</v>
      </c>
      <c r="B842">
        <v>3</v>
      </c>
      <c r="C842" t="s">
        <v>1140</v>
      </c>
      <c r="D842" t="s">
        <v>239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66</v>
      </c>
      <c r="T842" t="s">
        <v>66</v>
      </c>
      <c r="U842" t="s">
        <v>1</v>
      </c>
      <c r="V842">
        <v>6</v>
      </c>
      <c r="W842" t="s">
        <v>484</v>
      </c>
      <c r="X842">
        <v>0</v>
      </c>
      <c r="Y842">
        <v>3.117</v>
      </c>
      <c r="Z842">
        <v>3.117</v>
      </c>
    </row>
    <row r="843" spans="1:26" x14ac:dyDescent="0.25">
      <c r="A843" t="s">
        <v>248</v>
      </c>
      <c r="B843">
        <v>3</v>
      </c>
      <c r="C843" t="s">
        <v>1142</v>
      </c>
      <c r="D843" t="s">
        <v>239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66</v>
      </c>
      <c r="T843" t="s">
        <v>66</v>
      </c>
      <c r="U843" t="s">
        <v>1</v>
      </c>
      <c r="V843">
        <v>6</v>
      </c>
      <c r="W843" t="s">
        <v>484</v>
      </c>
      <c r="X843">
        <v>0</v>
      </c>
      <c r="Y843">
        <v>3.1469999999999998</v>
      </c>
      <c r="Z843">
        <v>3.1469999999999998</v>
      </c>
    </row>
    <row r="844" spans="1:26" x14ac:dyDescent="0.25">
      <c r="A844" t="s">
        <v>248</v>
      </c>
      <c r="B844">
        <v>3</v>
      </c>
      <c r="C844" t="s">
        <v>1143</v>
      </c>
      <c r="D844" t="s">
        <v>239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66</v>
      </c>
      <c r="T844" t="s">
        <v>66</v>
      </c>
      <c r="U844" t="s">
        <v>1</v>
      </c>
      <c r="V844">
        <v>6</v>
      </c>
      <c r="W844" t="s">
        <v>484</v>
      </c>
      <c r="X844">
        <v>0</v>
      </c>
      <c r="Y844">
        <v>3.2930000000000001</v>
      </c>
      <c r="Z844">
        <v>3.2930000000000001</v>
      </c>
    </row>
    <row r="845" spans="1:26" x14ac:dyDescent="0.25">
      <c r="A845" t="s">
        <v>248</v>
      </c>
      <c r="B845">
        <v>3</v>
      </c>
      <c r="C845" t="s">
        <v>1144</v>
      </c>
      <c r="D845" t="s">
        <v>239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66</v>
      </c>
      <c r="T845" t="s">
        <v>66</v>
      </c>
      <c r="U845" t="s">
        <v>1</v>
      </c>
      <c r="V845">
        <v>6</v>
      </c>
      <c r="W845" t="s">
        <v>484</v>
      </c>
      <c r="X845">
        <v>0</v>
      </c>
      <c r="Y845">
        <v>3.7269999999999999</v>
      </c>
      <c r="Z845">
        <v>3.7269999999999999</v>
      </c>
    </row>
    <row r="846" spans="1:26" x14ac:dyDescent="0.25">
      <c r="A846" t="s">
        <v>248</v>
      </c>
      <c r="B846">
        <v>3</v>
      </c>
      <c r="C846" t="s">
        <v>1145</v>
      </c>
      <c r="D846" t="s">
        <v>239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66</v>
      </c>
      <c r="T846" t="s">
        <v>66</v>
      </c>
      <c r="U846" t="s">
        <v>1</v>
      </c>
      <c r="V846">
        <v>6</v>
      </c>
      <c r="W846" t="s">
        <v>484</v>
      </c>
      <c r="X846">
        <v>0</v>
      </c>
      <c r="Y846">
        <v>3.7170000000000001</v>
      </c>
      <c r="Z846">
        <v>3.7170000000000001</v>
      </c>
    </row>
    <row r="847" spans="1:26" x14ac:dyDescent="0.25">
      <c r="A847" t="s">
        <v>248</v>
      </c>
      <c r="B847">
        <v>3</v>
      </c>
      <c r="C847" t="s">
        <v>1146</v>
      </c>
      <c r="D847" t="s">
        <v>239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68</v>
      </c>
      <c r="T847" t="s">
        <v>69</v>
      </c>
      <c r="U847" t="s">
        <v>1</v>
      </c>
      <c r="V847">
        <v>5</v>
      </c>
      <c r="W847" t="s">
        <v>484</v>
      </c>
      <c r="X847">
        <v>0</v>
      </c>
      <c r="Y847">
        <v>0</v>
      </c>
      <c r="Z847">
        <v>0</v>
      </c>
    </row>
    <row r="848" spans="1:26" x14ac:dyDescent="0.25">
      <c r="A848" t="s">
        <v>248</v>
      </c>
      <c r="B848">
        <v>3</v>
      </c>
      <c r="C848" t="s">
        <v>1147</v>
      </c>
      <c r="D848" t="s">
        <v>239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66</v>
      </c>
      <c r="T848" t="s">
        <v>66</v>
      </c>
      <c r="U848" t="s">
        <v>1</v>
      </c>
      <c r="V848">
        <v>6</v>
      </c>
      <c r="W848" t="s">
        <v>484</v>
      </c>
      <c r="X848">
        <v>0</v>
      </c>
      <c r="Y848">
        <v>2.9689999999999999</v>
      </c>
      <c r="Z848">
        <v>2.9689999999999999</v>
      </c>
    </row>
    <row r="849" spans="1:26" x14ac:dyDescent="0.25">
      <c r="A849" t="s">
        <v>248</v>
      </c>
      <c r="B849">
        <v>3</v>
      </c>
      <c r="C849" t="s">
        <v>1148</v>
      </c>
      <c r="D849" t="s">
        <v>239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66</v>
      </c>
      <c r="T849" t="s">
        <v>66</v>
      </c>
      <c r="U849" t="s">
        <v>1</v>
      </c>
      <c r="V849">
        <v>6</v>
      </c>
      <c r="W849" t="s">
        <v>484</v>
      </c>
      <c r="X849">
        <v>0</v>
      </c>
      <c r="Y849">
        <v>1.3029999999999999</v>
      </c>
      <c r="Z849">
        <v>1.3029999999999999</v>
      </c>
    </row>
    <row r="850" spans="1:26" x14ac:dyDescent="0.25">
      <c r="A850" t="s">
        <v>248</v>
      </c>
      <c r="B850">
        <v>3</v>
      </c>
      <c r="C850" t="s">
        <v>1149</v>
      </c>
      <c r="D850" t="s">
        <v>239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66</v>
      </c>
      <c r="T850" t="s">
        <v>66</v>
      </c>
      <c r="U850" t="s">
        <v>1</v>
      </c>
      <c r="V850">
        <v>6</v>
      </c>
      <c r="W850" t="s">
        <v>484</v>
      </c>
      <c r="X850">
        <v>0</v>
      </c>
      <c r="Y850">
        <v>4.2969999999999997</v>
      </c>
      <c r="Z850">
        <v>4.2969999999999997</v>
      </c>
    </row>
    <row r="851" spans="1:26" x14ac:dyDescent="0.25">
      <c r="A851" t="s">
        <v>248</v>
      </c>
      <c r="B851">
        <v>3</v>
      </c>
      <c r="C851" t="s">
        <v>1150</v>
      </c>
      <c r="D851" t="s">
        <v>239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66</v>
      </c>
      <c r="T851" t="s">
        <v>66</v>
      </c>
      <c r="U851" t="s">
        <v>1</v>
      </c>
      <c r="V851">
        <v>6</v>
      </c>
      <c r="W851" t="s">
        <v>484</v>
      </c>
      <c r="X851">
        <v>0</v>
      </c>
      <c r="Y851">
        <v>2.35</v>
      </c>
      <c r="Z851">
        <v>2.35</v>
      </c>
    </row>
    <row r="852" spans="1:26" x14ac:dyDescent="0.25">
      <c r="A852" t="s">
        <v>248</v>
      </c>
      <c r="B852">
        <v>3</v>
      </c>
      <c r="C852" t="s">
        <v>1151</v>
      </c>
      <c r="D852" t="s">
        <v>239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66</v>
      </c>
      <c r="T852" t="s">
        <v>66</v>
      </c>
      <c r="U852" t="s">
        <v>1</v>
      </c>
      <c r="V852">
        <v>6</v>
      </c>
      <c r="W852" t="s">
        <v>484</v>
      </c>
      <c r="X852">
        <v>0</v>
      </c>
      <c r="Y852">
        <v>2.2639999999999998</v>
      </c>
      <c r="Z852">
        <v>2.2639999999999998</v>
      </c>
    </row>
    <row r="853" spans="1:26" x14ac:dyDescent="0.25">
      <c r="A853" t="s">
        <v>248</v>
      </c>
      <c r="B853">
        <v>3</v>
      </c>
      <c r="C853" t="s">
        <v>1152</v>
      </c>
      <c r="D853" t="s">
        <v>239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66</v>
      </c>
      <c r="T853" t="s">
        <v>66</v>
      </c>
      <c r="U853" t="s">
        <v>1</v>
      </c>
      <c r="V853">
        <v>5</v>
      </c>
      <c r="W853" t="s">
        <v>484</v>
      </c>
      <c r="X853">
        <v>0</v>
      </c>
      <c r="Y853">
        <v>2.6960000000000002</v>
      </c>
      <c r="Z853">
        <v>2.6960000000000002</v>
      </c>
    </row>
    <row r="854" spans="1:26" x14ac:dyDescent="0.25">
      <c r="A854" t="s">
        <v>248</v>
      </c>
      <c r="B854">
        <v>3</v>
      </c>
      <c r="C854" t="s">
        <v>1153</v>
      </c>
      <c r="D854" t="s">
        <v>239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66</v>
      </c>
      <c r="T854" t="s">
        <v>66</v>
      </c>
      <c r="U854" t="s">
        <v>1</v>
      </c>
      <c r="V854">
        <v>5</v>
      </c>
      <c r="W854" t="s">
        <v>484</v>
      </c>
      <c r="X854">
        <v>0</v>
      </c>
      <c r="Y854">
        <v>4.5590000000000002</v>
      </c>
      <c r="Z854">
        <v>4.5590000000000002</v>
      </c>
    </row>
    <row r="855" spans="1:26" x14ac:dyDescent="0.25">
      <c r="A855" t="s">
        <v>248</v>
      </c>
      <c r="B855">
        <v>3</v>
      </c>
      <c r="C855" t="s">
        <v>1154</v>
      </c>
      <c r="D855" t="s">
        <v>239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66</v>
      </c>
      <c r="T855" t="s">
        <v>66</v>
      </c>
      <c r="U855" t="s">
        <v>1</v>
      </c>
      <c r="V855">
        <v>5</v>
      </c>
      <c r="W855" t="s">
        <v>484</v>
      </c>
      <c r="X855">
        <v>0</v>
      </c>
      <c r="Y855">
        <v>2.0289999999999999</v>
      </c>
      <c r="Z855">
        <v>2.0289999999999999</v>
      </c>
    </row>
    <row r="856" spans="1:26" x14ac:dyDescent="0.25">
      <c r="A856" t="s">
        <v>248</v>
      </c>
      <c r="B856">
        <v>3</v>
      </c>
      <c r="C856" t="s">
        <v>1155</v>
      </c>
      <c r="D856" t="s">
        <v>239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66</v>
      </c>
      <c r="T856" t="s">
        <v>66</v>
      </c>
      <c r="U856" t="s">
        <v>1</v>
      </c>
      <c r="V856">
        <v>5</v>
      </c>
      <c r="W856" t="s">
        <v>484</v>
      </c>
      <c r="X856">
        <v>0</v>
      </c>
      <c r="Y856">
        <v>3.24</v>
      </c>
      <c r="Z856">
        <v>3.24</v>
      </c>
    </row>
    <row r="857" spans="1:26" x14ac:dyDescent="0.25">
      <c r="A857" t="s">
        <v>248</v>
      </c>
      <c r="B857">
        <v>3</v>
      </c>
      <c r="C857" t="s">
        <v>1156</v>
      </c>
      <c r="D857" t="s">
        <v>239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66</v>
      </c>
      <c r="T857" t="s">
        <v>66</v>
      </c>
      <c r="U857" t="s">
        <v>1</v>
      </c>
      <c r="V857">
        <v>5</v>
      </c>
      <c r="W857" t="s">
        <v>484</v>
      </c>
      <c r="X857">
        <v>0</v>
      </c>
      <c r="Y857">
        <v>2.9260000000000002</v>
      </c>
      <c r="Z857">
        <v>2.9260000000000002</v>
      </c>
    </row>
    <row r="858" spans="1:26" x14ac:dyDescent="0.25">
      <c r="A858" t="s">
        <v>248</v>
      </c>
      <c r="B858">
        <v>3</v>
      </c>
      <c r="C858" t="s">
        <v>1157</v>
      </c>
      <c r="D858" t="s">
        <v>239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68</v>
      </c>
      <c r="T858" t="s">
        <v>69</v>
      </c>
      <c r="U858" t="s">
        <v>1</v>
      </c>
      <c r="V858">
        <v>5</v>
      </c>
      <c r="W858" t="s">
        <v>484</v>
      </c>
      <c r="X858">
        <v>0</v>
      </c>
      <c r="Y858">
        <v>0</v>
      </c>
      <c r="Z858">
        <v>0</v>
      </c>
    </row>
    <row r="859" spans="1:26" x14ac:dyDescent="0.25">
      <c r="A859" t="s">
        <v>248</v>
      </c>
      <c r="B859">
        <v>3</v>
      </c>
      <c r="C859" t="s">
        <v>1158</v>
      </c>
      <c r="D859" t="s">
        <v>239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66</v>
      </c>
      <c r="T859" t="s">
        <v>66</v>
      </c>
      <c r="U859" t="s">
        <v>1</v>
      </c>
      <c r="V859">
        <v>5</v>
      </c>
      <c r="W859" t="s">
        <v>484</v>
      </c>
      <c r="X859">
        <v>0</v>
      </c>
      <c r="Y859">
        <v>6.923</v>
      </c>
      <c r="Z859">
        <v>6.923</v>
      </c>
    </row>
    <row r="860" spans="1:26" x14ac:dyDescent="0.25">
      <c r="A860" t="s">
        <v>248</v>
      </c>
      <c r="B860">
        <v>3</v>
      </c>
      <c r="C860" t="s">
        <v>1159</v>
      </c>
      <c r="D860" t="s">
        <v>239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66</v>
      </c>
      <c r="T860" t="s">
        <v>66</v>
      </c>
      <c r="U860" t="s">
        <v>1</v>
      </c>
      <c r="V860">
        <v>5</v>
      </c>
      <c r="W860" t="s">
        <v>484</v>
      </c>
      <c r="X860">
        <v>0</v>
      </c>
      <c r="Y860">
        <v>2.3740000000000001</v>
      </c>
      <c r="Z860">
        <v>2.3740000000000001</v>
      </c>
    </row>
    <row r="861" spans="1:26" x14ac:dyDescent="0.25">
      <c r="A861" t="s">
        <v>248</v>
      </c>
      <c r="B861">
        <v>3</v>
      </c>
      <c r="C861" t="s">
        <v>1160</v>
      </c>
      <c r="D861" t="s">
        <v>239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66</v>
      </c>
      <c r="T861" t="s">
        <v>66</v>
      </c>
      <c r="U861" t="s">
        <v>1</v>
      </c>
      <c r="V861">
        <v>5</v>
      </c>
      <c r="W861" t="s">
        <v>484</v>
      </c>
      <c r="X861">
        <v>0</v>
      </c>
      <c r="Y861">
        <v>2.5750000000000002</v>
      </c>
      <c r="Z861">
        <v>2.5750000000000002</v>
      </c>
    </row>
    <row r="862" spans="1:26" x14ac:dyDescent="0.25">
      <c r="A862" t="s">
        <v>248</v>
      </c>
      <c r="B862">
        <v>3</v>
      </c>
      <c r="C862" t="s">
        <v>1161</v>
      </c>
      <c r="D862" t="s">
        <v>239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66</v>
      </c>
      <c r="T862" t="s">
        <v>66</v>
      </c>
      <c r="U862" t="s">
        <v>1</v>
      </c>
      <c r="V862">
        <v>5</v>
      </c>
      <c r="W862" t="s">
        <v>484</v>
      </c>
      <c r="X862">
        <v>0</v>
      </c>
      <c r="Y862">
        <v>1.296</v>
      </c>
      <c r="Z862">
        <v>1.296</v>
      </c>
    </row>
    <row r="863" spans="1:26" x14ac:dyDescent="0.25">
      <c r="A863" t="s">
        <v>248</v>
      </c>
      <c r="B863">
        <v>3</v>
      </c>
      <c r="C863" t="s">
        <v>1162</v>
      </c>
      <c r="D863" t="s">
        <v>239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66</v>
      </c>
      <c r="T863" t="s">
        <v>66</v>
      </c>
      <c r="U863" t="s">
        <v>1</v>
      </c>
      <c r="V863">
        <v>5</v>
      </c>
      <c r="W863" t="s">
        <v>484</v>
      </c>
      <c r="X863">
        <v>0</v>
      </c>
      <c r="Y863">
        <v>1.974</v>
      </c>
      <c r="Z863">
        <v>1.974</v>
      </c>
    </row>
    <row r="864" spans="1:26" x14ac:dyDescent="0.25">
      <c r="A864" t="s">
        <v>248</v>
      </c>
      <c r="B864">
        <v>3</v>
      </c>
      <c r="C864" t="s">
        <v>1163</v>
      </c>
      <c r="D864" t="s">
        <v>239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66</v>
      </c>
      <c r="T864" t="s">
        <v>66</v>
      </c>
      <c r="U864" t="s">
        <v>1</v>
      </c>
      <c r="V864">
        <v>5</v>
      </c>
      <c r="W864" t="s">
        <v>484</v>
      </c>
      <c r="X864">
        <v>0</v>
      </c>
      <c r="Y864">
        <v>0.88400000000000001</v>
      </c>
      <c r="Z864">
        <v>0.88400000000000001</v>
      </c>
    </row>
    <row r="865" spans="1:26" x14ac:dyDescent="0.25">
      <c r="A865" t="s">
        <v>248</v>
      </c>
      <c r="B865">
        <v>3</v>
      </c>
      <c r="C865" t="s">
        <v>1164</v>
      </c>
      <c r="D865" t="s">
        <v>239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66</v>
      </c>
      <c r="T865" t="s">
        <v>66</v>
      </c>
      <c r="U865" t="s">
        <v>1</v>
      </c>
      <c r="V865">
        <v>5</v>
      </c>
      <c r="W865" t="s">
        <v>484</v>
      </c>
      <c r="X865">
        <v>0</v>
      </c>
      <c r="Y865">
        <v>1.694</v>
      </c>
      <c r="Z865">
        <v>1.694</v>
      </c>
    </row>
    <row r="866" spans="1:26" x14ac:dyDescent="0.25">
      <c r="A866" t="s">
        <v>248</v>
      </c>
      <c r="B866">
        <v>3</v>
      </c>
      <c r="C866" t="s">
        <v>1165</v>
      </c>
      <c r="D866" t="s">
        <v>239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66</v>
      </c>
      <c r="T866" t="s">
        <v>66</v>
      </c>
      <c r="U866" t="s">
        <v>1</v>
      </c>
      <c r="V866">
        <v>5</v>
      </c>
      <c r="W866" t="s">
        <v>484</v>
      </c>
      <c r="X866">
        <v>0</v>
      </c>
      <c r="Y866">
        <v>2.35</v>
      </c>
      <c r="Z866">
        <v>2.35</v>
      </c>
    </row>
    <row r="867" spans="1:26" x14ac:dyDescent="0.25">
      <c r="A867" t="s">
        <v>248</v>
      </c>
      <c r="B867">
        <v>3</v>
      </c>
      <c r="C867" t="s">
        <v>1166</v>
      </c>
      <c r="D867" t="s">
        <v>239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66</v>
      </c>
      <c r="T867" t="s">
        <v>66</v>
      </c>
      <c r="U867" t="s">
        <v>1</v>
      </c>
      <c r="V867">
        <v>5</v>
      </c>
      <c r="W867" t="s">
        <v>484</v>
      </c>
      <c r="X867">
        <v>0</v>
      </c>
      <c r="Y867">
        <v>2.242</v>
      </c>
      <c r="Z867">
        <v>2.242</v>
      </c>
    </row>
    <row r="868" spans="1:26" x14ac:dyDescent="0.25">
      <c r="A868" t="s">
        <v>248</v>
      </c>
      <c r="B868">
        <v>3</v>
      </c>
      <c r="C868" t="s">
        <v>1167</v>
      </c>
      <c r="D868" t="s">
        <v>239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66</v>
      </c>
      <c r="T868" t="s">
        <v>66</v>
      </c>
      <c r="U868" t="s">
        <v>1</v>
      </c>
      <c r="V868">
        <v>5</v>
      </c>
      <c r="W868" t="s">
        <v>484</v>
      </c>
      <c r="X868">
        <v>0</v>
      </c>
      <c r="Y868">
        <v>2.2810000000000001</v>
      </c>
      <c r="Z868">
        <v>2.2810000000000001</v>
      </c>
    </row>
    <row r="869" spans="1:26" x14ac:dyDescent="0.25">
      <c r="A869" t="s">
        <v>248</v>
      </c>
      <c r="B869">
        <v>3</v>
      </c>
      <c r="C869" t="s">
        <v>1168</v>
      </c>
      <c r="D869" t="s">
        <v>239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68</v>
      </c>
      <c r="T869" t="s">
        <v>69</v>
      </c>
      <c r="U869" t="s">
        <v>1</v>
      </c>
      <c r="V869">
        <v>5</v>
      </c>
      <c r="W869" t="s">
        <v>484</v>
      </c>
      <c r="X869">
        <v>0</v>
      </c>
      <c r="Y869">
        <v>0</v>
      </c>
      <c r="Z869">
        <v>0</v>
      </c>
    </row>
    <row r="870" spans="1:26" x14ac:dyDescent="0.25">
      <c r="A870" t="s">
        <v>248</v>
      </c>
      <c r="B870">
        <v>3</v>
      </c>
      <c r="C870" t="s">
        <v>1169</v>
      </c>
      <c r="D870" t="s">
        <v>239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66</v>
      </c>
      <c r="T870" t="s">
        <v>66</v>
      </c>
      <c r="U870" t="s">
        <v>1</v>
      </c>
      <c r="V870">
        <v>5</v>
      </c>
      <c r="W870" t="s">
        <v>484</v>
      </c>
      <c r="X870">
        <v>0</v>
      </c>
      <c r="Y870">
        <v>2.9239999999999999</v>
      </c>
      <c r="Z870">
        <v>2.9239999999999999</v>
      </c>
    </row>
    <row r="871" spans="1:26" x14ac:dyDescent="0.25">
      <c r="A871" t="s">
        <v>248</v>
      </c>
      <c r="B871">
        <v>3</v>
      </c>
      <c r="C871" t="s">
        <v>1170</v>
      </c>
      <c r="D871" t="s">
        <v>239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66</v>
      </c>
      <c r="T871" t="s">
        <v>66</v>
      </c>
      <c r="U871" t="s">
        <v>1</v>
      </c>
      <c r="V871">
        <v>5</v>
      </c>
      <c r="W871" t="s">
        <v>484</v>
      </c>
      <c r="X871">
        <v>0</v>
      </c>
      <c r="Y871">
        <v>2.9129999999999998</v>
      </c>
      <c r="Z871">
        <v>2.9129999999999998</v>
      </c>
    </row>
    <row r="872" spans="1:26" x14ac:dyDescent="0.25">
      <c r="A872" t="s">
        <v>248</v>
      </c>
      <c r="B872">
        <v>3</v>
      </c>
      <c r="C872" t="s">
        <v>1171</v>
      </c>
      <c r="D872" t="s">
        <v>239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66</v>
      </c>
      <c r="T872" t="s">
        <v>66</v>
      </c>
      <c r="U872" t="s">
        <v>1</v>
      </c>
      <c r="V872">
        <v>5</v>
      </c>
      <c r="W872" t="s">
        <v>484</v>
      </c>
      <c r="X872">
        <v>0</v>
      </c>
      <c r="Y872">
        <v>3.34</v>
      </c>
      <c r="Z872">
        <v>3.34</v>
      </c>
    </row>
    <row r="873" spans="1:26" x14ac:dyDescent="0.25">
      <c r="A873" t="s">
        <v>248</v>
      </c>
      <c r="B873">
        <v>3</v>
      </c>
      <c r="C873" t="s">
        <v>1172</v>
      </c>
      <c r="D873" t="s">
        <v>239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66</v>
      </c>
      <c r="T873" t="s">
        <v>66</v>
      </c>
      <c r="U873" t="s">
        <v>1</v>
      </c>
      <c r="V873">
        <v>5</v>
      </c>
      <c r="W873" t="s">
        <v>484</v>
      </c>
      <c r="X873">
        <v>0</v>
      </c>
      <c r="Y873">
        <v>2.1429999999999998</v>
      </c>
      <c r="Z873">
        <v>2.1429999999999998</v>
      </c>
    </row>
    <row r="874" spans="1:26" x14ac:dyDescent="0.25">
      <c r="A874" t="s">
        <v>248</v>
      </c>
      <c r="B874">
        <v>3</v>
      </c>
      <c r="C874" t="s">
        <v>1173</v>
      </c>
      <c r="D874" t="s">
        <v>239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66</v>
      </c>
      <c r="T874" t="s">
        <v>66</v>
      </c>
      <c r="U874" t="s">
        <v>1</v>
      </c>
      <c r="V874">
        <v>5</v>
      </c>
      <c r="W874" t="s">
        <v>484</v>
      </c>
      <c r="X874">
        <v>0</v>
      </c>
      <c r="Y874">
        <v>2.891</v>
      </c>
      <c r="Z874">
        <v>2.891</v>
      </c>
    </row>
    <row r="875" spans="1:26" x14ac:dyDescent="0.25">
      <c r="A875" t="s">
        <v>248</v>
      </c>
      <c r="B875">
        <v>3</v>
      </c>
      <c r="C875" t="s">
        <v>1174</v>
      </c>
      <c r="D875" t="s">
        <v>239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78</v>
      </c>
      <c r="T875" t="s">
        <v>75</v>
      </c>
      <c r="U875" t="s">
        <v>1</v>
      </c>
      <c r="V875">
        <v>20</v>
      </c>
      <c r="W875" t="s">
        <v>401</v>
      </c>
      <c r="X875">
        <v>0</v>
      </c>
      <c r="Y875">
        <v>0</v>
      </c>
      <c r="Z875">
        <v>0</v>
      </c>
    </row>
    <row r="876" spans="1:26" x14ac:dyDescent="0.25">
      <c r="A876" t="s">
        <v>248</v>
      </c>
      <c r="B876">
        <v>3</v>
      </c>
      <c r="C876" t="s">
        <v>1176</v>
      </c>
      <c r="D876" t="s">
        <v>239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78</v>
      </c>
      <c r="T876" t="s">
        <v>75</v>
      </c>
      <c r="U876" t="s">
        <v>2</v>
      </c>
      <c r="V876">
        <v>20</v>
      </c>
      <c r="W876" t="s">
        <v>401</v>
      </c>
      <c r="X876">
        <v>0</v>
      </c>
      <c r="Y876">
        <v>0</v>
      </c>
      <c r="Z876">
        <v>0</v>
      </c>
    </row>
    <row r="877" spans="1:26" x14ac:dyDescent="0.25">
      <c r="A877" t="s">
        <v>248</v>
      </c>
      <c r="B877">
        <v>3</v>
      </c>
      <c r="C877" t="s">
        <v>1177</v>
      </c>
      <c r="D877" t="s">
        <v>239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78</v>
      </c>
      <c r="T877" t="s">
        <v>75</v>
      </c>
      <c r="U877" t="s">
        <v>1</v>
      </c>
      <c r="V877">
        <v>20</v>
      </c>
      <c r="W877" t="s">
        <v>401</v>
      </c>
      <c r="X877">
        <v>0</v>
      </c>
      <c r="Y877">
        <v>0</v>
      </c>
      <c r="Z877">
        <v>0</v>
      </c>
    </row>
    <row r="878" spans="1:26" x14ac:dyDescent="0.25">
      <c r="A878" t="s">
        <v>248</v>
      </c>
      <c r="B878">
        <v>3</v>
      </c>
      <c r="C878" t="s">
        <v>1178</v>
      </c>
      <c r="D878" t="s">
        <v>239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78</v>
      </c>
      <c r="T878" t="s">
        <v>75</v>
      </c>
      <c r="U878" t="s">
        <v>2</v>
      </c>
      <c r="V878">
        <v>20</v>
      </c>
      <c r="W878" t="s">
        <v>401</v>
      </c>
      <c r="X878">
        <v>0</v>
      </c>
      <c r="Y878">
        <v>0</v>
      </c>
      <c r="Z878">
        <v>0</v>
      </c>
    </row>
    <row r="879" spans="1:26" x14ac:dyDescent="0.25">
      <c r="A879" t="s">
        <v>248</v>
      </c>
      <c r="B879">
        <v>3</v>
      </c>
      <c r="C879" t="s">
        <v>1179</v>
      </c>
      <c r="D879" t="s">
        <v>239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88</v>
      </c>
      <c r="T879" t="s">
        <v>88</v>
      </c>
      <c r="U879" t="s">
        <v>88</v>
      </c>
      <c r="V879">
        <v>0</v>
      </c>
      <c r="W879" t="s">
        <v>88</v>
      </c>
      <c r="X879">
        <v>0</v>
      </c>
      <c r="Y879">
        <v>0</v>
      </c>
      <c r="Z879">
        <v>0</v>
      </c>
    </row>
    <row r="880" spans="1:26" x14ac:dyDescent="0.25">
      <c r="A880" t="s">
        <v>248</v>
      </c>
      <c r="B880">
        <v>3</v>
      </c>
      <c r="C880" t="s">
        <v>1182</v>
      </c>
      <c r="D880" t="s">
        <v>239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78</v>
      </c>
      <c r="T880" t="s">
        <v>75</v>
      </c>
      <c r="U880" t="s">
        <v>2</v>
      </c>
      <c r="V880">
        <v>20</v>
      </c>
      <c r="W880" t="s">
        <v>401</v>
      </c>
      <c r="X880">
        <v>0</v>
      </c>
      <c r="Y880">
        <v>0</v>
      </c>
      <c r="Z880">
        <v>0</v>
      </c>
    </row>
    <row r="881" spans="1:26" x14ac:dyDescent="0.25">
      <c r="A881" t="s">
        <v>248</v>
      </c>
      <c r="B881">
        <v>3</v>
      </c>
      <c r="C881" t="s">
        <v>1184</v>
      </c>
      <c r="D881" t="s">
        <v>239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72</v>
      </c>
      <c r="T881" t="s">
        <v>72</v>
      </c>
      <c r="U881" t="s">
        <v>121</v>
      </c>
      <c r="V881">
        <v>0</v>
      </c>
      <c r="W881" t="s">
        <v>401</v>
      </c>
      <c r="X881">
        <v>0</v>
      </c>
      <c r="Y881">
        <v>0</v>
      </c>
      <c r="Z881">
        <v>0</v>
      </c>
    </row>
    <row r="882" spans="1:26" x14ac:dyDescent="0.25">
      <c r="A882" t="s">
        <v>248</v>
      </c>
      <c r="B882">
        <v>3</v>
      </c>
      <c r="C882" t="s">
        <v>1185</v>
      </c>
      <c r="D882" t="s">
        <v>239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72</v>
      </c>
      <c r="T882" t="s">
        <v>72</v>
      </c>
      <c r="U882" t="s">
        <v>121</v>
      </c>
      <c r="V882">
        <v>0</v>
      </c>
      <c r="W882" t="s">
        <v>401</v>
      </c>
      <c r="X882">
        <v>0</v>
      </c>
      <c r="Y882">
        <v>0</v>
      </c>
      <c r="Z882">
        <v>0</v>
      </c>
    </row>
    <row r="883" spans="1:26" x14ac:dyDescent="0.25">
      <c r="A883" t="s">
        <v>248</v>
      </c>
      <c r="B883">
        <v>3</v>
      </c>
      <c r="C883" t="s">
        <v>1186</v>
      </c>
      <c r="D883" t="s">
        <v>239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72</v>
      </c>
      <c r="T883" t="s">
        <v>72</v>
      </c>
      <c r="U883" t="s">
        <v>121</v>
      </c>
      <c r="V883">
        <v>0</v>
      </c>
      <c r="W883" t="s">
        <v>401</v>
      </c>
      <c r="X883">
        <v>0</v>
      </c>
      <c r="Y883">
        <v>0</v>
      </c>
      <c r="Z883">
        <v>0</v>
      </c>
    </row>
    <row r="884" spans="1:26" x14ac:dyDescent="0.25">
      <c r="A884" t="s">
        <v>248</v>
      </c>
      <c r="B884">
        <v>3</v>
      </c>
      <c r="C884" t="s">
        <v>1187</v>
      </c>
      <c r="D884" t="s">
        <v>239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72</v>
      </c>
      <c r="T884" t="s">
        <v>72</v>
      </c>
      <c r="U884" t="s">
        <v>121</v>
      </c>
      <c r="V884">
        <v>0</v>
      </c>
      <c r="W884" t="s">
        <v>401</v>
      </c>
      <c r="X884">
        <v>0</v>
      </c>
      <c r="Y884">
        <v>0</v>
      </c>
      <c r="Z884">
        <v>0</v>
      </c>
    </row>
    <row r="885" spans="1:26" x14ac:dyDescent="0.25">
      <c r="A885" t="s">
        <v>248</v>
      </c>
      <c r="B885">
        <v>3</v>
      </c>
      <c r="C885" t="s">
        <v>1188</v>
      </c>
      <c r="D885" t="s">
        <v>239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72</v>
      </c>
      <c r="T885" t="s">
        <v>72</v>
      </c>
      <c r="U885" t="s">
        <v>121</v>
      </c>
      <c r="V885">
        <v>0</v>
      </c>
      <c r="W885" t="s">
        <v>401</v>
      </c>
      <c r="X885">
        <v>0</v>
      </c>
      <c r="Y885">
        <v>0</v>
      </c>
      <c r="Z885">
        <v>0</v>
      </c>
    </row>
    <row r="886" spans="1:26" x14ac:dyDescent="0.25">
      <c r="A886" t="s">
        <v>248</v>
      </c>
      <c r="B886">
        <v>3</v>
      </c>
      <c r="C886" t="s">
        <v>1189</v>
      </c>
      <c r="D886" t="s">
        <v>239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72</v>
      </c>
      <c r="T886" t="s">
        <v>72</v>
      </c>
      <c r="U886" t="s">
        <v>121</v>
      </c>
      <c r="V886">
        <v>0</v>
      </c>
      <c r="W886" t="s">
        <v>401</v>
      </c>
      <c r="X886">
        <v>0</v>
      </c>
      <c r="Y886">
        <v>0</v>
      </c>
      <c r="Z886">
        <v>0</v>
      </c>
    </row>
    <row r="887" spans="1:26" x14ac:dyDescent="0.25">
      <c r="A887" t="s">
        <v>248</v>
      </c>
      <c r="B887">
        <v>3</v>
      </c>
      <c r="C887" t="s">
        <v>1190</v>
      </c>
      <c r="D887" t="s">
        <v>239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72</v>
      </c>
      <c r="T887" t="s">
        <v>72</v>
      </c>
      <c r="U887" t="s">
        <v>121</v>
      </c>
      <c r="V887">
        <v>0</v>
      </c>
      <c r="W887" t="s">
        <v>401</v>
      </c>
      <c r="X887">
        <v>0</v>
      </c>
      <c r="Y887">
        <v>0</v>
      </c>
      <c r="Z887">
        <v>0</v>
      </c>
    </row>
    <row r="888" spans="1:26" x14ac:dyDescent="0.25">
      <c r="A888" t="s">
        <v>248</v>
      </c>
      <c r="B888">
        <v>3</v>
      </c>
      <c r="C888" t="s">
        <v>1191</v>
      </c>
      <c r="D888" t="s">
        <v>239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72</v>
      </c>
      <c r="T888" t="s">
        <v>72</v>
      </c>
      <c r="U888" t="s">
        <v>121</v>
      </c>
      <c r="V888">
        <v>0</v>
      </c>
      <c r="W888" t="s">
        <v>401</v>
      </c>
      <c r="X888">
        <v>0</v>
      </c>
      <c r="Y888">
        <v>0</v>
      </c>
      <c r="Z888">
        <v>0</v>
      </c>
    </row>
    <row r="889" spans="1:26" x14ac:dyDescent="0.25">
      <c r="A889" t="s">
        <v>248</v>
      </c>
      <c r="B889">
        <v>3</v>
      </c>
      <c r="C889" t="s">
        <v>1192</v>
      </c>
      <c r="D889" t="s">
        <v>239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72</v>
      </c>
      <c r="T889" t="s">
        <v>72</v>
      </c>
      <c r="U889" t="s">
        <v>121</v>
      </c>
      <c r="V889">
        <v>0</v>
      </c>
      <c r="W889" t="s">
        <v>401</v>
      </c>
      <c r="X889">
        <v>0</v>
      </c>
      <c r="Y889">
        <v>0</v>
      </c>
      <c r="Z889">
        <v>0</v>
      </c>
    </row>
    <row r="890" spans="1:26" x14ac:dyDescent="0.25">
      <c r="A890" t="s">
        <v>248</v>
      </c>
      <c r="B890">
        <v>3</v>
      </c>
      <c r="C890" t="s">
        <v>1193</v>
      </c>
      <c r="D890" t="s">
        <v>239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72</v>
      </c>
      <c r="T890" t="s">
        <v>72</v>
      </c>
      <c r="U890" t="s">
        <v>121</v>
      </c>
      <c r="V890">
        <v>0</v>
      </c>
      <c r="W890" t="s">
        <v>401</v>
      </c>
      <c r="X890">
        <v>0</v>
      </c>
      <c r="Y890">
        <v>0</v>
      </c>
      <c r="Z890">
        <v>0</v>
      </c>
    </row>
    <row r="891" spans="1:26" x14ac:dyDescent="0.25">
      <c r="A891" t="s">
        <v>248</v>
      </c>
      <c r="B891">
        <v>3</v>
      </c>
      <c r="C891" t="s">
        <v>1194</v>
      </c>
      <c r="D891" t="s">
        <v>239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72</v>
      </c>
      <c r="T891" t="s">
        <v>72</v>
      </c>
      <c r="U891" t="s">
        <v>121</v>
      </c>
      <c r="V891">
        <v>0</v>
      </c>
      <c r="W891" t="s">
        <v>401</v>
      </c>
      <c r="X891">
        <v>0</v>
      </c>
      <c r="Y891">
        <v>0</v>
      </c>
      <c r="Z891">
        <v>0</v>
      </c>
    </row>
    <row r="892" spans="1:26" x14ac:dyDescent="0.25">
      <c r="A892" t="s">
        <v>248</v>
      </c>
      <c r="B892">
        <v>3</v>
      </c>
      <c r="C892" t="s">
        <v>1195</v>
      </c>
      <c r="D892" t="s">
        <v>239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72</v>
      </c>
      <c r="T892" t="s">
        <v>72</v>
      </c>
      <c r="U892" t="s">
        <v>121</v>
      </c>
      <c r="V892">
        <v>0</v>
      </c>
      <c r="W892" t="s">
        <v>401</v>
      </c>
      <c r="X892">
        <v>0</v>
      </c>
      <c r="Y892">
        <v>0</v>
      </c>
      <c r="Z892">
        <v>0</v>
      </c>
    </row>
    <row r="893" spans="1:26" x14ac:dyDescent="0.25">
      <c r="A893" t="s">
        <v>248</v>
      </c>
      <c r="B893">
        <v>3</v>
      </c>
      <c r="C893" t="s">
        <v>1196</v>
      </c>
      <c r="D893" t="s">
        <v>239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72</v>
      </c>
      <c r="T893" t="s">
        <v>72</v>
      </c>
      <c r="U893" t="s">
        <v>121</v>
      </c>
      <c r="V893">
        <v>0</v>
      </c>
      <c r="W893" t="s">
        <v>401</v>
      </c>
      <c r="X893">
        <v>0</v>
      </c>
      <c r="Y893">
        <v>0</v>
      </c>
      <c r="Z893">
        <v>0</v>
      </c>
    </row>
    <row r="894" spans="1:26" x14ac:dyDescent="0.25">
      <c r="A894" t="s">
        <v>248</v>
      </c>
      <c r="B894">
        <v>3</v>
      </c>
      <c r="C894" t="s">
        <v>1197</v>
      </c>
      <c r="D894" t="s">
        <v>239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72</v>
      </c>
      <c r="T894" t="s">
        <v>72</v>
      </c>
      <c r="U894" t="s">
        <v>121</v>
      </c>
      <c r="V894">
        <v>0</v>
      </c>
      <c r="W894" t="s">
        <v>401</v>
      </c>
      <c r="X894">
        <v>0</v>
      </c>
      <c r="Y894">
        <v>0</v>
      </c>
      <c r="Z894">
        <v>0</v>
      </c>
    </row>
    <row r="895" spans="1:26" x14ac:dyDescent="0.25">
      <c r="A895" t="s">
        <v>248</v>
      </c>
      <c r="B895">
        <v>3</v>
      </c>
      <c r="C895" t="s">
        <v>1198</v>
      </c>
      <c r="D895" t="s">
        <v>239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72</v>
      </c>
      <c r="T895" t="s">
        <v>72</v>
      </c>
      <c r="U895" t="s">
        <v>121</v>
      </c>
      <c r="V895">
        <v>0</v>
      </c>
      <c r="W895" t="s">
        <v>401</v>
      </c>
      <c r="X895">
        <v>0</v>
      </c>
      <c r="Y895">
        <v>0</v>
      </c>
      <c r="Z895">
        <v>0</v>
      </c>
    </row>
    <row r="896" spans="1:26" x14ac:dyDescent="0.25">
      <c r="A896" t="s">
        <v>248</v>
      </c>
      <c r="B896">
        <v>3</v>
      </c>
      <c r="C896" t="s">
        <v>1199</v>
      </c>
      <c r="D896" t="s">
        <v>239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72</v>
      </c>
      <c r="T896" t="s">
        <v>72</v>
      </c>
      <c r="U896" t="s">
        <v>121</v>
      </c>
      <c r="V896">
        <v>0</v>
      </c>
      <c r="W896" t="s">
        <v>401</v>
      </c>
      <c r="X896">
        <v>0</v>
      </c>
      <c r="Y896">
        <v>0</v>
      </c>
      <c r="Z896">
        <v>0</v>
      </c>
    </row>
    <row r="897" spans="1:26" x14ac:dyDescent="0.25">
      <c r="A897" t="s">
        <v>248</v>
      </c>
      <c r="B897">
        <v>3</v>
      </c>
      <c r="C897" t="s">
        <v>1201</v>
      </c>
      <c r="D897" t="s">
        <v>239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72</v>
      </c>
      <c r="T897" t="s">
        <v>72</v>
      </c>
      <c r="U897" t="s">
        <v>121</v>
      </c>
      <c r="V897">
        <v>0</v>
      </c>
      <c r="W897" t="s">
        <v>401</v>
      </c>
      <c r="X897">
        <v>0</v>
      </c>
      <c r="Y897">
        <v>0</v>
      </c>
      <c r="Z897">
        <v>0</v>
      </c>
    </row>
    <row r="898" spans="1:26" x14ac:dyDescent="0.25">
      <c r="A898" t="s">
        <v>248</v>
      </c>
      <c r="B898">
        <v>3</v>
      </c>
      <c r="C898" t="s">
        <v>1202</v>
      </c>
      <c r="D898" t="s">
        <v>239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72</v>
      </c>
      <c r="T898" t="s">
        <v>72</v>
      </c>
      <c r="U898" t="s">
        <v>121</v>
      </c>
      <c r="V898">
        <v>0</v>
      </c>
      <c r="W898" t="s">
        <v>401</v>
      </c>
      <c r="X898">
        <v>0</v>
      </c>
      <c r="Y898">
        <v>0</v>
      </c>
      <c r="Z898">
        <v>0</v>
      </c>
    </row>
    <row r="899" spans="1:26" x14ac:dyDescent="0.25">
      <c r="A899" t="s">
        <v>248</v>
      </c>
      <c r="B899">
        <v>3</v>
      </c>
      <c r="C899" t="s">
        <v>1203</v>
      </c>
      <c r="D899" t="s">
        <v>239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72</v>
      </c>
      <c r="T899" t="s">
        <v>72</v>
      </c>
      <c r="U899" t="s">
        <v>121</v>
      </c>
      <c r="V899">
        <v>0</v>
      </c>
      <c r="W899" t="s">
        <v>401</v>
      </c>
      <c r="X899">
        <v>0</v>
      </c>
      <c r="Y899">
        <v>0</v>
      </c>
      <c r="Z899">
        <v>0</v>
      </c>
    </row>
    <row r="900" spans="1:26" x14ac:dyDescent="0.25">
      <c r="A900" t="s">
        <v>248</v>
      </c>
      <c r="B900">
        <v>3</v>
      </c>
      <c r="C900" t="s">
        <v>1204</v>
      </c>
      <c r="D900" t="s">
        <v>239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72</v>
      </c>
      <c r="T900" t="s">
        <v>72</v>
      </c>
      <c r="U900" t="s">
        <v>121</v>
      </c>
      <c r="V900">
        <v>0</v>
      </c>
      <c r="W900" t="s">
        <v>401</v>
      </c>
      <c r="X900">
        <v>0</v>
      </c>
      <c r="Y900">
        <v>0</v>
      </c>
      <c r="Z900">
        <v>0</v>
      </c>
    </row>
    <row r="901" spans="1:26" x14ac:dyDescent="0.25">
      <c r="A901" t="s">
        <v>248</v>
      </c>
      <c r="B901">
        <v>3</v>
      </c>
      <c r="C901" t="s">
        <v>1205</v>
      </c>
      <c r="D901" t="s">
        <v>239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72</v>
      </c>
      <c r="T901" t="s">
        <v>72</v>
      </c>
      <c r="U901" t="s">
        <v>121</v>
      </c>
      <c r="V901">
        <v>0</v>
      </c>
      <c r="W901" t="s">
        <v>401</v>
      </c>
      <c r="X901">
        <v>0</v>
      </c>
      <c r="Y901">
        <v>0</v>
      </c>
      <c r="Z901">
        <v>0</v>
      </c>
    </row>
    <row r="902" spans="1:26" x14ac:dyDescent="0.25">
      <c r="A902" t="s">
        <v>248</v>
      </c>
      <c r="B902">
        <v>3</v>
      </c>
      <c r="C902" t="s">
        <v>1206</v>
      </c>
      <c r="D902" t="s">
        <v>239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72</v>
      </c>
      <c r="T902" t="s">
        <v>72</v>
      </c>
      <c r="U902" t="s">
        <v>121</v>
      </c>
      <c r="V902">
        <v>0</v>
      </c>
      <c r="W902" t="s">
        <v>401</v>
      </c>
      <c r="X902">
        <v>0</v>
      </c>
      <c r="Y902">
        <v>0</v>
      </c>
      <c r="Z902">
        <v>0</v>
      </c>
    </row>
    <row r="903" spans="1:26" x14ac:dyDescent="0.25">
      <c r="A903" t="s">
        <v>248</v>
      </c>
      <c r="B903">
        <v>3</v>
      </c>
      <c r="C903" t="s">
        <v>1207</v>
      </c>
      <c r="D903" t="s">
        <v>239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72</v>
      </c>
      <c r="T903" t="s">
        <v>72</v>
      </c>
      <c r="U903" t="s">
        <v>121</v>
      </c>
      <c r="V903">
        <v>0</v>
      </c>
      <c r="W903" t="s">
        <v>401</v>
      </c>
      <c r="X903">
        <v>0</v>
      </c>
      <c r="Y903">
        <v>0</v>
      </c>
      <c r="Z903">
        <v>0</v>
      </c>
    </row>
    <row r="904" spans="1:26" x14ac:dyDescent="0.25">
      <c r="A904" t="s">
        <v>248</v>
      </c>
      <c r="B904">
        <v>3</v>
      </c>
      <c r="C904" t="s">
        <v>1208</v>
      </c>
      <c r="D904" t="s">
        <v>239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72</v>
      </c>
      <c r="T904" t="s">
        <v>72</v>
      </c>
      <c r="U904" t="s">
        <v>121</v>
      </c>
      <c r="V904">
        <v>0</v>
      </c>
      <c r="W904" t="s">
        <v>401</v>
      </c>
      <c r="X904">
        <v>0</v>
      </c>
      <c r="Y904">
        <v>0</v>
      </c>
      <c r="Z904">
        <v>0</v>
      </c>
    </row>
    <row r="905" spans="1:26" x14ac:dyDescent="0.25">
      <c r="A905" t="s">
        <v>248</v>
      </c>
      <c r="B905">
        <v>3</v>
      </c>
      <c r="C905" t="s">
        <v>1209</v>
      </c>
      <c r="D905" t="s">
        <v>239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72</v>
      </c>
      <c r="T905" t="s">
        <v>72</v>
      </c>
      <c r="U905" t="s">
        <v>121</v>
      </c>
      <c r="V905">
        <v>0</v>
      </c>
      <c r="W905" t="s">
        <v>401</v>
      </c>
      <c r="X905">
        <v>0</v>
      </c>
      <c r="Y905">
        <v>0</v>
      </c>
      <c r="Z905">
        <v>0</v>
      </c>
    </row>
    <row r="906" spans="1:26" x14ac:dyDescent="0.25">
      <c r="A906" t="s">
        <v>248</v>
      </c>
      <c r="B906">
        <v>3</v>
      </c>
      <c r="C906" t="s">
        <v>1210</v>
      </c>
      <c r="D906" t="s">
        <v>239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72</v>
      </c>
      <c r="T906" t="s">
        <v>72</v>
      </c>
      <c r="U906" t="s">
        <v>121</v>
      </c>
      <c r="V906">
        <v>0</v>
      </c>
      <c r="W906" t="s">
        <v>401</v>
      </c>
      <c r="X906">
        <v>0</v>
      </c>
      <c r="Y906">
        <v>0</v>
      </c>
      <c r="Z906">
        <v>0</v>
      </c>
    </row>
    <row r="907" spans="1:26" x14ac:dyDescent="0.25">
      <c r="A907" t="s">
        <v>248</v>
      </c>
      <c r="B907">
        <v>3</v>
      </c>
      <c r="C907" t="s">
        <v>1211</v>
      </c>
      <c r="D907" t="s">
        <v>239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72</v>
      </c>
      <c r="T907" t="s">
        <v>72</v>
      </c>
      <c r="U907" t="s">
        <v>121</v>
      </c>
      <c r="V907">
        <v>0</v>
      </c>
      <c r="W907" t="s">
        <v>401</v>
      </c>
      <c r="X907">
        <v>0</v>
      </c>
      <c r="Y907">
        <v>0</v>
      </c>
      <c r="Z907">
        <v>0</v>
      </c>
    </row>
    <row r="908" spans="1:26" x14ac:dyDescent="0.25">
      <c r="A908" t="s">
        <v>248</v>
      </c>
      <c r="B908">
        <v>3</v>
      </c>
      <c r="C908" t="s">
        <v>1213</v>
      </c>
      <c r="D908" t="s">
        <v>239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72</v>
      </c>
      <c r="T908" t="s">
        <v>72</v>
      </c>
      <c r="U908" t="s">
        <v>121</v>
      </c>
      <c r="V908">
        <v>0</v>
      </c>
      <c r="W908" t="s">
        <v>401</v>
      </c>
      <c r="X908">
        <v>0</v>
      </c>
      <c r="Y908">
        <v>0</v>
      </c>
      <c r="Z908">
        <v>0</v>
      </c>
    </row>
    <row r="909" spans="1:26" x14ac:dyDescent="0.25">
      <c r="A909" t="s">
        <v>248</v>
      </c>
      <c r="B909">
        <v>3</v>
      </c>
      <c r="C909" t="s">
        <v>1215</v>
      </c>
      <c r="D909" t="s">
        <v>239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72</v>
      </c>
      <c r="T909" t="s">
        <v>72</v>
      </c>
      <c r="U909" t="s">
        <v>121</v>
      </c>
      <c r="V909">
        <v>0</v>
      </c>
      <c r="W909" t="s">
        <v>401</v>
      </c>
      <c r="X909">
        <v>0</v>
      </c>
      <c r="Y909">
        <v>0</v>
      </c>
      <c r="Z909">
        <v>0</v>
      </c>
    </row>
    <row r="910" spans="1:26" x14ac:dyDescent="0.25">
      <c r="A910" t="s">
        <v>248</v>
      </c>
      <c r="B910">
        <v>3</v>
      </c>
      <c r="C910" t="s">
        <v>1216</v>
      </c>
      <c r="D910" t="s">
        <v>239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72</v>
      </c>
      <c r="T910" t="s">
        <v>72</v>
      </c>
      <c r="U910" t="s">
        <v>121</v>
      </c>
      <c r="V910">
        <v>0</v>
      </c>
      <c r="W910" t="s">
        <v>401</v>
      </c>
      <c r="X910">
        <v>0</v>
      </c>
      <c r="Y910">
        <v>0</v>
      </c>
      <c r="Z910">
        <v>0</v>
      </c>
    </row>
    <row r="911" spans="1:26" x14ac:dyDescent="0.25">
      <c r="A911" t="s">
        <v>248</v>
      </c>
      <c r="B911">
        <v>3</v>
      </c>
      <c r="C911" t="s">
        <v>1217</v>
      </c>
      <c r="D911" t="s">
        <v>239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72</v>
      </c>
      <c r="T911" t="s">
        <v>72</v>
      </c>
      <c r="U911" t="s">
        <v>121</v>
      </c>
      <c r="V911">
        <v>0</v>
      </c>
      <c r="W911" t="s">
        <v>401</v>
      </c>
      <c r="X911">
        <v>0</v>
      </c>
      <c r="Y911">
        <v>0</v>
      </c>
      <c r="Z911">
        <v>0</v>
      </c>
    </row>
    <row r="912" spans="1:26" x14ac:dyDescent="0.25">
      <c r="A912" t="s">
        <v>248</v>
      </c>
      <c r="B912">
        <v>3</v>
      </c>
      <c r="C912" t="s">
        <v>1218</v>
      </c>
      <c r="D912" t="s">
        <v>239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72</v>
      </c>
      <c r="T912" t="s">
        <v>72</v>
      </c>
      <c r="U912" t="s">
        <v>121</v>
      </c>
      <c r="V912">
        <v>0</v>
      </c>
      <c r="W912" t="s">
        <v>401</v>
      </c>
      <c r="X912">
        <v>0</v>
      </c>
      <c r="Y912">
        <v>0</v>
      </c>
      <c r="Z912">
        <v>0</v>
      </c>
    </row>
    <row r="913" spans="1:26" x14ac:dyDescent="0.25">
      <c r="A913" t="s">
        <v>248</v>
      </c>
      <c r="B913">
        <v>3</v>
      </c>
      <c r="C913" t="s">
        <v>1219</v>
      </c>
      <c r="D913" t="s">
        <v>239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72</v>
      </c>
      <c r="T913" t="s">
        <v>72</v>
      </c>
      <c r="U913" t="s">
        <v>121</v>
      </c>
      <c r="V913">
        <v>0</v>
      </c>
      <c r="W913" t="s">
        <v>401</v>
      </c>
      <c r="X913">
        <v>0</v>
      </c>
      <c r="Y913">
        <v>0</v>
      </c>
      <c r="Z913">
        <v>0</v>
      </c>
    </row>
    <row r="914" spans="1:26" x14ac:dyDescent="0.25">
      <c r="A914" t="s">
        <v>248</v>
      </c>
      <c r="B914">
        <v>3</v>
      </c>
      <c r="C914" t="s">
        <v>1220</v>
      </c>
      <c r="D914" t="s">
        <v>239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72</v>
      </c>
      <c r="T914" t="s">
        <v>72</v>
      </c>
      <c r="U914" t="s">
        <v>121</v>
      </c>
      <c r="V914">
        <v>0</v>
      </c>
      <c r="W914" t="s">
        <v>401</v>
      </c>
      <c r="X914">
        <v>0</v>
      </c>
      <c r="Y914">
        <v>0</v>
      </c>
      <c r="Z914">
        <v>0</v>
      </c>
    </row>
    <row r="915" spans="1:26" x14ac:dyDescent="0.25">
      <c r="A915" t="s">
        <v>248</v>
      </c>
      <c r="B915">
        <v>3</v>
      </c>
      <c r="C915" t="s">
        <v>1221</v>
      </c>
      <c r="D915" t="s">
        <v>239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72</v>
      </c>
      <c r="T915" t="s">
        <v>72</v>
      </c>
      <c r="U915" t="s">
        <v>121</v>
      </c>
      <c r="V915">
        <v>0</v>
      </c>
      <c r="W915" t="s">
        <v>401</v>
      </c>
      <c r="X915">
        <v>0</v>
      </c>
      <c r="Y915">
        <v>0</v>
      </c>
      <c r="Z915">
        <v>0</v>
      </c>
    </row>
    <row r="916" spans="1:26" x14ac:dyDescent="0.25">
      <c r="A916" t="s">
        <v>248</v>
      </c>
      <c r="B916">
        <v>3</v>
      </c>
      <c r="C916" t="s">
        <v>1222</v>
      </c>
      <c r="D916" t="s">
        <v>239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72</v>
      </c>
      <c r="T916" t="s">
        <v>72</v>
      </c>
      <c r="U916" t="s">
        <v>121</v>
      </c>
      <c r="V916">
        <v>0</v>
      </c>
      <c r="W916" t="s">
        <v>401</v>
      </c>
      <c r="X916">
        <v>0</v>
      </c>
      <c r="Y916">
        <v>0</v>
      </c>
      <c r="Z916">
        <v>0</v>
      </c>
    </row>
    <row r="917" spans="1:26" x14ac:dyDescent="0.25">
      <c r="A917" t="s">
        <v>248</v>
      </c>
      <c r="B917">
        <v>3</v>
      </c>
      <c r="C917" t="s">
        <v>1223</v>
      </c>
      <c r="D917" t="s">
        <v>239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72</v>
      </c>
      <c r="T917" t="s">
        <v>72</v>
      </c>
      <c r="U917" t="s">
        <v>121</v>
      </c>
      <c r="V917">
        <v>0</v>
      </c>
      <c r="W917" t="s">
        <v>401</v>
      </c>
      <c r="X917">
        <v>0</v>
      </c>
      <c r="Y917">
        <v>0</v>
      </c>
      <c r="Z917">
        <v>0</v>
      </c>
    </row>
    <row r="918" spans="1:26" x14ac:dyDescent="0.25">
      <c r="A918" t="s">
        <v>248</v>
      </c>
      <c r="B918">
        <v>3</v>
      </c>
      <c r="C918" t="s">
        <v>1224</v>
      </c>
      <c r="D918" t="s">
        <v>239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72</v>
      </c>
      <c r="T918" t="s">
        <v>72</v>
      </c>
      <c r="U918" t="s">
        <v>121</v>
      </c>
      <c r="V918">
        <v>0</v>
      </c>
      <c r="W918" t="s">
        <v>401</v>
      </c>
      <c r="X918">
        <v>0</v>
      </c>
      <c r="Y918">
        <v>0</v>
      </c>
      <c r="Z918">
        <v>0</v>
      </c>
    </row>
    <row r="919" spans="1:26" x14ac:dyDescent="0.25">
      <c r="A919" t="s">
        <v>248</v>
      </c>
      <c r="B919">
        <v>3</v>
      </c>
      <c r="C919" t="s">
        <v>1226</v>
      </c>
      <c r="D919" t="s">
        <v>239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99</v>
      </c>
      <c r="T919" t="s">
        <v>99</v>
      </c>
      <c r="U919" t="s">
        <v>2</v>
      </c>
      <c r="V919">
        <v>11.8</v>
      </c>
      <c r="W919" t="s">
        <v>401</v>
      </c>
      <c r="X919">
        <v>0</v>
      </c>
      <c r="Y919">
        <v>0</v>
      </c>
      <c r="Z919">
        <v>0</v>
      </c>
    </row>
    <row r="920" spans="1:26" x14ac:dyDescent="0.25">
      <c r="A920" t="s">
        <v>248</v>
      </c>
      <c r="B920">
        <v>3</v>
      </c>
      <c r="C920" t="s">
        <v>1229</v>
      </c>
      <c r="D920" t="s">
        <v>239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99</v>
      </c>
      <c r="T920" t="s">
        <v>99</v>
      </c>
      <c r="U920" t="s">
        <v>2</v>
      </c>
      <c r="V920">
        <v>11.8</v>
      </c>
      <c r="W920" t="s">
        <v>401</v>
      </c>
      <c r="X920">
        <v>0</v>
      </c>
      <c r="Y920">
        <v>0</v>
      </c>
      <c r="Z920">
        <v>0</v>
      </c>
    </row>
    <row r="921" spans="1:26" x14ac:dyDescent="0.25">
      <c r="A921" t="s">
        <v>248</v>
      </c>
      <c r="B921">
        <v>3</v>
      </c>
      <c r="C921" t="s">
        <v>1230</v>
      </c>
      <c r="D921" t="s">
        <v>239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99</v>
      </c>
      <c r="T921" t="s">
        <v>99</v>
      </c>
      <c r="U921" t="s">
        <v>2</v>
      </c>
      <c r="V921">
        <v>11.8</v>
      </c>
      <c r="W921" t="s">
        <v>401</v>
      </c>
      <c r="X921">
        <v>0</v>
      </c>
      <c r="Y921">
        <v>0</v>
      </c>
      <c r="Z921">
        <v>0</v>
      </c>
    </row>
    <row r="922" spans="1:26" x14ac:dyDescent="0.25">
      <c r="A922" t="s">
        <v>248</v>
      </c>
      <c r="B922">
        <v>3</v>
      </c>
      <c r="C922" t="s">
        <v>1231</v>
      </c>
      <c r="D922" t="s">
        <v>239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99</v>
      </c>
      <c r="T922" t="s">
        <v>99</v>
      </c>
      <c r="U922" t="s">
        <v>2</v>
      </c>
      <c r="V922">
        <v>11.8</v>
      </c>
      <c r="W922" t="s">
        <v>401</v>
      </c>
      <c r="X922">
        <v>0</v>
      </c>
      <c r="Y922">
        <v>0</v>
      </c>
      <c r="Z922">
        <v>0</v>
      </c>
    </row>
    <row r="923" spans="1:26" x14ac:dyDescent="0.25">
      <c r="A923" t="s">
        <v>248</v>
      </c>
      <c r="B923">
        <v>3</v>
      </c>
      <c r="C923" t="s">
        <v>1232</v>
      </c>
      <c r="D923" t="s">
        <v>239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99</v>
      </c>
      <c r="T923" t="s">
        <v>99</v>
      </c>
      <c r="U923" t="s">
        <v>2</v>
      </c>
      <c r="V923">
        <v>11.8</v>
      </c>
      <c r="W923" t="s">
        <v>401</v>
      </c>
      <c r="X923">
        <v>0</v>
      </c>
      <c r="Y923">
        <v>0</v>
      </c>
      <c r="Z923">
        <v>0</v>
      </c>
    </row>
    <row r="924" spans="1:26" x14ac:dyDescent="0.25">
      <c r="A924" t="s">
        <v>248</v>
      </c>
      <c r="B924">
        <v>3</v>
      </c>
      <c r="C924" t="s">
        <v>1233</v>
      </c>
      <c r="D924" t="s">
        <v>239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99</v>
      </c>
      <c r="T924" t="s">
        <v>99</v>
      </c>
      <c r="U924" t="s">
        <v>2</v>
      </c>
      <c r="V924">
        <v>11.8</v>
      </c>
      <c r="W924" t="s">
        <v>401</v>
      </c>
      <c r="X924">
        <v>0</v>
      </c>
      <c r="Y924">
        <v>0</v>
      </c>
      <c r="Z924">
        <v>0</v>
      </c>
    </row>
    <row r="925" spans="1:26" x14ac:dyDescent="0.25">
      <c r="A925" t="s">
        <v>248</v>
      </c>
      <c r="B925">
        <v>3</v>
      </c>
      <c r="C925" t="s">
        <v>1234</v>
      </c>
      <c r="D925" t="s">
        <v>239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99</v>
      </c>
      <c r="T925" t="s">
        <v>99</v>
      </c>
      <c r="U925" t="s">
        <v>2</v>
      </c>
      <c r="V925">
        <v>11.8</v>
      </c>
      <c r="W925" t="s">
        <v>401</v>
      </c>
      <c r="X925">
        <v>0</v>
      </c>
      <c r="Y925">
        <v>0</v>
      </c>
      <c r="Z925">
        <v>0</v>
      </c>
    </row>
    <row r="926" spans="1:26" x14ac:dyDescent="0.25">
      <c r="A926" t="s">
        <v>248</v>
      </c>
      <c r="B926">
        <v>3</v>
      </c>
      <c r="C926" t="s">
        <v>1235</v>
      </c>
      <c r="D926" t="s">
        <v>239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99</v>
      </c>
      <c r="T926" t="s">
        <v>99</v>
      </c>
      <c r="U926" t="s">
        <v>2</v>
      </c>
      <c r="V926">
        <v>11.8</v>
      </c>
      <c r="W926" t="s">
        <v>401</v>
      </c>
      <c r="X926">
        <v>0</v>
      </c>
      <c r="Y926">
        <v>0</v>
      </c>
      <c r="Z926">
        <v>0</v>
      </c>
    </row>
    <row r="927" spans="1:26" x14ac:dyDescent="0.25">
      <c r="A927" t="s">
        <v>248</v>
      </c>
      <c r="B927">
        <v>3</v>
      </c>
      <c r="C927" t="s">
        <v>1236</v>
      </c>
      <c r="D927" t="s">
        <v>239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99</v>
      </c>
      <c r="T927" t="s">
        <v>99</v>
      </c>
      <c r="U927" t="s">
        <v>2</v>
      </c>
      <c r="V927">
        <v>11.8</v>
      </c>
      <c r="W927" t="s">
        <v>401</v>
      </c>
      <c r="X927">
        <v>0</v>
      </c>
      <c r="Y927">
        <v>0</v>
      </c>
      <c r="Z927">
        <v>0</v>
      </c>
    </row>
    <row r="928" spans="1:26" x14ac:dyDescent="0.25">
      <c r="A928" t="s">
        <v>248</v>
      </c>
      <c r="B928">
        <v>3</v>
      </c>
      <c r="C928" t="s">
        <v>1237</v>
      </c>
      <c r="D928" t="s">
        <v>239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99</v>
      </c>
      <c r="T928" t="s">
        <v>99</v>
      </c>
      <c r="U928" t="s">
        <v>2</v>
      </c>
      <c r="V928">
        <v>11.8</v>
      </c>
      <c r="W928" t="s">
        <v>401</v>
      </c>
      <c r="X928">
        <v>0</v>
      </c>
      <c r="Y928">
        <v>0</v>
      </c>
      <c r="Z928">
        <v>0</v>
      </c>
    </row>
    <row r="929" spans="1:26" x14ac:dyDescent="0.25">
      <c r="A929" t="s">
        <v>248</v>
      </c>
      <c r="B929">
        <v>3</v>
      </c>
      <c r="C929" t="s">
        <v>1238</v>
      </c>
      <c r="D929" t="s">
        <v>239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99</v>
      </c>
      <c r="T929" t="s">
        <v>99</v>
      </c>
      <c r="U929" t="s">
        <v>2</v>
      </c>
      <c r="V929">
        <v>11.8</v>
      </c>
      <c r="W929" t="s">
        <v>401</v>
      </c>
      <c r="X929">
        <v>0</v>
      </c>
      <c r="Y929">
        <v>0</v>
      </c>
      <c r="Z929">
        <v>0</v>
      </c>
    </row>
    <row r="930" spans="1:26" x14ac:dyDescent="0.25">
      <c r="A930" t="s">
        <v>248</v>
      </c>
      <c r="B930">
        <v>3</v>
      </c>
      <c r="C930" t="s">
        <v>1239</v>
      </c>
      <c r="D930" t="s">
        <v>239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68</v>
      </c>
      <c r="T930" t="s">
        <v>83</v>
      </c>
      <c r="U930" t="s">
        <v>1</v>
      </c>
      <c r="V930">
        <v>9.5</v>
      </c>
      <c r="W930" t="s">
        <v>401</v>
      </c>
      <c r="X930">
        <v>0</v>
      </c>
      <c r="Y930">
        <v>0</v>
      </c>
      <c r="Z930">
        <v>0</v>
      </c>
    </row>
    <row r="931" spans="1:26" x14ac:dyDescent="0.25">
      <c r="A931" t="s">
        <v>248</v>
      </c>
      <c r="B931">
        <v>3</v>
      </c>
      <c r="C931" t="s">
        <v>1240</v>
      </c>
      <c r="D931" t="s">
        <v>239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68</v>
      </c>
      <c r="T931" t="s">
        <v>83</v>
      </c>
      <c r="U931" t="s">
        <v>1</v>
      </c>
      <c r="V931">
        <v>9.5</v>
      </c>
      <c r="W931" t="s">
        <v>401</v>
      </c>
      <c r="X931">
        <v>0</v>
      </c>
      <c r="Y931">
        <v>0</v>
      </c>
      <c r="Z931">
        <v>0</v>
      </c>
    </row>
    <row r="932" spans="1:26" x14ac:dyDescent="0.25">
      <c r="A932" t="s">
        <v>248</v>
      </c>
      <c r="B932">
        <v>3</v>
      </c>
      <c r="C932" t="s">
        <v>1241</v>
      </c>
      <c r="D932" t="s">
        <v>239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68</v>
      </c>
      <c r="T932" t="s">
        <v>83</v>
      </c>
      <c r="U932" t="s">
        <v>1</v>
      </c>
      <c r="V932">
        <v>9.5</v>
      </c>
      <c r="W932" t="s">
        <v>401</v>
      </c>
      <c r="X932">
        <v>0</v>
      </c>
      <c r="Y932">
        <v>0</v>
      </c>
      <c r="Z932">
        <v>0</v>
      </c>
    </row>
    <row r="933" spans="1:26" x14ac:dyDescent="0.25">
      <c r="A933" t="s">
        <v>248</v>
      </c>
      <c r="B933">
        <v>3</v>
      </c>
      <c r="C933" t="s">
        <v>1242</v>
      </c>
      <c r="D933" t="s">
        <v>239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68</v>
      </c>
      <c r="T933" t="s">
        <v>83</v>
      </c>
      <c r="U933" t="s">
        <v>1</v>
      </c>
      <c r="V933">
        <v>9.5</v>
      </c>
      <c r="W933" t="s">
        <v>401</v>
      </c>
      <c r="X933">
        <v>0</v>
      </c>
      <c r="Y933">
        <v>0</v>
      </c>
      <c r="Z933">
        <v>0</v>
      </c>
    </row>
    <row r="934" spans="1:26" x14ac:dyDescent="0.25">
      <c r="A934" t="s">
        <v>248</v>
      </c>
      <c r="B934">
        <v>3</v>
      </c>
      <c r="C934" t="s">
        <v>1243</v>
      </c>
      <c r="D934" t="s">
        <v>239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68</v>
      </c>
      <c r="T934" t="s">
        <v>83</v>
      </c>
      <c r="U934" t="s">
        <v>1</v>
      </c>
      <c r="V934">
        <v>9.5</v>
      </c>
      <c r="W934" t="s">
        <v>401</v>
      </c>
      <c r="X934">
        <v>0</v>
      </c>
      <c r="Y934">
        <v>0</v>
      </c>
      <c r="Z934">
        <v>0</v>
      </c>
    </row>
    <row r="935" spans="1:26" x14ac:dyDescent="0.25">
      <c r="A935" t="s">
        <v>248</v>
      </c>
      <c r="B935">
        <v>3</v>
      </c>
      <c r="C935" t="s">
        <v>1244</v>
      </c>
      <c r="D935" t="s">
        <v>239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68</v>
      </c>
      <c r="T935" t="s">
        <v>83</v>
      </c>
      <c r="U935" t="s">
        <v>1</v>
      </c>
      <c r="V935">
        <v>9.5</v>
      </c>
      <c r="W935" t="s">
        <v>401</v>
      </c>
      <c r="X935">
        <v>0</v>
      </c>
      <c r="Y935">
        <v>0</v>
      </c>
      <c r="Z935">
        <v>0</v>
      </c>
    </row>
    <row r="936" spans="1:26" x14ac:dyDescent="0.25">
      <c r="A936" t="s">
        <v>248</v>
      </c>
      <c r="B936">
        <v>3</v>
      </c>
      <c r="C936" t="s">
        <v>1245</v>
      </c>
      <c r="D936" t="s">
        <v>239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68</v>
      </c>
      <c r="T936" t="s">
        <v>83</v>
      </c>
      <c r="U936" t="s">
        <v>1</v>
      </c>
      <c r="V936">
        <v>9.5</v>
      </c>
      <c r="W936" t="s">
        <v>401</v>
      </c>
      <c r="X936">
        <v>0</v>
      </c>
      <c r="Y936">
        <v>0</v>
      </c>
      <c r="Z936">
        <v>0</v>
      </c>
    </row>
    <row r="937" spans="1:26" x14ac:dyDescent="0.25">
      <c r="A937" t="s">
        <v>248</v>
      </c>
      <c r="B937">
        <v>3</v>
      </c>
      <c r="C937" t="s">
        <v>1246</v>
      </c>
      <c r="D937" t="s">
        <v>239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68</v>
      </c>
      <c r="T937" t="s">
        <v>83</v>
      </c>
      <c r="U937" t="s">
        <v>1</v>
      </c>
      <c r="V937">
        <v>9.5</v>
      </c>
      <c r="W937" t="s">
        <v>401</v>
      </c>
      <c r="X937">
        <v>0</v>
      </c>
      <c r="Y937">
        <v>0</v>
      </c>
      <c r="Z937">
        <v>0</v>
      </c>
    </row>
    <row r="938" spans="1:26" x14ac:dyDescent="0.25">
      <c r="A938" t="s">
        <v>248</v>
      </c>
      <c r="B938">
        <v>3</v>
      </c>
      <c r="C938" t="s">
        <v>1247</v>
      </c>
      <c r="D938" t="s">
        <v>239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68</v>
      </c>
      <c r="T938" t="s">
        <v>83</v>
      </c>
      <c r="U938" t="s">
        <v>1</v>
      </c>
      <c r="V938">
        <v>9.5</v>
      </c>
      <c r="W938" t="s">
        <v>401</v>
      </c>
      <c r="X938">
        <v>0</v>
      </c>
      <c r="Y938">
        <v>0</v>
      </c>
      <c r="Z938">
        <v>0</v>
      </c>
    </row>
    <row r="939" spans="1:26" x14ac:dyDescent="0.25">
      <c r="A939" t="s">
        <v>248</v>
      </c>
      <c r="B939">
        <v>3</v>
      </c>
      <c r="C939" t="s">
        <v>1248</v>
      </c>
      <c r="D939" t="s">
        <v>239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68</v>
      </c>
      <c r="T939" t="s">
        <v>83</v>
      </c>
      <c r="U939" t="s">
        <v>1</v>
      </c>
      <c r="V939">
        <v>9.5</v>
      </c>
      <c r="W939" t="s">
        <v>401</v>
      </c>
      <c r="X939">
        <v>0</v>
      </c>
      <c r="Y939">
        <v>0</v>
      </c>
      <c r="Z939">
        <v>0</v>
      </c>
    </row>
    <row r="940" spans="1:26" x14ac:dyDescent="0.25">
      <c r="A940" t="s">
        <v>248</v>
      </c>
      <c r="B940">
        <v>3</v>
      </c>
      <c r="C940" t="s">
        <v>1249</v>
      </c>
      <c r="D940" t="s">
        <v>239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68</v>
      </c>
      <c r="T940" t="s">
        <v>83</v>
      </c>
      <c r="U940" t="s">
        <v>1</v>
      </c>
      <c r="V940">
        <v>9.5</v>
      </c>
      <c r="W940" t="s">
        <v>401</v>
      </c>
      <c r="X940">
        <v>0</v>
      </c>
      <c r="Y940">
        <v>0</v>
      </c>
      <c r="Z940">
        <v>0</v>
      </c>
    </row>
    <row r="941" spans="1:26" x14ac:dyDescent="0.25">
      <c r="A941" t="s">
        <v>248</v>
      </c>
      <c r="B941">
        <v>3</v>
      </c>
      <c r="C941" t="s">
        <v>1250</v>
      </c>
      <c r="D941" t="s">
        <v>239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68</v>
      </c>
      <c r="T941" t="s">
        <v>90</v>
      </c>
      <c r="U941" t="s">
        <v>1</v>
      </c>
      <c r="V941">
        <v>9.5</v>
      </c>
      <c r="W941" t="s">
        <v>401</v>
      </c>
      <c r="X941">
        <v>0</v>
      </c>
      <c r="Y941">
        <v>0</v>
      </c>
      <c r="Z941">
        <v>0</v>
      </c>
    </row>
    <row r="942" spans="1:26" x14ac:dyDescent="0.25">
      <c r="A942" t="s">
        <v>248</v>
      </c>
      <c r="B942">
        <v>3</v>
      </c>
      <c r="C942" t="s">
        <v>1252</v>
      </c>
      <c r="D942" t="s">
        <v>239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73</v>
      </c>
      <c r="T942" t="s">
        <v>74</v>
      </c>
      <c r="U942" t="s">
        <v>1</v>
      </c>
      <c r="V942">
        <v>3.2</v>
      </c>
      <c r="W942" t="s">
        <v>321</v>
      </c>
      <c r="X942">
        <v>0</v>
      </c>
      <c r="Y942">
        <v>0</v>
      </c>
      <c r="Z942">
        <v>0</v>
      </c>
    </row>
    <row r="943" spans="1:26" x14ac:dyDescent="0.25">
      <c r="A943" t="s">
        <v>248</v>
      </c>
      <c r="B943">
        <v>3</v>
      </c>
      <c r="C943" t="s">
        <v>1253</v>
      </c>
      <c r="D943" t="s">
        <v>239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73</v>
      </c>
      <c r="T943" t="s">
        <v>74</v>
      </c>
      <c r="U943" t="s">
        <v>1</v>
      </c>
      <c r="V943">
        <v>3.2</v>
      </c>
      <c r="W943" t="s">
        <v>321</v>
      </c>
      <c r="X943">
        <v>0</v>
      </c>
      <c r="Y943">
        <v>0</v>
      </c>
      <c r="Z943">
        <v>0</v>
      </c>
    </row>
    <row r="944" spans="1:26" x14ac:dyDescent="0.25">
      <c r="A944" t="s">
        <v>248</v>
      </c>
      <c r="B944">
        <v>3</v>
      </c>
      <c r="C944" t="s">
        <v>1254</v>
      </c>
      <c r="D944" t="s">
        <v>239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73</v>
      </c>
      <c r="T944" t="s">
        <v>74</v>
      </c>
      <c r="U944" t="s">
        <v>2</v>
      </c>
      <c r="V944">
        <v>3.2</v>
      </c>
      <c r="W944" t="s">
        <v>321</v>
      </c>
      <c r="X944">
        <v>0</v>
      </c>
      <c r="Y944">
        <v>0</v>
      </c>
      <c r="Z944">
        <v>0</v>
      </c>
    </row>
    <row r="945" spans="1:26" x14ac:dyDescent="0.25">
      <c r="A945" t="s">
        <v>248</v>
      </c>
      <c r="B945">
        <v>3</v>
      </c>
      <c r="C945" t="s">
        <v>1255</v>
      </c>
      <c r="D945" t="s">
        <v>239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73</v>
      </c>
      <c r="T945" t="s">
        <v>74</v>
      </c>
      <c r="U945" t="s">
        <v>2</v>
      </c>
      <c r="V945">
        <v>3.2</v>
      </c>
      <c r="W945" t="s">
        <v>321</v>
      </c>
      <c r="X945">
        <v>0</v>
      </c>
      <c r="Y945">
        <v>0</v>
      </c>
      <c r="Z945">
        <v>0</v>
      </c>
    </row>
    <row r="946" spans="1:26" x14ac:dyDescent="0.25">
      <c r="A946" t="s">
        <v>248</v>
      </c>
      <c r="B946">
        <v>3</v>
      </c>
      <c r="C946" t="s">
        <v>1256</v>
      </c>
      <c r="D946" t="s">
        <v>239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73</v>
      </c>
      <c r="T946" t="s">
        <v>74</v>
      </c>
      <c r="U946" t="s">
        <v>1</v>
      </c>
      <c r="V946">
        <v>3.2</v>
      </c>
      <c r="W946" t="s">
        <v>321</v>
      </c>
      <c r="X946">
        <v>0</v>
      </c>
      <c r="Y946">
        <v>0</v>
      </c>
      <c r="Z946">
        <v>0</v>
      </c>
    </row>
    <row r="947" spans="1:26" x14ac:dyDescent="0.25">
      <c r="A947" t="s">
        <v>248</v>
      </c>
      <c r="B947">
        <v>3</v>
      </c>
      <c r="C947" t="s">
        <v>1257</v>
      </c>
      <c r="D947" t="s">
        <v>239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73</v>
      </c>
      <c r="T947" t="s">
        <v>74</v>
      </c>
      <c r="U947" t="s">
        <v>1</v>
      </c>
      <c r="V947">
        <v>3.2</v>
      </c>
      <c r="W947" t="s">
        <v>321</v>
      </c>
      <c r="X947">
        <v>0</v>
      </c>
      <c r="Y947">
        <v>0</v>
      </c>
      <c r="Z947">
        <v>0</v>
      </c>
    </row>
    <row r="948" spans="1:26" x14ac:dyDescent="0.25">
      <c r="A948" t="s">
        <v>248</v>
      </c>
      <c r="B948">
        <v>3</v>
      </c>
      <c r="C948" t="s">
        <v>1258</v>
      </c>
      <c r="D948" t="s">
        <v>239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73</v>
      </c>
      <c r="T948" t="s">
        <v>74</v>
      </c>
      <c r="U948" t="s">
        <v>1</v>
      </c>
      <c r="V948">
        <v>3.2</v>
      </c>
      <c r="W948" t="s">
        <v>321</v>
      </c>
      <c r="X948">
        <v>0</v>
      </c>
      <c r="Y948">
        <v>0</v>
      </c>
      <c r="Z948">
        <v>0</v>
      </c>
    </row>
    <row r="949" spans="1:26" x14ac:dyDescent="0.25">
      <c r="A949" t="s">
        <v>248</v>
      </c>
      <c r="B949">
        <v>3</v>
      </c>
      <c r="C949" t="s">
        <v>1259</v>
      </c>
      <c r="D949" t="s">
        <v>239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73</v>
      </c>
      <c r="T949" t="s">
        <v>74</v>
      </c>
      <c r="U949" t="s">
        <v>1</v>
      </c>
      <c r="V949">
        <v>3.2</v>
      </c>
      <c r="W949" t="s">
        <v>321</v>
      </c>
      <c r="X949">
        <v>0</v>
      </c>
      <c r="Y949">
        <v>0</v>
      </c>
      <c r="Z949">
        <v>0</v>
      </c>
    </row>
    <row r="950" spans="1:26" x14ac:dyDescent="0.25">
      <c r="A950" t="s">
        <v>248</v>
      </c>
      <c r="B950">
        <v>3</v>
      </c>
      <c r="C950" t="s">
        <v>1260</v>
      </c>
      <c r="D950" t="s">
        <v>239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73</v>
      </c>
      <c r="T950" t="s">
        <v>74</v>
      </c>
      <c r="U950" t="s">
        <v>1</v>
      </c>
      <c r="V950">
        <v>3.2</v>
      </c>
      <c r="W950" t="s">
        <v>321</v>
      </c>
      <c r="X950">
        <v>0</v>
      </c>
      <c r="Y950">
        <v>0</v>
      </c>
      <c r="Z950">
        <v>0</v>
      </c>
    </row>
    <row r="951" spans="1:26" x14ac:dyDescent="0.25">
      <c r="A951" t="s">
        <v>248</v>
      </c>
      <c r="B951">
        <v>3</v>
      </c>
      <c r="C951" t="s">
        <v>1261</v>
      </c>
      <c r="D951" t="s">
        <v>239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73</v>
      </c>
      <c r="T951" t="s">
        <v>74</v>
      </c>
      <c r="U951" t="s">
        <v>2</v>
      </c>
      <c r="V951">
        <v>3.2</v>
      </c>
      <c r="W951" t="s">
        <v>321</v>
      </c>
      <c r="X951">
        <v>0</v>
      </c>
      <c r="Y951">
        <v>0</v>
      </c>
      <c r="Z951">
        <v>0</v>
      </c>
    </row>
    <row r="952" spans="1:26" x14ac:dyDescent="0.25">
      <c r="A952" t="s">
        <v>248</v>
      </c>
      <c r="B952">
        <v>3</v>
      </c>
      <c r="C952" t="s">
        <v>1262</v>
      </c>
      <c r="D952" t="s">
        <v>239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73</v>
      </c>
      <c r="T952" t="s">
        <v>74</v>
      </c>
      <c r="U952" t="s">
        <v>2</v>
      </c>
      <c r="V952">
        <v>3.2</v>
      </c>
      <c r="W952" t="s">
        <v>321</v>
      </c>
      <c r="X952">
        <v>0</v>
      </c>
      <c r="Y952">
        <v>0</v>
      </c>
      <c r="Z952">
        <v>0</v>
      </c>
    </row>
    <row r="953" spans="1:26" x14ac:dyDescent="0.25">
      <c r="A953" t="s">
        <v>248</v>
      </c>
      <c r="B953">
        <v>3</v>
      </c>
      <c r="C953" t="s">
        <v>1263</v>
      </c>
      <c r="D953" t="s">
        <v>239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73</v>
      </c>
      <c r="T953" t="s">
        <v>74</v>
      </c>
      <c r="U953" t="s">
        <v>1</v>
      </c>
      <c r="V953">
        <v>2.9</v>
      </c>
      <c r="W953" t="s">
        <v>321</v>
      </c>
      <c r="X953">
        <v>0</v>
      </c>
      <c r="Y953">
        <v>0</v>
      </c>
      <c r="Z953">
        <v>0</v>
      </c>
    </row>
    <row r="954" spans="1:26" x14ac:dyDescent="0.25">
      <c r="A954" t="s">
        <v>248</v>
      </c>
      <c r="B954">
        <v>3</v>
      </c>
      <c r="C954" t="s">
        <v>1264</v>
      </c>
      <c r="D954" t="s">
        <v>239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73</v>
      </c>
      <c r="T954" t="s">
        <v>74</v>
      </c>
      <c r="U954" t="s">
        <v>1</v>
      </c>
      <c r="V954">
        <v>2.9</v>
      </c>
      <c r="W954" t="s">
        <v>321</v>
      </c>
      <c r="X954">
        <v>0</v>
      </c>
      <c r="Y954">
        <v>0</v>
      </c>
      <c r="Z954">
        <v>0</v>
      </c>
    </row>
    <row r="955" spans="1:26" x14ac:dyDescent="0.25">
      <c r="A955" t="s">
        <v>248</v>
      </c>
      <c r="B955">
        <v>3</v>
      </c>
      <c r="C955" t="s">
        <v>1265</v>
      </c>
      <c r="D955" t="s">
        <v>239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73</v>
      </c>
      <c r="T955" t="s">
        <v>74</v>
      </c>
      <c r="U955" t="s">
        <v>2</v>
      </c>
      <c r="V955">
        <v>2.9</v>
      </c>
      <c r="W955" t="s">
        <v>321</v>
      </c>
      <c r="X955">
        <v>0</v>
      </c>
      <c r="Y955">
        <v>0</v>
      </c>
      <c r="Z955">
        <v>0</v>
      </c>
    </row>
    <row r="956" spans="1:26" x14ac:dyDescent="0.25">
      <c r="A956" t="s">
        <v>248</v>
      </c>
      <c r="B956">
        <v>3</v>
      </c>
      <c r="C956" t="s">
        <v>1266</v>
      </c>
      <c r="D956" t="s">
        <v>239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73</v>
      </c>
      <c r="T956" t="s">
        <v>74</v>
      </c>
      <c r="U956" t="s">
        <v>2</v>
      </c>
      <c r="V956">
        <v>2.9</v>
      </c>
      <c r="W956" t="s">
        <v>321</v>
      </c>
      <c r="X956">
        <v>0</v>
      </c>
      <c r="Y956">
        <v>0</v>
      </c>
      <c r="Z956">
        <v>0</v>
      </c>
    </row>
    <row r="957" spans="1:26" x14ac:dyDescent="0.25">
      <c r="A957" t="s">
        <v>248</v>
      </c>
      <c r="B957">
        <v>3</v>
      </c>
      <c r="C957" t="s">
        <v>1267</v>
      </c>
      <c r="D957" t="s">
        <v>239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73</v>
      </c>
      <c r="T957" t="s">
        <v>74</v>
      </c>
      <c r="U957" t="s">
        <v>1</v>
      </c>
      <c r="V957">
        <v>2.9</v>
      </c>
      <c r="W957" t="s">
        <v>321</v>
      </c>
      <c r="X957">
        <v>0</v>
      </c>
      <c r="Y957">
        <v>0</v>
      </c>
      <c r="Z957">
        <v>0</v>
      </c>
    </row>
    <row r="958" spans="1:26" x14ac:dyDescent="0.25">
      <c r="A958" t="s">
        <v>248</v>
      </c>
      <c r="B958">
        <v>3</v>
      </c>
      <c r="C958" t="s">
        <v>1268</v>
      </c>
      <c r="D958" t="s">
        <v>239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73</v>
      </c>
      <c r="T958" t="s">
        <v>74</v>
      </c>
      <c r="U958" t="s">
        <v>1</v>
      </c>
      <c r="V958">
        <v>2.9</v>
      </c>
      <c r="W958" t="s">
        <v>321</v>
      </c>
      <c r="X958">
        <v>0</v>
      </c>
      <c r="Y958">
        <v>0</v>
      </c>
      <c r="Z958">
        <v>0</v>
      </c>
    </row>
    <row r="959" spans="1:26" x14ac:dyDescent="0.25">
      <c r="A959" t="s">
        <v>248</v>
      </c>
      <c r="B959">
        <v>3</v>
      </c>
      <c r="C959" t="s">
        <v>1269</v>
      </c>
      <c r="D959" t="s">
        <v>239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73</v>
      </c>
      <c r="T959" t="s">
        <v>74</v>
      </c>
      <c r="U959" t="s">
        <v>2</v>
      </c>
      <c r="V959">
        <v>2.9</v>
      </c>
      <c r="W959" t="s">
        <v>321</v>
      </c>
      <c r="X959">
        <v>0</v>
      </c>
      <c r="Y959">
        <v>0</v>
      </c>
      <c r="Z959">
        <v>0</v>
      </c>
    </row>
    <row r="960" spans="1:26" x14ac:dyDescent="0.25">
      <c r="A960" t="s">
        <v>248</v>
      </c>
      <c r="B960">
        <v>3</v>
      </c>
      <c r="C960" t="s">
        <v>1270</v>
      </c>
      <c r="D960" t="s">
        <v>239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73</v>
      </c>
      <c r="T960" t="s">
        <v>74</v>
      </c>
      <c r="U960" t="s">
        <v>1</v>
      </c>
      <c r="V960">
        <v>2.9</v>
      </c>
      <c r="W960" t="s">
        <v>321</v>
      </c>
      <c r="X960">
        <v>0</v>
      </c>
      <c r="Y960">
        <v>0</v>
      </c>
      <c r="Z960">
        <v>0</v>
      </c>
    </row>
    <row r="961" spans="1:26" x14ac:dyDescent="0.25">
      <c r="A961" t="s">
        <v>248</v>
      </c>
      <c r="B961">
        <v>3</v>
      </c>
      <c r="C961" t="s">
        <v>1271</v>
      </c>
      <c r="D961" t="s">
        <v>239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73</v>
      </c>
      <c r="T961" t="s">
        <v>74</v>
      </c>
      <c r="U961" t="s">
        <v>1</v>
      </c>
      <c r="V961">
        <v>2.9</v>
      </c>
      <c r="W961" t="s">
        <v>321</v>
      </c>
      <c r="X961">
        <v>0</v>
      </c>
      <c r="Y961">
        <v>0</v>
      </c>
      <c r="Z961">
        <v>0</v>
      </c>
    </row>
    <row r="962" spans="1:26" x14ac:dyDescent="0.25">
      <c r="A962" t="s">
        <v>248</v>
      </c>
      <c r="B962">
        <v>3</v>
      </c>
      <c r="C962" t="s">
        <v>1272</v>
      </c>
      <c r="D962" t="s">
        <v>239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73</v>
      </c>
      <c r="T962" t="s">
        <v>74</v>
      </c>
      <c r="U962" t="s">
        <v>1</v>
      </c>
      <c r="V962">
        <v>2.9</v>
      </c>
      <c r="W962" t="s">
        <v>321</v>
      </c>
      <c r="X962">
        <v>0</v>
      </c>
      <c r="Y962">
        <v>0</v>
      </c>
      <c r="Z962">
        <v>0</v>
      </c>
    </row>
    <row r="963" spans="1:26" x14ac:dyDescent="0.25">
      <c r="A963" t="s">
        <v>248</v>
      </c>
      <c r="B963">
        <v>3</v>
      </c>
      <c r="C963" t="s">
        <v>1273</v>
      </c>
      <c r="D963" t="s">
        <v>239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73</v>
      </c>
      <c r="T963" t="s">
        <v>74</v>
      </c>
      <c r="U963" t="s">
        <v>2</v>
      </c>
      <c r="V963">
        <v>2.9</v>
      </c>
      <c r="W963" t="s">
        <v>321</v>
      </c>
      <c r="X963">
        <v>0</v>
      </c>
      <c r="Y963">
        <v>0</v>
      </c>
      <c r="Z963">
        <v>0</v>
      </c>
    </row>
    <row r="964" spans="1:26" x14ac:dyDescent="0.25">
      <c r="A964" t="s">
        <v>248</v>
      </c>
      <c r="B964">
        <v>3</v>
      </c>
      <c r="C964" t="s">
        <v>1274</v>
      </c>
      <c r="D964" t="s">
        <v>239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73</v>
      </c>
      <c r="T964" t="s">
        <v>74</v>
      </c>
      <c r="U964" t="s">
        <v>2</v>
      </c>
      <c r="V964">
        <v>2.9</v>
      </c>
      <c r="W964" t="s">
        <v>321</v>
      </c>
      <c r="X964">
        <v>0</v>
      </c>
      <c r="Y964">
        <v>0</v>
      </c>
      <c r="Z964">
        <v>0</v>
      </c>
    </row>
    <row r="965" spans="1:26" x14ac:dyDescent="0.25">
      <c r="A965" t="s">
        <v>248</v>
      </c>
      <c r="B965">
        <v>3</v>
      </c>
      <c r="C965" t="s">
        <v>1275</v>
      </c>
      <c r="D965" t="s">
        <v>239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73</v>
      </c>
      <c r="T965" t="s">
        <v>74</v>
      </c>
      <c r="U965" t="s">
        <v>2</v>
      </c>
      <c r="V965">
        <v>3.2</v>
      </c>
      <c r="W965" t="s">
        <v>321</v>
      </c>
      <c r="X965">
        <v>0</v>
      </c>
      <c r="Y965">
        <v>0</v>
      </c>
      <c r="Z965">
        <v>0</v>
      </c>
    </row>
    <row r="966" spans="1:26" x14ac:dyDescent="0.25">
      <c r="A966" t="s">
        <v>248</v>
      </c>
      <c r="B966">
        <v>3</v>
      </c>
      <c r="C966" t="s">
        <v>1277</v>
      </c>
      <c r="D966" t="s">
        <v>239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73</v>
      </c>
      <c r="T966" t="s">
        <v>74</v>
      </c>
      <c r="U966" t="s">
        <v>2</v>
      </c>
      <c r="V966">
        <v>3.2</v>
      </c>
      <c r="W966" t="s">
        <v>321</v>
      </c>
      <c r="X966">
        <v>0</v>
      </c>
      <c r="Y966">
        <v>0</v>
      </c>
      <c r="Z966">
        <v>0</v>
      </c>
    </row>
    <row r="967" spans="1:26" x14ac:dyDescent="0.25">
      <c r="A967" t="s">
        <v>248</v>
      </c>
      <c r="B967">
        <v>3</v>
      </c>
      <c r="C967" t="s">
        <v>1278</v>
      </c>
      <c r="D967" t="s">
        <v>239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73</v>
      </c>
      <c r="T967" t="s">
        <v>74</v>
      </c>
      <c r="U967" t="s">
        <v>1</v>
      </c>
      <c r="V967">
        <v>3.2</v>
      </c>
      <c r="W967" t="s">
        <v>321</v>
      </c>
      <c r="X967">
        <v>0</v>
      </c>
      <c r="Y967">
        <v>0</v>
      </c>
      <c r="Z967">
        <v>0</v>
      </c>
    </row>
    <row r="968" spans="1:26" x14ac:dyDescent="0.25">
      <c r="A968" t="s">
        <v>248</v>
      </c>
      <c r="B968">
        <v>3</v>
      </c>
      <c r="C968" t="s">
        <v>1279</v>
      </c>
      <c r="D968" t="s">
        <v>239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73</v>
      </c>
      <c r="T968" t="s">
        <v>74</v>
      </c>
      <c r="U968" t="s">
        <v>1</v>
      </c>
      <c r="V968">
        <v>3.2</v>
      </c>
      <c r="W968" t="s">
        <v>321</v>
      </c>
      <c r="X968">
        <v>0</v>
      </c>
      <c r="Y968">
        <v>0</v>
      </c>
      <c r="Z968">
        <v>0</v>
      </c>
    </row>
    <row r="969" spans="1:26" x14ac:dyDescent="0.25">
      <c r="A969" t="s">
        <v>248</v>
      </c>
      <c r="B969">
        <v>3</v>
      </c>
      <c r="C969" t="s">
        <v>1280</v>
      </c>
      <c r="D969" t="s">
        <v>239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73</v>
      </c>
      <c r="T969" t="s">
        <v>74</v>
      </c>
      <c r="U969" t="s">
        <v>1</v>
      </c>
      <c r="V969">
        <v>3.2</v>
      </c>
      <c r="W969" t="s">
        <v>321</v>
      </c>
      <c r="X969">
        <v>0</v>
      </c>
      <c r="Y969">
        <v>0</v>
      </c>
      <c r="Z969">
        <v>0</v>
      </c>
    </row>
    <row r="970" spans="1:26" x14ac:dyDescent="0.25">
      <c r="A970" t="s">
        <v>248</v>
      </c>
      <c r="B970">
        <v>3</v>
      </c>
      <c r="C970" t="s">
        <v>1281</v>
      </c>
      <c r="D970" t="s">
        <v>239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73</v>
      </c>
      <c r="T970" t="s">
        <v>74</v>
      </c>
      <c r="U970" t="s">
        <v>2</v>
      </c>
      <c r="V970">
        <v>3.2</v>
      </c>
      <c r="W970" t="s">
        <v>321</v>
      </c>
      <c r="X970">
        <v>0</v>
      </c>
      <c r="Y970">
        <v>0</v>
      </c>
      <c r="Z970">
        <v>0</v>
      </c>
    </row>
    <row r="971" spans="1:26" x14ac:dyDescent="0.25">
      <c r="A971" t="s">
        <v>248</v>
      </c>
      <c r="B971">
        <v>3</v>
      </c>
      <c r="C971" t="s">
        <v>1282</v>
      </c>
      <c r="D971" t="s">
        <v>239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73</v>
      </c>
      <c r="T971" t="s">
        <v>74</v>
      </c>
      <c r="U971" t="s">
        <v>2</v>
      </c>
      <c r="V971">
        <v>3.2</v>
      </c>
      <c r="W971" t="s">
        <v>321</v>
      </c>
      <c r="X971">
        <v>0</v>
      </c>
      <c r="Y971">
        <v>0</v>
      </c>
      <c r="Z971">
        <v>0</v>
      </c>
    </row>
    <row r="972" spans="1:26" x14ac:dyDescent="0.25">
      <c r="A972" t="s">
        <v>248</v>
      </c>
      <c r="B972">
        <v>3</v>
      </c>
      <c r="C972" t="s">
        <v>1283</v>
      </c>
      <c r="D972" t="s">
        <v>239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73</v>
      </c>
      <c r="T972" t="s">
        <v>74</v>
      </c>
      <c r="U972" t="s">
        <v>1</v>
      </c>
      <c r="V972">
        <v>3.2</v>
      </c>
      <c r="W972" t="s">
        <v>321</v>
      </c>
      <c r="X972">
        <v>0</v>
      </c>
      <c r="Y972">
        <v>0</v>
      </c>
      <c r="Z972">
        <v>0</v>
      </c>
    </row>
    <row r="973" spans="1:26" x14ac:dyDescent="0.25">
      <c r="A973" t="s">
        <v>248</v>
      </c>
      <c r="B973">
        <v>3</v>
      </c>
      <c r="C973" t="s">
        <v>1284</v>
      </c>
      <c r="D973" t="s">
        <v>239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73</v>
      </c>
      <c r="T973" t="s">
        <v>74</v>
      </c>
      <c r="U973" t="s">
        <v>2</v>
      </c>
      <c r="V973">
        <v>3.2</v>
      </c>
      <c r="W973" t="s">
        <v>321</v>
      </c>
      <c r="X973">
        <v>0</v>
      </c>
      <c r="Y973">
        <v>0</v>
      </c>
      <c r="Z973">
        <v>0</v>
      </c>
    </row>
    <row r="974" spans="1:26" x14ac:dyDescent="0.25">
      <c r="A974" t="s">
        <v>248</v>
      </c>
      <c r="B974">
        <v>3</v>
      </c>
      <c r="C974" t="s">
        <v>1285</v>
      </c>
      <c r="D974" t="s">
        <v>239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73</v>
      </c>
      <c r="T974" t="s">
        <v>74</v>
      </c>
      <c r="U974" t="s">
        <v>2</v>
      </c>
      <c r="V974">
        <v>3.2</v>
      </c>
      <c r="W974" t="s">
        <v>321</v>
      </c>
      <c r="X974">
        <v>0</v>
      </c>
      <c r="Y974">
        <v>0</v>
      </c>
      <c r="Z974">
        <v>0</v>
      </c>
    </row>
    <row r="975" spans="1:26" x14ac:dyDescent="0.25">
      <c r="A975" t="s">
        <v>248</v>
      </c>
      <c r="B975">
        <v>3</v>
      </c>
      <c r="C975" t="s">
        <v>1286</v>
      </c>
      <c r="D975" t="s">
        <v>239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73</v>
      </c>
      <c r="T975" t="s">
        <v>74</v>
      </c>
      <c r="U975" t="s">
        <v>2</v>
      </c>
      <c r="V975">
        <v>3.2</v>
      </c>
      <c r="W975" t="s">
        <v>321</v>
      </c>
      <c r="X975">
        <v>0</v>
      </c>
      <c r="Y975">
        <v>0</v>
      </c>
      <c r="Z975">
        <v>0</v>
      </c>
    </row>
    <row r="976" spans="1:26" x14ac:dyDescent="0.25">
      <c r="A976" t="s">
        <v>248</v>
      </c>
      <c r="B976">
        <v>3</v>
      </c>
      <c r="C976" t="s">
        <v>1287</v>
      </c>
      <c r="D976" t="s">
        <v>239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73</v>
      </c>
      <c r="T976" t="s">
        <v>79</v>
      </c>
      <c r="U976" t="s">
        <v>2</v>
      </c>
      <c r="V976">
        <v>14</v>
      </c>
      <c r="W976" t="s">
        <v>321</v>
      </c>
      <c r="X976">
        <v>0</v>
      </c>
      <c r="Y976">
        <v>0</v>
      </c>
      <c r="Z976">
        <v>0</v>
      </c>
    </row>
    <row r="977" spans="1:26" x14ac:dyDescent="0.25">
      <c r="A977" t="s">
        <v>248</v>
      </c>
      <c r="B977">
        <v>3</v>
      </c>
      <c r="C977" t="s">
        <v>1289</v>
      </c>
      <c r="D977" t="s">
        <v>239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73</v>
      </c>
      <c r="T977" t="s">
        <v>79</v>
      </c>
      <c r="U977" t="s">
        <v>2</v>
      </c>
      <c r="V977">
        <v>14</v>
      </c>
      <c r="W977" t="s">
        <v>321</v>
      </c>
      <c r="X977">
        <v>0</v>
      </c>
      <c r="Y977">
        <v>0</v>
      </c>
      <c r="Z977">
        <v>0</v>
      </c>
    </row>
    <row r="978" spans="1:26" x14ac:dyDescent="0.25">
      <c r="A978" t="s">
        <v>248</v>
      </c>
      <c r="B978">
        <v>3</v>
      </c>
      <c r="C978" t="s">
        <v>1290</v>
      </c>
      <c r="D978" t="s">
        <v>239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73</v>
      </c>
      <c r="T978" t="s">
        <v>79</v>
      </c>
      <c r="U978" t="s">
        <v>2</v>
      </c>
      <c r="V978">
        <v>14</v>
      </c>
      <c r="W978" t="s">
        <v>321</v>
      </c>
      <c r="X978">
        <v>0</v>
      </c>
      <c r="Y978">
        <v>0</v>
      </c>
      <c r="Z978">
        <v>0</v>
      </c>
    </row>
    <row r="979" spans="1:26" x14ac:dyDescent="0.25">
      <c r="A979" t="s">
        <v>248</v>
      </c>
      <c r="B979">
        <v>3</v>
      </c>
      <c r="C979" t="s">
        <v>1291</v>
      </c>
      <c r="D979" t="s">
        <v>239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73</v>
      </c>
      <c r="T979" t="s">
        <v>79</v>
      </c>
      <c r="U979" t="s">
        <v>2</v>
      </c>
      <c r="V979">
        <v>14</v>
      </c>
      <c r="W979" t="s">
        <v>321</v>
      </c>
      <c r="X979">
        <v>0</v>
      </c>
      <c r="Y979">
        <v>0</v>
      </c>
      <c r="Z979">
        <v>0</v>
      </c>
    </row>
    <row r="980" spans="1:26" x14ac:dyDescent="0.25">
      <c r="A980" t="s">
        <v>248</v>
      </c>
      <c r="B980">
        <v>3</v>
      </c>
      <c r="C980" t="s">
        <v>1292</v>
      </c>
      <c r="D980" t="s">
        <v>239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72</v>
      </c>
      <c r="T980" t="s">
        <v>72</v>
      </c>
      <c r="U980" t="s">
        <v>121</v>
      </c>
      <c r="V980">
        <v>0</v>
      </c>
      <c r="W980" t="s">
        <v>321</v>
      </c>
      <c r="X980">
        <v>0</v>
      </c>
      <c r="Y980">
        <v>0</v>
      </c>
      <c r="Z980">
        <v>0</v>
      </c>
    </row>
    <row r="981" spans="1:26" x14ac:dyDescent="0.25">
      <c r="A981" t="s">
        <v>248</v>
      </c>
      <c r="B981">
        <v>3</v>
      </c>
      <c r="C981" t="s">
        <v>1294</v>
      </c>
      <c r="D981" t="s">
        <v>239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72</v>
      </c>
      <c r="T981" t="s">
        <v>72</v>
      </c>
      <c r="U981" t="s">
        <v>121</v>
      </c>
      <c r="V981">
        <v>0</v>
      </c>
      <c r="W981" t="s">
        <v>321</v>
      </c>
      <c r="X981">
        <v>0</v>
      </c>
      <c r="Y981">
        <v>0</v>
      </c>
      <c r="Z981">
        <v>0</v>
      </c>
    </row>
    <row r="982" spans="1:26" x14ac:dyDescent="0.25">
      <c r="A982" t="s">
        <v>248</v>
      </c>
      <c r="B982">
        <v>3</v>
      </c>
      <c r="C982" t="s">
        <v>1295</v>
      </c>
      <c r="D982" t="s">
        <v>239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72</v>
      </c>
      <c r="T982" t="s">
        <v>72</v>
      </c>
      <c r="U982" t="s">
        <v>121</v>
      </c>
      <c r="V982">
        <v>0</v>
      </c>
      <c r="W982" t="s">
        <v>321</v>
      </c>
      <c r="X982">
        <v>0</v>
      </c>
      <c r="Y982">
        <v>0</v>
      </c>
      <c r="Z982">
        <v>0</v>
      </c>
    </row>
    <row r="983" spans="1:26" x14ac:dyDescent="0.25">
      <c r="A983" t="s">
        <v>248</v>
      </c>
      <c r="B983">
        <v>3</v>
      </c>
      <c r="C983" t="s">
        <v>1296</v>
      </c>
      <c r="D983" t="s">
        <v>239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72</v>
      </c>
      <c r="T983" t="s">
        <v>72</v>
      </c>
      <c r="U983" t="s">
        <v>121</v>
      </c>
      <c r="V983">
        <v>0</v>
      </c>
      <c r="W983" t="s">
        <v>321</v>
      </c>
      <c r="X983">
        <v>0</v>
      </c>
      <c r="Y983">
        <v>0</v>
      </c>
      <c r="Z983">
        <v>0</v>
      </c>
    </row>
    <row r="984" spans="1:26" x14ac:dyDescent="0.25">
      <c r="A984" t="s">
        <v>248</v>
      </c>
      <c r="B984">
        <v>3</v>
      </c>
      <c r="C984" t="s">
        <v>1297</v>
      </c>
      <c r="D984" t="s">
        <v>239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72</v>
      </c>
      <c r="T984" t="s">
        <v>72</v>
      </c>
      <c r="U984" t="s">
        <v>121</v>
      </c>
      <c r="V984">
        <v>0</v>
      </c>
      <c r="W984" t="s">
        <v>321</v>
      </c>
      <c r="X984">
        <v>0</v>
      </c>
      <c r="Y984">
        <v>0</v>
      </c>
      <c r="Z984">
        <v>0</v>
      </c>
    </row>
    <row r="985" spans="1:26" x14ac:dyDescent="0.25">
      <c r="A985" t="s">
        <v>248</v>
      </c>
      <c r="B985">
        <v>3</v>
      </c>
      <c r="C985" t="s">
        <v>1298</v>
      </c>
      <c r="D985" t="s">
        <v>239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72</v>
      </c>
      <c r="T985" t="s">
        <v>72</v>
      </c>
      <c r="U985" t="s">
        <v>121</v>
      </c>
      <c r="V985">
        <v>0</v>
      </c>
      <c r="W985" t="s">
        <v>321</v>
      </c>
      <c r="X985">
        <v>0</v>
      </c>
      <c r="Y985">
        <v>0</v>
      </c>
      <c r="Z985">
        <v>0</v>
      </c>
    </row>
    <row r="986" spans="1:26" x14ac:dyDescent="0.25">
      <c r="A986" t="s">
        <v>248</v>
      </c>
      <c r="B986">
        <v>3</v>
      </c>
      <c r="C986" t="s">
        <v>1299</v>
      </c>
      <c r="D986" t="s">
        <v>239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72</v>
      </c>
      <c r="T986" t="s">
        <v>72</v>
      </c>
      <c r="U986" t="s">
        <v>121</v>
      </c>
      <c r="V986">
        <v>0</v>
      </c>
      <c r="W986" t="s">
        <v>321</v>
      </c>
      <c r="X986">
        <v>0</v>
      </c>
      <c r="Y986">
        <v>0</v>
      </c>
      <c r="Z986">
        <v>0</v>
      </c>
    </row>
    <row r="987" spans="1:26" x14ac:dyDescent="0.25">
      <c r="A987" t="s">
        <v>248</v>
      </c>
      <c r="B987">
        <v>3</v>
      </c>
      <c r="C987" t="s">
        <v>1301</v>
      </c>
      <c r="D987" t="s">
        <v>239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78</v>
      </c>
      <c r="T987" t="s">
        <v>127</v>
      </c>
      <c r="U987" t="s">
        <v>1</v>
      </c>
      <c r="V987">
        <v>15</v>
      </c>
      <c r="W987" t="s">
        <v>321</v>
      </c>
      <c r="X987">
        <v>0</v>
      </c>
      <c r="Y987">
        <v>0</v>
      </c>
      <c r="Z987">
        <v>0</v>
      </c>
    </row>
    <row r="988" spans="1:26" x14ac:dyDescent="0.25">
      <c r="A988" t="s">
        <v>248</v>
      </c>
      <c r="B988">
        <v>3</v>
      </c>
      <c r="C988" t="s">
        <v>1303</v>
      </c>
      <c r="D988" t="s">
        <v>239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78</v>
      </c>
      <c r="T988" t="s">
        <v>127</v>
      </c>
      <c r="U988" t="s">
        <v>1</v>
      </c>
      <c r="V988">
        <v>15</v>
      </c>
      <c r="W988" t="s">
        <v>321</v>
      </c>
      <c r="X988">
        <v>0</v>
      </c>
      <c r="Y988">
        <v>0</v>
      </c>
      <c r="Z988">
        <v>0</v>
      </c>
    </row>
    <row r="989" spans="1:26" x14ac:dyDescent="0.25">
      <c r="A989" t="s">
        <v>248</v>
      </c>
      <c r="B989">
        <v>3</v>
      </c>
      <c r="C989" t="s">
        <v>1305</v>
      </c>
      <c r="D989" t="s">
        <v>239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78</v>
      </c>
      <c r="T989" t="s">
        <v>127</v>
      </c>
      <c r="U989" t="s">
        <v>1</v>
      </c>
      <c r="V989">
        <v>15</v>
      </c>
      <c r="W989" t="s">
        <v>321</v>
      </c>
      <c r="X989">
        <v>0</v>
      </c>
      <c r="Y989">
        <v>0</v>
      </c>
      <c r="Z989">
        <v>0</v>
      </c>
    </row>
    <row r="990" spans="1:26" x14ac:dyDescent="0.25">
      <c r="A990" t="s">
        <v>248</v>
      </c>
      <c r="B990">
        <v>3</v>
      </c>
      <c r="C990" t="s">
        <v>1306</v>
      </c>
      <c r="D990" t="s">
        <v>239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78</v>
      </c>
      <c r="T990" t="s">
        <v>127</v>
      </c>
      <c r="U990" t="s">
        <v>1</v>
      </c>
      <c r="V990">
        <v>15</v>
      </c>
      <c r="W990" t="s">
        <v>88</v>
      </c>
      <c r="X990">
        <v>0</v>
      </c>
      <c r="Y990">
        <v>0</v>
      </c>
      <c r="Z990">
        <v>0</v>
      </c>
    </row>
    <row r="991" spans="1:26" x14ac:dyDescent="0.25">
      <c r="A991" t="s">
        <v>248</v>
      </c>
      <c r="B991">
        <v>3</v>
      </c>
      <c r="C991" t="s">
        <v>1307</v>
      </c>
      <c r="D991" t="s">
        <v>239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78</v>
      </c>
      <c r="T991" t="s">
        <v>75</v>
      </c>
      <c r="U991" t="s">
        <v>1</v>
      </c>
      <c r="V991">
        <v>20</v>
      </c>
      <c r="W991" t="s">
        <v>88</v>
      </c>
      <c r="X991">
        <v>0</v>
      </c>
      <c r="Y991">
        <v>0</v>
      </c>
      <c r="Z991">
        <v>0</v>
      </c>
    </row>
    <row r="992" spans="1:26" x14ac:dyDescent="0.25">
      <c r="A992" t="s">
        <v>248</v>
      </c>
      <c r="B992">
        <v>3</v>
      </c>
      <c r="C992" t="s">
        <v>1309</v>
      </c>
      <c r="D992" t="s">
        <v>239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78</v>
      </c>
      <c r="T992" t="s">
        <v>127</v>
      </c>
      <c r="U992" t="s">
        <v>2</v>
      </c>
      <c r="V992">
        <v>15</v>
      </c>
      <c r="W992" t="s">
        <v>321</v>
      </c>
      <c r="X992">
        <v>0</v>
      </c>
      <c r="Y992">
        <v>0</v>
      </c>
      <c r="Z992">
        <v>0</v>
      </c>
    </row>
    <row r="993" spans="1:26" x14ac:dyDescent="0.25">
      <c r="A993" t="s">
        <v>248</v>
      </c>
      <c r="B993">
        <v>3</v>
      </c>
      <c r="C993" t="s">
        <v>1311</v>
      </c>
      <c r="D993" t="s">
        <v>239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78</v>
      </c>
      <c r="T993" t="s">
        <v>127</v>
      </c>
      <c r="U993" t="s">
        <v>2</v>
      </c>
      <c r="V993">
        <v>15</v>
      </c>
      <c r="W993" t="s">
        <v>321</v>
      </c>
      <c r="X993">
        <v>0</v>
      </c>
      <c r="Y993">
        <v>0</v>
      </c>
      <c r="Z993">
        <v>0</v>
      </c>
    </row>
    <row r="994" spans="1:26" x14ac:dyDescent="0.25">
      <c r="A994" t="s">
        <v>248</v>
      </c>
      <c r="B994">
        <v>3</v>
      </c>
      <c r="C994" t="s">
        <v>1312</v>
      </c>
      <c r="D994" t="s">
        <v>239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78</v>
      </c>
      <c r="T994" t="s">
        <v>127</v>
      </c>
      <c r="U994" t="s">
        <v>2</v>
      </c>
      <c r="V994">
        <v>15</v>
      </c>
      <c r="W994" t="s">
        <v>321</v>
      </c>
      <c r="X994">
        <v>0</v>
      </c>
      <c r="Y994">
        <v>0</v>
      </c>
      <c r="Z994">
        <v>0</v>
      </c>
    </row>
    <row r="995" spans="1:26" x14ac:dyDescent="0.25">
      <c r="A995" t="s">
        <v>248</v>
      </c>
      <c r="B995">
        <v>3</v>
      </c>
      <c r="C995" t="s">
        <v>1313</v>
      </c>
      <c r="D995" t="s">
        <v>239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78</v>
      </c>
      <c r="T995" t="s">
        <v>127</v>
      </c>
      <c r="U995" t="s">
        <v>2</v>
      </c>
      <c r="V995">
        <v>15</v>
      </c>
      <c r="W995" t="s">
        <v>321</v>
      </c>
      <c r="X995">
        <v>0</v>
      </c>
      <c r="Y995">
        <v>0</v>
      </c>
      <c r="Z995">
        <v>0</v>
      </c>
    </row>
    <row r="996" spans="1:26" x14ac:dyDescent="0.25">
      <c r="A996" t="s">
        <v>248</v>
      </c>
      <c r="B996">
        <v>3</v>
      </c>
      <c r="C996" t="s">
        <v>1314</v>
      </c>
      <c r="D996" t="s">
        <v>239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78</v>
      </c>
      <c r="T996" t="s">
        <v>127</v>
      </c>
      <c r="U996" t="s">
        <v>2</v>
      </c>
      <c r="V996">
        <v>15</v>
      </c>
      <c r="W996" t="s">
        <v>321</v>
      </c>
      <c r="X996">
        <v>0</v>
      </c>
      <c r="Y996">
        <v>0</v>
      </c>
      <c r="Z996">
        <v>0</v>
      </c>
    </row>
    <row r="997" spans="1:26" x14ac:dyDescent="0.25">
      <c r="A997" t="s">
        <v>248</v>
      </c>
      <c r="B997">
        <v>3</v>
      </c>
      <c r="C997" t="s">
        <v>1315</v>
      </c>
      <c r="D997" t="s">
        <v>239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78</v>
      </c>
      <c r="T997" t="s">
        <v>127</v>
      </c>
      <c r="U997" t="s">
        <v>2</v>
      </c>
      <c r="V997">
        <v>15</v>
      </c>
      <c r="W997" t="s">
        <v>321</v>
      </c>
      <c r="X997">
        <v>0</v>
      </c>
      <c r="Y997">
        <v>0</v>
      </c>
      <c r="Z997">
        <v>0</v>
      </c>
    </row>
    <row r="998" spans="1:26" x14ac:dyDescent="0.25">
      <c r="A998" t="s">
        <v>248</v>
      </c>
      <c r="B998">
        <v>3</v>
      </c>
      <c r="C998" t="s">
        <v>1316</v>
      </c>
      <c r="D998" t="s">
        <v>239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72</v>
      </c>
      <c r="T998" t="s">
        <v>72</v>
      </c>
      <c r="U998" t="s">
        <v>121</v>
      </c>
      <c r="V998">
        <v>0</v>
      </c>
      <c r="W998" t="s">
        <v>321</v>
      </c>
      <c r="X998">
        <v>0</v>
      </c>
      <c r="Y998">
        <v>0</v>
      </c>
      <c r="Z998">
        <v>0</v>
      </c>
    </row>
    <row r="999" spans="1:26" x14ac:dyDescent="0.25">
      <c r="A999" t="s">
        <v>248</v>
      </c>
      <c r="B999">
        <v>3</v>
      </c>
      <c r="C999" t="s">
        <v>1317</v>
      </c>
      <c r="D999" t="s">
        <v>239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72</v>
      </c>
      <c r="T999" t="s">
        <v>72</v>
      </c>
      <c r="U999" t="s">
        <v>121</v>
      </c>
      <c r="V999">
        <v>0</v>
      </c>
      <c r="W999" t="s">
        <v>321</v>
      </c>
      <c r="X999">
        <v>0</v>
      </c>
      <c r="Y999">
        <v>0</v>
      </c>
      <c r="Z999">
        <v>0</v>
      </c>
    </row>
    <row r="1000" spans="1:26" x14ac:dyDescent="0.25">
      <c r="A1000" t="s">
        <v>248</v>
      </c>
      <c r="B1000">
        <v>3</v>
      </c>
      <c r="C1000" t="s">
        <v>1318</v>
      </c>
      <c r="D1000" t="s">
        <v>239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72</v>
      </c>
      <c r="T1000" t="s">
        <v>72</v>
      </c>
      <c r="U1000" t="s">
        <v>121</v>
      </c>
      <c r="V1000">
        <v>0</v>
      </c>
      <c r="W1000" t="s">
        <v>321</v>
      </c>
      <c r="X1000">
        <v>0</v>
      </c>
      <c r="Y1000">
        <v>0</v>
      </c>
      <c r="Z1000">
        <v>0</v>
      </c>
    </row>
    <row r="1001" spans="1:26" x14ac:dyDescent="0.25">
      <c r="A1001" t="s">
        <v>248</v>
      </c>
      <c r="B1001">
        <v>3</v>
      </c>
      <c r="C1001" t="s">
        <v>1319</v>
      </c>
      <c r="D1001" t="s">
        <v>239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72</v>
      </c>
      <c r="T1001" t="s">
        <v>72</v>
      </c>
      <c r="U1001" t="s">
        <v>121</v>
      </c>
      <c r="V1001">
        <v>0</v>
      </c>
      <c r="W1001" t="s">
        <v>321</v>
      </c>
      <c r="X1001">
        <v>0</v>
      </c>
      <c r="Y1001">
        <v>0</v>
      </c>
      <c r="Z1001">
        <v>0</v>
      </c>
    </row>
    <row r="1002" spans="1:26" x14ac:dyDescent="0.25">
      <c r="A1002" t="s">
        <v>248</v>
      </c>
      <c r="B1002">
        <v>3</v>
      </c>
      <c r="C1002" t="s">
        <v>1320</v>
      </c>
      <c r="D1002" t="s">
        <v>239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72</v>
      </c>
      <c r="T1002" t="s">
        <v>72</v>
      </c>
      <c r="U1002" t="s">
        <v>121</v>
      </c>
      <c r="V1002">
        <v>0</v>
      </c>
      <c r="W1002" t="s">
        <v>321</v>
      </c>
      <c r="X1002">
        <v>0</v>
      </c>
      <c r="Y1002">
        <v>0</v>
      </c>
      <c r="Z1002">
        <v>0</v>
      </c>
    </row>
    <row r="1003" spans="1:26" x14ac:dyDescent="0.25">
      <c r="A1003" t="s">
        <v>248</v>
      </c>
      <c r="B1003">
        <v>3</v>
      </c>
      <c r="C1003" t="s">
        <v>1321</v>
      </c>
      <c r="D1003" t="s">
        <v>239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72</v>
      </c>
      <c r="T1003" t="s">
        <v>72</v>
      </c>
      <c r="U1003" t="s">
        <v>121</v>
      </c>
      <c r="V1003">
        <v>0</v>
      </c>
      <c r="W1003" t="s">
        <v>321</v>
      </c>
      <c r="X1003">
        <v>0</v>
      </c>
      <c r="Y1003">
        <v>0</v>
      </c>
      <c r="Z1003">
        <v>0</v>
      </c>
    </row>
    <row r="1004" spans="1:26" x14ac:dyDescent="0.25">
      <c r="A1004" t="s">
        <v>248</v>
      </c>
      <c r="B1004">
        <v>3</v>
      </c>
      <c r="C1004" t="s">
        <v>1322</v>
      </c>
      <c r="D1004" t="s">
        <v>239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72</v>
      </c>
      <c r="T1004" t="s">
        <v>72</v>
      </c>
      <c r="U1004" t="s">
        <v>121</v>
      </c>
      <c r="V1004">
        <v>0</v>
      </c>
      <c r="W1004" t="s">
        <v>321</v>
      </c>
      <c r="X1004">
        <v>0</v>
      </c>
      <c r="Y1004">
        <v>0</v>
      </c>
      <c r="Z1004">
        <v>0</v>
      </c>
    </row>
    <row r="1005" spans="1:26" x14ac:dyDescent="0.25">
      <c r="A1005" t="s">
        <v>248</v>
      </c>
      <c r="B1005">
        <v>3</v>
      </c>
      <c r="C1005" t="s">
        <v>1323</v>
      </c>
      <c r="D1005" t="s">
        <v>239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72</v>
      </c>
      <c r="T1005" t="s">
        <v>72</v>
      </c>
      <c r="U1005" t="s">
        <v>121</v>
      </c>
      <c r="V1005">
        <v>0</v>
      </c>
      <c r="W1005" t="s">
        <v>321</v>
      </c>
      <c r="X1005">
        <v>0</v>
      </c>
      <c r="Y1005">
        <v>0</v>
      </c>
      <c r="Z1005">
        <v>0</v>
      </c>
    </row>
    <row r="1006" spans="1:26" x14ac:dyDescent="0.25">
      <c r="A1006" t="s">
        <v>248</v>
      </c>
      <c r="B1006">
        <v>3</v>
      </c>
      <c r="C1006" t="s">
        <v>1324</v>
      </c>
      <c r="D1006" t="s">
        <v>239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72</v>
      </c>
      <c r="T1006" t="s">
        <v>72</v>
      </c>
      <c r="U1006" t="s">
        <v>121</v>
      </c>
      <c r="V1006">
        <v>0</v>
      </c>
      <c r="W1006" t="s">
        <v>321</v>
      </c>
      <c r="X1006">
        <v>0</v>
      </c>
      <c r="Y1006">
        <v>0</v>
      </c>
      <c r="Z1006">
        <v>0</v>
      </c>
    </row>
    <row r="1007" spans="1:26" x14ac:dyDescent="0.25">
      <c r="A1007" t="s">
        <v>248</v>
      </c>
      <c r="B1007">
        <v>3</v>
      </c>
      <c r="C1007" t="s">
        <v>1325</v>
      </c>
      <c r="D1007" t="s">
        <v>239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72</v>
      </c>
      <c r="T1007" t="s">
        <v>72</v>
      </c>
      <c r="U1007" t="s">
        <v>121</v>
      </c>
      <c r="V1007">
        <v>0</v>
      </c>
      <c r="W1007" t="s">
        <v>321</v>
      </c>
      <c r="X1007">
        <v>0</v>
      </c>
      <c r="Y1007">
        <v>0</v>
      </c>
      <c r="Z1007">
        <v>0</v>
      </c>
    </row>
    <row r="1008" spans="1:26" x14ac:dyDescent="0.25">
      <c r="A1008" t="s">
        <v>248</v>
      </c>
      <c r="B1008">
        <v>3</v>
      </c>
      <c r="C1008" t="s">
        <v>1326</v>
      </c>
      <c r="D1008" t="s">
        <v>239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72</v>
      </c>
      <c r="T1008" t="s">
        <v>72</v>
      </c>
      <c r="U1008" t="s">
        <v>121</v>
      </c>
      <c r="V1008">
        <v>0</v>
      </c>
      <c r="W1008" t="s">
        <v>321</v>
      </c>
      <c r="X1008">
        <v>0</v>
      </c>
      <c r="Y1008">
        <v>0</v>
      </c>
      <c r="Z1008">
        <v>0</v>
      </c>
    </row>
    <row r="1009" spans="1:26" x14ac:dyDescent="0.25">
      <c r="A1009" t="s">
        <v>248</v>
      </c>
      <c r="B1009">
        <v>3</v>
      </c>
      <c r="C1009" t="s">
        <v>1328</v>
      </c>
      <c r="D1009" t="s">
        <v>239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78</v>
      </c>
      <c r="T1009" t="s">
        <v>75</v>
      </c>
      <c r="U1009" t="s">
        <v>1</v>
      </c>
      <c r="V1009">
        <v>20</v>
      </c>
      <c r="W1009" t="s">
        <v>298</v>
      </c>
      <c r="X1009">
        <v>0</v>
      </c>
      <c r="Y1009">
        <v>0</v>
      </c>
      <c r="Z1009">
        <v>0</v>
      </c>
    </row>
    <row r="1010" spans="1:26" x14ac:dyDescent="0.25">
      <c r="A1010" t="s">
        <v>248</v>
      </c>
      <c r="B1010">
        <v>3</v>
      </c>
      <c r="C1010" t="s">
        <v>1330</v>
      </c>
      <c r="D1010" t="s">
        <v>239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152</v>
      </c>
      <c r="T1010" t="s">
        <v>66</v>
      </c>
      <c r="U1010" t="s">
        <v>2</v>
      </c>
      <c r="V1010">
        <v>20</v>
      </c>
      <c r="W1010" t="s">
        <v>298</v>
      </c>
      <c r="X1010">
        <v>0</v>
      </c>
      <c r="Y1010">
        <v>0</v>
      </c>
      <c r="Z1010">
        <v>0</v>
      </c>
    </row>
    <row r="1011" spans="1:26" x14ac:dyDescent="0.25">
      <c r="A1011" t="s">
        <v>248</v>
      </c>
      <c r="B1011">
        <v>3</v>
      </c>
      <c r="C1011" t="s">
        <v>1332</v>
      </c>
      <c r="D1011" t="s">
        <v>239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152</v>
      </c>
      <c r="T1011" t="s">
        <v>75</v>
      </c>
      <c r="U1011" t="s">
        <v>2</v>
      </c>
      <c r="V1011">
        <v>20</v>
      </c>
      <c r="W1011" t="s">
        <v>298</v>
      </c>
      <c r="X1011">
        <v>0</v>
      </c>
      <c r="Y1011">
        <v>0</v>
      </c>
      <c r="Z1011">
        <v>0</v>
      </c>
    </row>
    <row r="1012" spans="1:26" x14ac:dyDescent="0.25">
      <c r="A1012" t="s">
        <v>248</v>
      </c>
      <c r="B1012">
        <v>3</v>
      </c>
      <c r="C1012" t="s">
        <v>1334</v>
      </c>
      <c r="D1012" t="s">
        <v>239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72</v>
      </c>
      <c r="T1012" t="s">
        <v>72</v>
      </c>
      <c r="U1012" t="s">
        <v>121</v>
      </c>
      <c r="V1012">
        <v>0</v>
      </c>
      <c r="W1012" t="s">
        <v>298</v>
      </c>
      <c r="X1012">
        <v>0</v>
      </c>
      <c r="Y1012">
        <v>0</v>
      </c>
      <c r="Z1012">
        <v>0</v>
      </c>
    </row>
    <row r="1013" spans="1:26" x14ac:dyDescent="0.25">
      <c r="A1013" t="s">
        <v>248</v>
      </c>
      <c r="B1013">
        <v>3</v>
      </c>
      <c r="C1013" t="s">
        <v>1335</v>
      </c>
      <c r="D1013" t="s">
        <v>239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72</v>
      </c>
      <c r="T1013" t="s">
        <v>72</v>
      </c>
      <c r="U1013" t="s">
        <v>121</v>
      </c>
      <c r="V1013">
        <v>0</v>
      </c>
      <c r="W1013" t="s">
        <v>298</v>
      </c>
      <c r="X1013">
        <v>0</v>
      </c>
      <c r="Y1013">
        <v>0</v>
      </c>
      <c r="Z1013">
        <v>0</v>
      </c>
    </row>
    <row r="1014" spans="1:26" x14ac:dyDescent="0.25">
      <c r="A1014" t="s">
        <v>248</v>
      </c>
      <c r="B1014">
        <v>3</v>
      </c>
      <c r="C1014" t="s">
        <v>1336</v>
      </c>
      <c r="D1014" t="s">
        <v>239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72</v>
      </c>
      <c r="T1014" t="s">
        <v>72</v>
      </c>
      <c r="U1014" t="s">
        <v>121</v>
      </c>
      <c r="V1014">
        <v>0</v>
      </c>
      <c r="W1014" t="s">
        <v>298</v>
      </c>
      <c r="X1014">
        <v>0</v>
      </c>
      <c r="Y1014">
        <v>0</v>
      </c>
      <c r="Z1014">
        <v>0</v>
      </c>
    </row>
    <row r="1015" spans="1:26" x14ac:dyDescent="0.25">
      <c r="A1015" t="s">
        <v>248</v>
      </c>
      <c r="B1015">
        <v>3</v>
      </c>
      <c r="C1015" t="s">
        <v>1337</v>
      </c>
      <c r="D1015" t="s">
        <v>239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72</v>
      </c>
      <c r="T1015" t="s">
        <v>72</v>
      </c>
      <c r="U1015" t="s">
        <v>121</v>
      </c>
      <c r="V1015">
        <v>0</v>
      </c>
      <c r="W1015" t="s">
        <v>298</v>
      </c>
      <c r="X1015">
        <v>0</v>
      </c>
      <c r="Y1015">
        <v>0</v>
      </c>
      <c r="Z1015">
        <v>0</v>
      </c>
    </row>
    <row r="1016" spans="1:26" x14ac:dyDescent="0.25">
      <c r="A1016" t="s">
        <v>248</v>
      </c>
      <c r="B1016">
        <v>3</v>
      </c>
      <c r="C1016" t="s">
        <v>1338</v>
      </c>
      <c r="D1016" t="s">
        <v>239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72</v>
      </c>
      <c r="T1016" t="s">
        <v>72</v>
      </c>
      <c r="U1016" t="s">
        <v>121</v>
      </c>
      <c r="V1016">
        <v>0</v>
      </c>
      <c r="W1016" t="s">
        <v>298</v>
      </c>
      <c r="X1016">
        <v>0</v>
      </c>
      <c r="Y1016">
        <v>0</v>
      </c>
      <c r="Z1016">
        <v>0</v>
      </c>
    </row>
    <row r="1017" spans="1:26" x14ac:dyDescent="0.25">
      <c r="A1017" t="s">
        <v>248</v>
      </c>
      <c r="B1017">
        <v>3</v>
      </c>
      <c r="C1017" t="s">
        <v>1339</v>
      </c>
      <c r="D1017" t="s">
        <v>239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72</v>
      </c>
      <c r="T1017" t="s">
        <v>72</v>
      </c>
      <c r="U1017" t="s">
        <v>121</v>
      </c>
      <c r="V1017">
        <v>0</v>
      </c>
      <c r="W1017" t="s">
        <v>298</v>
      </c>
      <c r="X1017">
        <v>0</v>
      </c>
      <c r="Y1017">
        <v>0</v>
      </c>
      <c r="Z1017">
        <v>0</v>
      </c>
    </row>
    <row r="1018" spans="1:26" x14ac:dyDescent="0.25">
      <c r="A1018" t="s">
        <v>248</v>
      </c>
      <c r="B1018">
        <v>3</v>
      </c>
      <c r="C1018" t="s">
        <v>1340</v>
      </c>
      <c r="D1018" t="s">
        <v>239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72</v>
      </c>
      <c r="T1018" t="s">
        <v>72</v>
      </c>
      <c r="U1018" t="s">
        <v>121</v>
      </c>
      <c r="V1018">
        <v>0</v>
      </c>
      <c r="W1018" t="s">
        <v>298</v>
      </c>
      <c r="X1018">
        <v>0</v>
      </c>
      <c r="Y1018">
        <v>0</v>
      </c>
      <c r="Z1018">
        <v>0</v>
      </c>
    </row>
    <row r="1019" spans="1:26" x14ac:dyDescent="0.25">
      <c r="A1019" t="s">
        <v>248</v>
      </c>
      <c r="B1019">
        <v>3</v>
      </c>
      <c r="C1019" t="s">
        <v>1341</v>
      </c>
      <c r="D1019" t="s">
        <v>239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72</v>
      </c>
      <c r="T1019" t="s">
        <v>72</v>
      </c>
      <c r="U1019" t="s">
        <v>121</v>
      </c>
      <c r="V1019">
        <v>0</v>
      </c>
      <c r="W1019" t="s">
        <v>298</v>
      </c>
      <c r="X1019">
        <v>0</v>
      </c>
      <c r="Y1019">
        <v>0</v>
      </c>
      <c r="Z1019">
        <v>0</v>
      </c>
    </row>
    <row r="1020" spans="1:26" x14ac:dyDescent="0.25">
      <c r="A1020" t="s">
        <v>248</v>
      </c>
      <c r="B1020">
        <v>3</v>
      </c>
      <c r="C1020" t="s">
        <v>1342</v>
      </c>
      <c r="D1020" t="s">
        <v>239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78</v>
      </c>
      <c r="T1020" t="s">
        <v>75</v>
      </c>
      <c r="U1020" t="s">
        <v>1</v>
      </c>
      <c r="V1020">
        <v>20</v>
      </c>
      <c r="W1020" t="s">
        <v>88</v>
      </c>
      <c r="X1020">
        <v>0</v>
      </c>
      <c r="Y1020">
        <v>0</v>
      </c>
      <c r="Z1020">
        <v>0</v>
      </c>
    </row>
    <row r="1021" spans="1:26" x14ac:dyDescent="0.25">
      <c r="A1021" t="s">
        <v>248</v>
      </c>
      <c r="B1021">
        <v>3</v>
      </c>
      <c r="C1021" t="s">
        <v>1344</v>
      </c>
      <c r="D1021" t="s">
        <v>239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78</v>
      </c>
      <c r="T1021" t="s">
        <v>127</v>
      </c>
      <c r="U1021" t="s">
        <v>2</v>
      </c>
      <c r="V1021">
        <v>15</v>
      </c>
      <c r="W1021" t="s">
        <v>298</v>
      </c>
      <c r="X1021">
        <v>0</v>
      </c>
      <c r="Y1021">
        <v>0</v>
      </c>
      <c r="Z1021">
        <v>0</v>
      </c>
    </row>
    <row r="1022" spans="1:26" x14ac:dyDescent="0.25">
      <c r="A1022" t="s">
        <v>248</v>
      </c>
      <c r="B1022">
        <v>3</v>
      </c>
      <c r="C1022" t="s">
        <v>1346</v>
      </c>
      <c r="D1022" t="s">
        <v>239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78</v>
      </c>
      <c r="T1022" t="s">
        <v>127</v>
      </c>
      <c r="U1022" t="s">
        <v>2</v>
      </c>
      <c r="V1022">
        <v>15</v>
      </c>
      <c r="W1022" t="s">
        <v>298</v>
      </c>
      <c r="X1022">
        <v>0</v>
      </c>
      <c r="Y1022">
        <v>0</v>
      </c>
      <c r="Z1022">
        <v>0</v>
      </c>
    </row>
    <row r="1023" spans="1:26" x14ac:dyDescent="0.25">
      <c r="A1023" t="s">
        <v>248</v>
      </c>
      <c r="B1023">
        <v>3</v>
      </c>
      <c r="C1023" t="s">
        <v>1347</v>
      </c>
      <c r="D1023" t="s">
        <v>239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72</v>
      </c>
      <c r="T1023" t="s">
        <v>72</v>
      </c>
      <c r="U1023" t="s">
        <v>121</v>
      </c>
      <c r="V1023">
        <v>0</v>
      </c>
      <c r="W1023" t="s">
        <v>298</v>
      </c>
      <c r="X1023">
        <v>0</v>
      </c>
      <c r="Y1023">
        <v>0</v>
      </c>
      <c r="Z1023">
        <v>0</v>
      </c>
    </row>
    <row r="1024" spans="1:26" x14ac:dyDescent="0.25">
      <c r="A1024" t="s">
        <v>248</v>
      </c>
      <c r="B1024">
        <v>3</v>
      </c>
      <c r="C1024" t="s">
        <v>1348</v>
      </c>
      <c r="D1024" t="s">
        <v>239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72</v>
      </c>
      <c r="T1024" t="s">
        <v>72</v>
      </c>
      <c r="U1024" t="s">
        <v>121</v>
      </c>
      <c r="V1024">
        <v>0</v>
      </c>
      <c r="W1024" t="s">
        <v>298</v>
      </c>
      <c r="X1024">
        <v>0</v>
      </c>
      <c r="Y1024">
        <v>0</v>
      </c>
      <c r="Z1024">
        <v>0</v>
      </c>
    </row>
    <row r="1025" spans="1:26" x14ac:dyDescent="0.25">
      <c r="A1025" t="s">
        <v>248</v>
      </c>
      <c r="B1025">
        <v>3</v>
      </c>
      <c r="C1025" t="s">
        <v>1349</v>
      </c>
      <c r="D1025" t="s">
        <v>239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72</v>
      </c>
      <c r="T1025" t="s">
        <v>72</v>
      </c>
      <c r="U1025" t="s">
        <v>121</v>
      </c>
      <c r="V1025">
        <v>0</v>
      </c>
      <c r="W1025" t="s">
        <v>298</v>
      </c>
      <c r="X1025">
        <v>0</v>
      </c>
      <c r="Y1025">
        <v>0</v>
      </c>
      <c r="Z1025">
        <v>0</v>
      </c>
    </row>
    <row r="1026" spans="1:26" x14ac:dyDescent="0.25">
      <c r="A1026" t="s">
        <v>248</v>
      </c>
      <c r="B1026">
        <v>3</v>
      </c>
      <c r="C1026" t="s">
        <v>1350</v>
      </c>
      <c r="D1026" t="s">
        <v>239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72</v>
      </c>
      <c r="T1026" t="s">
        <v>72</v>
      </c>
      <c r="U1026" t="s">
        <v>121</v>
      </c>
      <c r="V1026">
        <v>0</v>
      </c>
      <c r="W1026" t="s">
        <v>298</v>
      </c>
      <c r="X1026">
        <v>0</v>
      </c>
      <c r="Y1026">
        <v>0</v>
      </c>
      <c r="Z1026">
        <v>0</v>
      </c>
    </row>
    <row r="1027" spans="1:26" x14ac:dyDescent="0.25">
      <c r="A1027" t="s">
        <v>248</v>
      </c>
      <c r="B1027">
        <v>3</v>
      </c>
      <c r="C1027" t="s">
        <v>1351</v>
      </c>
      <c r="D1027" t="s">
        <v>239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72</v>
      </c>
      <c r="T1027" t="s">
        <v>72</v>
      </c>
      <c r="U1027" t="s">
        <v>121</v>
      </c>
      <c r="V1027">
        <v>0</v>
      </c>
      <c r="W1027" t="s">
        <v>298</v>
      </c>
      <c r="X1027">
        <v>0</v>
      </c>
      <c r="Y1027">
        <v>0</v>
      </c>
      <c r="Z1027">
        <v>0</v>
      </c>
    </row>
    <row r="1028" spans="1:26" x14ac:dyDescent="0.25">
      <c r="A1028" t="s">
        <v>248</v>
      </c>
      <c r="B1028">
        <v>3</v>
      </c>
      <c r="C1028" t="s">
        <v>1352</v>
      </c>
      <c r="D1028" t="s">
        <v>239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72</v>
      </c>
      <c r="T1028" t="s">
        <v>72</v>
      </c>
      <c r="U1028" t="s">
        <v>121</v>
      </c>
      <c r="V1028">
        <v>0</v>
      </c>
      <c r="W1028" t="s">
        <v>298</v>
      </c>
      <c r="X1028">
        <v>0</v>
      </c>
      <c r="Y1028">
        <v>0</v>
      </c>
      <c r="Z1028">
        <v>0</v>
      </c>
    </row>
    <row r="1029" spans="1:26" x14ac:dyDescent="0.25">
      <c r="A1029" t="s">
        <v>248</v>
      </c>
      <c r="B1029">
        <v>3</v>
      </c>
      <c r="C1029" t="s">
        <v>1353</v>
      </c>
      <c r="D1029" t="s">
        <v>239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72</v>
      </c>
      <c r="T1029" t="s">
        <v>72</v>
      </c>
      <c r="U1029" t="s">
        <v>121</v>
      </c>
      <c r="V1029">
        <v>0</v>
      </c>
      <c r="W1029" t="s">
        <v>298</v>
      </c>
      <c r="X1029">
        <v>0</v>
      </c>
      <c r="Y1029">
        <v>0</v>
      </c>
      <c r="Z1029">
        <v>0</v>
      </c>
    </row>
    <row r="1030" spans="1:26" x14ac:dyDescent="0.25">
      <c r="A1030" t="s">
        <v>248</v>
      </c>
      <c r="B1030">
        <v>3</v>
      </c>
      <c r="C1030" t="s">
        <v>1354</v>
      </c>
      <c r="D1030" t="s">
        <v>239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72</v>
      </c>
      <c r="T1030" t="s">
        <v>72</v>
      </c>
      <c r="U1030" t="s">
        <v>121</v>
      </c>
      <c r="V1030">
        <v>0</v>
      </c>
      <c r="W1030" t="s">
        <v>298</v>
      </c>
      <c r="X1030">
        <v>0</v>
      </c>
      <c r="Y1030">
        <v>0</v>
      </c>
      <c r="Z1030">
        <v>0</v>
      </c>
    </row>
    <row r="1031" spans="1:26" x14ac:dyDescent="0.25">
      <c r="A1031" t="s">
        <v>248</v>
      </c>
      <c r="B1031">
        <v>3</v>
      </c>
      <c r="C1031" t="s">
        <v>1355</v>
      </c>
      <c r="D1031" t="s">
        <v>239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t="s">
        <v>78</v>
      </c>
      <c r="T1031" t="s">
        <v>75</v>
      </c>
      <c r="U1031" t="s">
        <v>1</v>
      </c>
      <c r="V1031">
        <v>20</v>
      </c>
      <c r="W1031" t="s">
        <v>88</v>
      </c>
      <c r="X1031">
        <v>0</v>
      </c>
      <c r="Y1031">
        <v>0</v>
      </c>
      <c r="Z1031">
        <v>0</v>
      </c>
    </row>
    <row r="1032" spans="1:26" x14ac:dyDescent="0.25">
      <c r="A1032" t="s">
        <v>248</v>
      </c>
      <c r="B1032">
        <v>3</v>
      </c>
      <c r="C1032" t="s">
        <v>1356</v>
      </c>
      <c r="D1032" t="s">
        <v>239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78</v>
      </c>
      <c r="T1032" t="s">
        <v>75</v>
      </c>
      <c r="U1032" t="s">
        <v>1</v>
      </c>
      <c r="V1032">
        <v>20</v>
      </c>
      <c r="W1032" t="s">
        <v>88</v>
      </c>
      <c r="X1032">
        <v>0</v>
      </c>
      <c r="Y1032">
        <v>0</v>
      </c>
      <c r="Z1032">
        <v>0</v>
      </c>
    </row>
    <row r="1033" spans="1:26" x14ac:dyDescent="0.25">
      <c r="A1033" t="s">
        <v>248</v>
      </c>
      <c r="B1033">
        <v>3</v>
      </c>
      <c r="C1033" t="s">
        <v>1357</v>
      </c>
      <c r="D1033" t="s">
        <v>239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78</v>
      </c>
      <c r="T1033" t="s">
        <v>75</v>
      </c>
      <c r="U1033" t="s">
        <v>1</v>
      </c>
      <c r="V1033">
        <v>20</v>
      </c>
      <c r="W1033" t="s">
        <v>88</v>
      </c>
      <c r="X1033">
        <v>0</v>
      </c>
      <c r="Y1033">
        <v>0</v>
      </c>
      <c r="Z1033">
        <v>0</v>
      </c>
    </row>
    <row r="1034" spans="1:26" x14ac:dyDescent="0.25">
      <c r="A1034" t="s">
        <v>248</v>
      </c>
      <c r="B1034">
        <v>3</v>
      </c>
      <c r="C1034" t="s">
        <v>1358</v>
      </c>
      <c r="D1034" t="s">
        <v>239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72</v>
      </c>
      <c r="T1034" t="s">
        <v>72</v>
      </c>
      <c r="U1034" t="s">
        <v>121</v>
      </c>
      <c r="V1034">
        <v>0</v>
      </c>
      <c r="W1034" t="s">
        <v>298</v>
      </c>
      <c r="X1034">
        <v>0</v>
      </c>
      <c r="Y1034">
        <v>0</v>
      </c>
      <c r="Z1034">
        <v>0</v>
      </c>
    </row>
    <row r="1035" spans="1:26" x14ac:dyDescent="0.25">
      <c r="A1035" t="s">
        <v>248</v>
      </c>
      <c r="B1035">
        <v>3</v>
      </c>
      <c r="C1035" t="s">
        <v>1359</v>
      </c>
      <c r="D1035" t="s">
        <v>239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72</v>
      </c>
      <c r="T1035" t="s">
        <v>72</v>
      </c>
      <c r="U1035" t="s">
        <v>121</v>
      </c>
      <c r="V1035">
        <v>0</v>
      </c>
      <c r="W1035" t="s">
        <v>298</v>
      </c>
      <c r="X1035">
        <v>0</v>
      </c>
      <c r="Y1035">
        <v>0</v>
      </c>
      <c r="Z1035">
        <v>0</v>
      </c>
    </row>
    <row r="1036" spans="1:26" x14ac:dyDescent="0.25">
      <c r="A1036" t="s">
        <v>248</v>
      </c>
      <c r="B1036">
        <v>3</v>
      </c>
      <c r="C1036" t="s">
        <v>1360</v>
      </c>
      <c r="D1036" t="s">
        <v>239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72</v>
      </c>
      <c r="T1036" t="s">
        <v>72</v>
      </c>
      <c r="U1036" t="s">
        <v>121</v>
      </c>
      <c r="V1036">
        <v>0</v>
      </c>
      <c r="W1036" t="s">
        <v>298</v>
      </c>
      <c r="X1036">
        <v>0</v>
      </c>
      <c r="Y1036">
        <v>0</v>
      </c>
      <c r="Z1036">
        <v>0</v>
      </c>
    </row>
    <row r="1037" spans="1:26" x14ac:dyDescent="0.25">
      <c r="A1037" t="s">
        <v>248</v>
      </c>
      <c r="B1037">
        <v>3</v>
      </c>
      <c r="C1037" t="s">
        <v>1361</v>
      </c>
      <c r="D1037" t="s">
        <v>239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72</v>
      </c>
      <c r="T1037" t="s">
        <v>72</v>
      </c>
      <c r="U1037" t="s">
        <v>121</v>
      </c>
      <c r="V1037">
        <v>0</v>
      </c>
      <c r="W1037" t="s">
        <v>298</v>
      </c>
      <c r="X1037">
        <v>0</v>
      </c>
      <c r="Y1037">
        <v>0</v>
      </c>
      <c r="Z1037">
        <v>0</v>
      </c>
    </row>
    <row r="1038" spans="1:26" x14ac:dyDescent="0.25">
      <c r="A1038" t="s">
        <v>248</v>
      </c>
      <c r="B1038">
        <v>3</v>
      </c>
      <c r="C1038" t="s">
        <v>1362</v>
      </c>
      <c r="D1038" t="s">
        <v>239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72</v>
      </c>
      <c r="T1038" t="s">
        <v>72</v>
      </c>
      <c r="U1038" t="s">
        <v>121</v>
      </c>
      <c r="V1038">
        <v>0</v>
      </c>
      <c r="W1038" t="s">
        <v>298</v>
      </c>
      <c r="X1038">
        <v>0</v>
      </c>
      <c r="Y1038">
        <v>0</v>
      </c>
      <c r="Z1038">
        <v>0</v>
      </c>
    </row>
    <row r="1039" spans="1:26" x14ac:dyDescent="0.25">
      <c r="A1039" t="s">
        <v>248</v>
      </c>
      <c r="B1039">
        <v>3</v>
      </c>
      <c r="C1039" t="s">
        <v>1363</v>
      </c>
      <c r="D1039" t="s">
        <v>239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72</v>
      </c>
      <c r="T1039" t="s">
        <v>72</v>
      </c>
      <c r="U1039" t="s">
        <v>121</v>
      </c>
      <c r="V1039">
        <v>0</v>
      </c>
      <c r="W1039" t="s">
        <v>298</v>
      </c>
      <c r="X1039">
        <v>0</v>
      </c>
      <c r="Y1039">
        <v>0</v>
      </c>
      <c r="Z1039">
        <v>0</v>
      </c>
    </row>
    <row r="1040" spans="1:26" x14ac:dyDescent="0.25">
      <c r="A1040" t="s">
        <v>248</v>
      </c>
      <c r="B1040">
        <v>3</v>
      </c>
      <c r="C1040" t="s">
        <v>1364</v>
      </c>
      <c r="D1040" t="s">
        <v>239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72</v>
      </c>
      <c r="T1040" t="s">
        <v>72</v>
      </c>
      <c r="U1040" t="s">
        <v>121</v>
      </c>
      <c r="V1040">
        <v>0</v>
      </c>
      <c r="W1040" t="s">
        <v>298</v>
      </c>
      <c r="X1040">
        <v>0</v>
      </c>
      <c r="Y1040">
        <v>0</v>
      </c>
      <c r="Z1040">
        <v>0</v>
      </c>
    </row>
    <row r="1041" spans="1:26" x14ac:dyDescent="0.25">
      <c r="A1041" t="s">
        <v>248</v>
      </c>
      <c r="B1041">
        <v>3</v>
      </c>
      <c r="C1041" t="s">
        <v>1365</v>
      </c>
      <c r="D1041" t="s">
        <v>239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72</v>
      </c>
      <c r="T1041" t="s">
        <v>72</v>
      </c>
      <c r="U1041" t="s">
        <v>121</v>
      </c>
      <c r="V1041">
        <v>0</v>
      </c>
      <c r="W1041" t="s">
        <v>298</v>
      </c>
      <c r="X1041">
        <v>0</v>
      </c>
      <c r="Y1041">
        <v>0</v>
      </c>
      <c r="Z1041">
        <v>0</v>
      </c>
    </row>
    <row r="1042" spans="1:26" x14ac:dyDescent="0.25">
      <c r="A1042" t="s">
        <v>248</v>
      </c>
      <c r="B1042">
        <v>3</v>
      </c>
      <c r="C1042" t="s">
        <v>1366</v>
      </c>
      <c r="D1042" t="s">
        <v>239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78</v>
      </c>
      <c r="T1042" t="s">
        <v>75</v>
      </c>
      <c r="U1042" t="s">
        <v>1</v>
      </c>
      <c r="V1042">
        <v>20</v>
      </c>
      <c r="W1042" t="s">
        <v>298</v>
      </c>
      <c r="X1042">
        <v>0</v>
      </c>
      <c r="Y1042">
        <v>0</v>
      </c>
      <c r="Z1042">
        <v>0</v>
      </c>
    </row>
    <row r="1043" spans="1:26" x14ac:dyDescent="0.25">
      <c r="A1043" t="s">
        <v>248</v>
      </c>
      <c r="B1043">
        <v>3</v>
      </c>
      <c r="C1043" t="s">
        <v>1368</v>
      </c>
      <c r="D1043" t="s">
        <v>239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78</v>
      </c>
      <c r="T1043" t="s">
        <v>75</v>
      </c>
      <c r="U1043" t="s">
        <v>1</v>
      </c>
      <c r="V1043">
        <v>20</v>
      </c>
      <c r="W1043" t="s">
        <v>298</v>
      </c>
      <c r="X1043">
        <v>0</v>
      </c>
      <c r="Y1043">
        <v>0</v>
      </c>
      <c r="Z1043">
        <v>0</v>
      </c>
    </row>
    <row r="1044" spans="1:26" x14ac:dyDescent="0.25">
      <c r="A1044" t="s">
        <v>248</v>
      </c>
      <c r="B1044">
        <v>3</v>
      </c>
      <c r="C1044" t="s">
        <v>1370</v>
      </c>
      <c r="D1044" t="s">
        <v>239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78</v>
      </c>
      <c r="T1044" t="s">
        <v>75</v>
      </c>
      <c r="U1044" t="s">
        <v>1</v>
      </c>
      <c r="V1044">
        <v>20</v>
      </c>
      <c r="W1044" t="s">
        <v>298</v>
      </c>
      <c r="X1044">
        <v>0</v>
      </c>
      <c r="Y1044">
        <v>0</v>
      </c>
      <c r="Z1044">
        <v>0</v>
      </c>
    </row>
    <row r="1045" spans="1:26" x14ac:dyDescent="0.25">
      <c r="A1045" t="s">
        <v>248</v>
      </c>
      <c r="B1045">
        <v>3</v>
      </c>
      <c r="C1045" t="s">
        <v>1371</v>
      </c>
      <c r="D1045" t="s">
        <v>239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72</v>
      </c>
      <c r="T1045" t="s">
        <v>72</v>
      </c>
      <c r="U1045" t="s">
        <v>121</v>
      </c>
      <c r="V1045">
        <v>0</v>
      </c>
      <c r="W1045" t="s">
        <v>298</v>
      </c>
      <c r="X1045">
        <v>0</v>
      </c>
      <c r="Y1045">
        <v>0</v>
      </c>
      <c r="Z1045">
        <v>0</v>
      </c>
    </row>
    <row r="1046" spans="1:26" x14ac:dyDescent="0.25">
      <c r="A1046" t="s">
        <v>248</v>
      </c>
      <c r="B1046">
        <v>3</v>
      </c>
      <c r="C1046" t="s">
        <v>1372</v>
      </c>
      <c r="D1046" t="s">
        <v>239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72</v>
      </c>
      <c r="T1046" t="s">
        <v>72</v>
      </c>
      <c r="U1046" t="s">
        <v>121</v>
      </c>
      <c r="V1046">
        <v>0</v>
      </c>
      <c r="W1046" t="s">
        <v>298</v>
      </c>
      <c r="X1046">
        <v>0</v>
      </c>
      <c r="Y1046">
        <v>0</v>
      </c>
      <c r="Z1046">
        <v>0</v>
      </c>
    </row>
    <row r="1047" spans="1:26" x14ac:dyDescent="0.25">
      <c r="A1047" t="s">
        <v>248</v>
      </c>
      <c r="B1047">
        <v>3</v>
      </c>
      <c r="C1047" t="s">
        <v>1373</v>
      </c>
      <c r="D1047" t="s">
        <v>239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72</v>
      </c>
      <c r="T1047" t="s">
        <v>72</v>
      </c>
      <c r="U1047" t="s">
        <v>121</v>
      </c>
      <c r="V1047">
        <v>0</v>
      </c>
      <c r="W1047" t="s">
        <v>298</v>
      </c>
      <c r="X1047">
        <v>0</v>
      </c>
      <c r="Y1047">
        <v>0</v>
      </c>
      <c r="Z1047">
        <v>0</v>
      </c>
    </row>
    <row r="1048" spans="1:26" x14ac:dyDescent="0.25">
      <c r="A1048" t="s">
        <v>248</v>
      </c>
      <c r="B1048">
        <v>3</v>
      </c>
      <c r="C1048" t="s">
        <v>1374</v>
      </c>
      <c r="D1048" t="s">
        <v>239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72</v>
      </c>
      <c r="T1048" t="s">
        <v>72</v>
      </c>
      <c r="U1048" t="s">
        <v>121</v>
      </c>
      <c r="V1048">
        <v>0</v>
      </c>
      <c r="W1048" t="s">
        <v>298</v>
      </c>
      <c r="X1048">
        <v>0</v>
      </c>
      <c r="Y1048">
        <v>0</v>
      </c>
      <c r="Z1048">
        <v>0</v>
      </c>
    </row>
    <row r="1049" spans="1:26" x14ac:dyDescent="0.25">
      <c r="A1049" t="s">
        <v>248</v>
      </c>
      <c r="B1049">
        <v>3</v>
      </c>
      <c r="C1049" t="s">
        <v>1375</v>
      </c>
      <c r="D1049" t="s">
        <v>239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72</v>
      </c>
      <c r="T1049" t="s">
        <v>72</v>
      </c>
      <c r="U1049" t="s">
        <v>121</v>
      </c>
      <c r="V1049">
        <v>0</v>
      </c>
      <c r="W1049" t="s">
        <v>298</v>
      </c>
      <c r="X1049">
        <v>0</v>
      </c>
      <c r="Y1049">
        <v>0</v>
      </c>
      <c r="Z1049">
        <v>0</v>
      </c>
    </row>
    <row r="1050" spans="1:26" x14ac:dyDescent="0.25">
      <c r="A1050" t="s">
        <v>248</v>
      </c>
      <c r="B1050">
        <v>3</v>
      </c>
      <c r="C1050" t="s">
        <v>1376</v>
      </c>
      <c r="D1050" t="s">
        <v>239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72</v>
      </c>
      <c r="T1050" t="s">
        <v>72</v>
      </c>
      <c r="U1050" t="s">
        <v>121</v>
      </c>
      <c r="V1050">
        <v>0</v>
      </c>
      <c r="W1050" t="s">
        <v>298</v>
      </c>
      <c r="X1050">
        <v>0</v>
      </c>
      <c r="Y1050">
        <v>0</v>
      </c>
      <c r="Z1050">
        <v>0</v>
      </c>
    </row>
    <row r="1051" spans="1:26" x14ac:dyDescent="0.25">
      <c r="A1051" t="s">
        <v>248</v>
      </c>
      <c r="B1051">
        <v>3</v>
      </c>
      <c r="C1051" t="s">
        <v>1377</v>
      </c>
      <c r="D1051" t="s">
        <v>239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72</v>
      </c>
      <c r="T1051" t="s">
        <v>72</v>
      </c>
      <c r="U1051" t="s">
        <v>121</v>
      </c>
      <c r="V1051">
        <v>0</v>
      </c>
      <c r="W1051" t="s">
        <v>298</v>
      </c>
      <c r="X1051">
        <v>0</v>
      </c>
      <c r="Y1051">
        <v>0</v>
      </c>
      <c r="Z1051">
        <v>0</v>
      </c>
    </row>
    <row r="1052" spans="1:26" x14ac:dyDescent="0.25">
      <c r="A1052" t="s">
        <v>248</v>
      </c>
      <c r="B1052">
        <v>3</v>
      </c>
      <c r="C1052" t="s">
        <v>1378</v>
      </c>
      <c r="D1052" t="s">
        <v>239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72</v>
      </c>
      <c r="T1052" t="s">
        <v>72</v>
      </c>
      <c r="U1052" t="s">
        <v>121</v>
      </c>
      <c r="V1052">
        <v>0</v>
      </c>
      <c r="W1052" t="s">
        <v>298</v>
      </c>
      <c r="X1052">
        <v>0</v>
      </c>
      <c r="Y1052">
        <v>0</v>
      </c>
      <c r="Z1052">
        <v>0</v>
      </c>
    </row>
    <row r="1053" spans="1:26" x14ac:dyDescent="0.25">
      <c r="A1053" t="s">
        <v>248</v>
      </c>
      <c r="B1053">
        <v>3</v>
      </c>
      <c r="C1053" t="s">
        <v>1379</v>
      </c>
      <c r="D1053" t="s">
        <v>239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78</v>
      </c>
      <c r="T1053" t="s">
        <v>75</v>
      </c>
      <c r="U1053" t="s">
        <v>2</v>
      </c>
      <c r="V1053">
        <v>20</v>
      </c>
      <c r="W1053" t="s">
        <v>298</v>
      </c>
      <c r="X1053">
        <v>0</v>
      </c>
      <c r="Y1053">
        <v>0</v>
      </c>
      <c r="Z1053">
        <v>0</v>
      </c>
    </row>
    <row r="1054" spans="1:26" x14ac:dyDescent="0.25">
      <c r="A1054" t="s">
        <v>248</v>
      </c>
      <c r="B1054">
        <v>3</v>
      </c>
      <c r="C1054" t="s">
        <v>1381</v>
      </c>
      <c r="D1054" t="s">
        <v>239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78</v>
      </c>
      <c r="T1054" t="s">
        <v>75</v>
      </c>
      <c r="U1054" t="s">
        <v>2</v>
      </c>
      <c r="V1054">
        <v>20</v>
      </c>
      <c r="W1054" t="s">
        <v>298</v>
      </c>
      <c r="X1054">
        <v>0</v>
      </c>
      <c r="Y1054">
        <v>0</v>
      </c>
      <c r="Z1054">
        <v>0</v>
      </c>
    </row>
    <row r="1055" spans="1:26" x14ac:dyDescent="0.25">
      <c r="A1055" t="s">
        <v>248</v>
      </c>
      <c r="B1055">
        <v>3</v>
      </c>
      <c r="C1055" t="s">
        <v>1382</v>
      </c>
      <c r="D1055" t="s">
        <v>239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78</v>
      </c>
      <c r="T1055" t="s">
        <v>75</v>
      </c>
      <c r="U1055" t="s">
        <v>2</v>
      </c>
      <c r="V1055">
        <v>20</v>
      </c>
      <c r="W1055" t="s">
        <v>298</v>
      </c>
      <c r="X1055">
        <v>0</v>
      </c>
      <c r="Y1055">
        <v>0</v>
      </c>
      <c r="Z1055">
        <v>0</v>
      </c>
    </row>
    <row r="1056" spans="1:26" x14ac:dyDescent="0.25">
      <c r="A1056" t="s">
        <v>248</v>
      </c>
      <c r="B1056">
        <v>3</v>
      </c>
      <c r="C1056" t="s">
        <v>1383</v>
      </c>
      <c r="D1056" t="s">
        <v>239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72</v>
      </c>
      <c r="T1056" t="s">
        <v>72</v>
      </c>
      <c r="U1056" t="s">
        <v>121</v>
      </c>
      <c r="V1056">
        <v>0</v>
      </c>
      <c r="W1056" t="s">
        <v>298</v>
      </c>
      <c r="X1056">
        <v>0</v>
      </c>
      <c r="Y1056">
        <v>0</v>
      </c>
      <c r="Z1056">
        <v>0</v>
      </c>
    </row>
    <row r="1057" spans="1:26" x14ac:dyDescent="0.25">
      <c r="A1057" t="s">
        <v>248</v>
      </c>
      <c r="B1057">
        <v>3</v>
      </c>
      <c r="C1057" t="s">
        <v>1384</v>
      </c>
      <c r="D1057" t="s">
        <v>239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72</v>
      </c>
      <c r="T1057" t="s">
        <v>72</v>
      </c>
      <c r="U1057" t="s">
        <v>121</v>
      </c>
      <c r="V1057">
        <v>0</v>
      </c>
      <c r="W1057" t="s">
        <v>298</v>
      </c>
      <c r="X1057">
        <v>0</v>
      </c>
      <c r="Y1057">
        <v>0</v>
      </c>
      <c r="Z1057">
        <v>0</v>
      </c>
    </row>
    <row r="1058" spans="1:26" x14ac:dyDescent="0.25">
      <c r="A1058" t="s">
        <v>248</v>
      </c>
      <c r="B1058">
        <v>3</v>
      </c>
      <c r="C1058" t="s">
        <v>1385</v>
      </c>
      <c r="D1058" t="s">
        <v>239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t="s">
        <v>72</v>
      </c>
      <c r="T1058" t="s">
        <v>72</v>
      </c>
      <c r="U1058" t="s">
        <v>121</v>
      </c>
      <c r="V1058">
        <v>0</v>
      </c>
      <c r="W1058" t="s">
        <v>298</v>
      </c>
      <c r="X1058">
        <v>0</v>
      </c>
      <c r="Y1058">
        <v>0</v>
      </c>
      <c r="Z1058">
        <v>0</v>
      </c>
    </row>
    <row r="1059" spans="1:26" x14ac:dyDescent="0.25">
      <c r="A1059" t="s">
        <v>248</v>
      </c>
      <c r="B1059">
        <v>3</v>
      </c>
      <c r="C1059" t="s">
        <v>1386</v>
      </c>
      <c r="D1059" t="s">
        <v>239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 t="s">
        <v>72</v>
      </c>
      <c r="T1059" t="s">
        <v>72</v>
      </c>
      <c r="U1059" t="s">
        <v>121</v>
      </c>
      <c r="V1059">
        <v>0</v>
      </c>
      <c r="W1059" t="s">
        <v>298</v>
      </c>
      <c r="X1059">
        <v>0</v>
      </c>
      <c r="Y1059">
        <v>0</v>
      </c>
      <c r="Z1059">
        <v>0</v>
      </c>
    </row>
    <row r="1060" spans="1:26" x14ac:dyDescent="0.25">
      <c r="A1060" t="s">
        <v>248</v>
      </c>
      <c r="B1060">
        <v>3</v>
      </c>
      <c r="C1060" t="s">
        <v>1387</v>
      </c>
      <c r="D1060" t="s">
        <v>239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 t="s">
        <v>72</v>
      </c>
      <c r="T1060" t="s">
        <v>72</v>
      </c>
      <c r="U1060" t="s">
        <v>121</v>
      </c>
      <c r="V1060">
        <v>0</v>
      </c>
      <c r="W1060" t="s">
        <v>298</v>
      </c>
      <c r="X1060">
        <v>0</v>
      </c>
      <c r="Y1060">
        <v>0</v>
      </c>
      <c r="Z1060">
        <v>0</v>
      </c>
    </row>
    <row r="1061" spans="1:26" x14ac:dyDescent="0.25">
      <c r="A1061" t="s">
        <v>248</v>
      </c>
      <c r="B1061">
        <v>3</v>
      </c>
      <c r="C1061" t="s">
        <v>1388</v>
      </c>
      <c r="D1061" t="s">
        <v>239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t="s">
        <v>72</v>
      </c>
      <c r="T1061" t="s">
        <v>72</v>
      </c>
      <c r="U1061" t="s">
        <v>121</v>
      </c>
      <c r="V1061">
        <v>0</v>
      </c>
      <c r="W1061" t="s">
        <v>298</v>
      </c>
      <c r="X1061">
        <v>0</v>
      </c>
      <c r="Y1061">
        <v>0</v>
      </c>
      <c r="Z1061">
        <v>0</v>
      </c>
    </row>
    <row r="1062" spans="1:26" x14ac:dyDescent="0.25">
      <c r="A1062" t="s">
        <v>248</v>
      </c>
      <c r="B1062">
        <v>3</v>
      </c>
      <c r="C1062" t="s">
        <v>1389</v>
      </c>
      <c r="D1062" t="s">
        <v>239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72</v>
      </c>
      <c r="T1062" t="s">
        <v>72</v>
      </c>
      <c r="U1062" t="s">
        <v>121</v>
      </c>
      <c r="V1062">
        <v>0</v>
      </c>
      <c r="W1062" t="s">
        <v>298</v>
      </c>
      <c r="X1062">
        <v>0</v>
      </c>
      <c r="Y1062">
        <v>0</v>
      </c>
      <c r="Z1062">
        <v>0</v>
      </c>
    </row>
    <row r="1063" spans="1:26" x14ac:dyDescent="0.25">
      <c r="A1063" t="s">
        <v>248</v>
      </c>
      <c r="B1063">
        <v>3</v>
      </c>
      <c r="C1063" t="s">
        <v>1390</v>
      </c>
      <c r="D1063" t="s">
        <v>239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72</v>
      </c>
      <c r="T1063" t="s">
        <v>72</v>
      </c>
      <c r="U1063" t="s">
        <v>121</v>
      </c>
      <c r="V1063">
        <v>0</v>
      </c>
      <c r="W1063" t="s">
        <v>298</v>
      </c>
      <c r="X1063">
        <v>0</v>
      </c>
      <c r="Y1063">
        <v>0</v>
      </c>
      <c r="Z1063">
        <v>0</v>
      </c>
    </row>
    <row r="1064" spans="1:26" x14ac:dyDescent="0.25">
      <c r="A1064" t="s">
        <v>248</v>
      </c>
      <c r="B1064">
        <v>3</v>
      </c>
      <c r="C1064" t="s">
        <v>1391</v>
      </c>
      <c r="D1064" t="s">
        <v>239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78</v>
      </c>
      <c r="T1064" t="s">
        <v>75</v>
      </c>
      <c r="U1064" t="s">
        <v>1</v>
      </c>
      <c r="V1064">
        <v>20</v>
      </c>
      <c r="W1064" t="s">
        <v>88</v>
      </c>
      <c r="X1064">
        <v>0</v>
      </c>
      <c r="Y1064">
        <v>0</v>
      </c>
      <c r="Z1064">
        <v>0</v>
      </c>
    </row>
    <row r="1065" spans="1:26" x14ac:dyDescent="0.25">
      <c r="A1065" t="s">
        <v>248</v>
      </c>
      <c r="B1065">
        <v>3</v>
      </c>
      <c r="C1065" t="s">
        <v>1392</v>
      </c>
      <c r="D1065" t="s">
        <v>239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78</v>
      </c>
      <c r="T1065" t="s">
        <v>75</v>
      </c>
      <c r="U1065" t="s">
        <v>1</v>
      </c>
      <c r="V1065">
        <v>20</v>
      </c>
      <c r="W1065" t="s">
        <v>88</v>
      </c>
      <c r="X1065">
        <v>0</v>
      </c>
      <c r="Y1065">
        <v>0</v>
      </c>
      <c r="Z1065">
        <v>0</v>
      </c>
    </row>
    <row r="1066" spans="1:26" x14ac:dyDescent="0.25">
      <c r="A1066" t="s">
        <v>248</v>
      </c>
      <c r="B1066">
        <v>3</v>
      </c>
      <c r="C1066" t="s">
        <v>1393</v>
      </c>
      <c r="D1066" t="s">
        <v>239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78</v>
      </c>
      <c r="T1066" t="s">
        <v>75</v>
      </c>
      <c r="U1066" t="s">
        <v>1</v>
      </c>
      <c r="V1066">
        <v>20</v>
      </c>
      <c r="W1066" t="s">
        <v>88</v>
      </c>
      <c r="X1066">
        <v>0</v>
      </c>
      <c r="Y1066">
        <v>0</v>
      </c>
      <c r="Z1066">
        <v>0</v>
      </c>
    </row>
    <row r="1067" spans="1:26" x14ac:dyDescent="0.25">
      <c r="A1067" t="s">
        <v>248</v>
      </c>
      <c r="B1067">
        <v>3</v>
      </c>
      <c r="C1067" t="s">
        <v>1394</v>
      </c>
      <c r="D1067" t="s">
        <v>239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72</v>
      </c>
      <c r="T1067" t="s">
        <v>72</v>
      </c>
      <c r="U1067" t="s">
        <v>121</v>
      </c>
      <c r="V1067">
        <v>0</v>
      </c>
      <c r="W1067" t="s">
        <v>298</v>
      </c>
      <c r="X1067">
        <v>0</v>
      </c>
      <c r="Y1067">
        <v>0</v>
      </c>
      <c r="Z1067">
        <v>0</v>
      </c>
    </row>
    <row r="1068" spans="1:26" x14ac:dyDescent="0.25">
      <c r="A1068" t="s">
        <v>248</v>
      </c>
      <c r="B1068">
        <v>3</v>
      </c>
      <c r="C1068" t="s">
        <v>1395</v>
      </c>
      <c r="D1068" t="s">
        <v>239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72</v>
      </c>
      <c r="T1068" t="s">
        <v>72</v>
      </c>
      <c r="U1068" t="s">
        <v>121</v>
      </c>
      <c r="V1068">
        <v>0</v>
      </c>
      <c r="W1068" t="s">
        <v>298</v>
      </c>
      <c r="X1068">
        <v>0</v>
      </c>
      <c r="Y1068">
        <v>0</v>
      </c>
      <c r="Z1068">
        <v>0</v>
      </c>
    </row>
    <row r="1069" spans="1:26" x14ac:dyDescent="0.25">
      <c r="A1069" t="s">
        <v>248</v>
      </c>
      <c r="B1069">
        <v>3</v>
      </c>
      <c r="C1069" t="s">
        <v>1396</v>
      </c>
      <c r="D1069" t="s">
        <v>239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72</v>
      </c>
      <c r="T1069" t="s">
        <v>72</v>
      </c>
      <c r="U1069" t="s">
        <v>121</v>
      </c>
      <c r="V1069">
        <v>0</v>
      </c>
      <c r="W1069" t="s">
        <v>298</v>
      </c>
      <c r="X1069">
        <v>0</v>
      </c>
      <c r="Y1069">
        <v>0</v>
      </c>
      <c r="Z1069">
        <v>0</v>
      </c>
    </row>
    <row r="1070" spans="1:26" x14ac:dyDescent="0.25">
      <c r="A1070" t="s">
        <v>248</v>
      </c>
      <c r="B1070">
        <v>3</v>
      </c>
      <c r="C1070" t="s">
        <v>1397</v>
      </c>
      <c r="D1070" t="s">
        <v>239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72</v>
      </c>
      <c r="T1070" t="s">
        <v>72</v>
      </c>
      <c r="U1070" t="s">
        <v>121</v>
      </c>
      <c r="V1070">
        <v>0</v>
      </c>
      <c r="W1070" t="s">
        <v>298</v>
      </c>
      <c r="X1070">
        <v>0</v>
      </c>
      <c r="Y1070">
        <v>0</v>
      </c>
      <c r="Z1070">
        <v>0</v>
      </c>
    </row>
    <row r="1071" spans="1:26" x14ac:dyDescent="0.25">
      <c r="A1071" t="s">
        <v>248</v>
      </c>
      <c r="B1071">
        <v>3</v>
      </c>
      <c r="C1071" t="s">
        <v>1398</v>
      </c>
      <c r="D1071" t="s">
        <v>239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72</v>
      </c>
      <c r="T1071" t="s">
        <v>72</v>
      </c>
      <c r="U1071" t="s">
        <v>121</v>
      </c>
      <c r="V1071">
        <v>0</v>
      </c>
      <c r="W1071" t="s">
        <v>298</v>
      </c>
      <c r="X1071">
        <v>0</v>
      </c>
      <c r="Y1071">
        <v>0</v>
      </c>
      <c r="Z1071">
        <v>0</v>
      </c>
    </row>
    <row r="1072" spans="1:26" x14ac:dyDescent="0.25">
      <c r="A1072" t="s">
        <v>248</v>
      </c>
      <c r="B1072">
        <v>3</v>
      </c>
      <c r="C1072" t="s">
        <v>1399</v>
      </c>
      <c r="D1072" t="s">
        <v>239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72</v>
      </c>
      <c r="T1072" t="s">
        <v>72</v>
      </c>
      <c r="U1072" t="s">
        <v>121</v>
      </c>
      <c r="V1072">
        <v>0</v>
      </c>
      <c r="W1072" t="s">
        <v>298</v>
      </c>
      <c r="X1072">
        <v>0</v>
      </c>
      <c r="Y1072">
        <v>0</v>
      </c>
      <c r="Z1072">
        <v>0</v>
      </c>
    </row>
    <row r="1073" spans="1:26" x14ac:dyDescent="0.25">
      <c r="A1073" t="s">
        <v>248</v>
      </c>
      <c r="B1073">
        <v>3</v>
      </c>
      <c r="C1073" t="s">
        <v>1400</v>
      </c>
      <c r="D1073" t="s">
        <v>239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t="s">
        <v>72</v>
      </c>
      <c r="T1073" t="s">
        <v>72</v>
      </c>
      <c r="U1073" t="s">
        <v>121</v>
      </c>
      <c r="V1073">
        <v>0</v>
      </c>
      <c r="W1073" t="s">
        <v>298</v>
      </c>
      <c r="X1073">
        <v>0</v>
      </c>
      <c r="Y1073">
        <v>0</v>
      </c>
      <c r="Z1073">
        <v>0</v>
      </c>
    </row>
    <row r="1074" spans="1:26" x14ac:dyDescent="0.25">
      <c r="A1074" t="s">
        <v>248</v>
      </c>
      <c r="B1074">
        <v>3</v>
      </c>
      <c r="C1074" t="s">
        <v>1401</v>
      </c>
      <c r="D1074" t="s">
        <v>239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72</v>
      </c>
      <c r="T1074" t="s">
        <v>72</v>
      </c>
      <c r="U1074" t="s">
        <v>121</v>
      </c>
      <c r="V1074">
        <v>0</v>
      </c>
      <c r="W1074" t="s">
        <v>298</v>
      </c>
      <c r="X1074">
        <v>0</v>
      </c>
      <c r="Y1074">
        <v>0</v>
      </c>
      <c r="Z1074">
        <v>0</v>
      </c>
    </row>
    <row r="1075" spans="1:26" x14ac:dyDescent="0.25">
      <c r="A1075" t="s">
        <v>248</v>
      </c>
      <c r="B1075">
        <v>3</v>
      </c>
      <c r="C1075" t="s">
        <v>1402</v>
      </c>
      <c r="D1075" t="s">
        <v>239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68</v>
      </c>
      <c r="T1075" t="s">
        <v>84</v>
      </c>
      <c r="U1075" t="s">
        <v>2</v>
      </c>
      <c r="V1075">
        <v>0</v>
      </c>
      <c r="W1075" t="s">
        <v>250</v>
      </c>
      <c r="X1075">
        <v>0</v>
      </c>
      <c r="Y1075">
        <v>0</v>
      </c>
      <c r="Z1075">
        <v>0</v>
      </c>
    </row>
    <row r="1076" spans="1:26" x14ac:dyDescent="0.25">
      <c r="A1076" t="s">
        <v>248</v>
      </c>
      <c r="B1076">
        <v>3</v>
      </c>
      <c r="C1076" t="s">
        <v>1403</v>
      </c>
      <c r="D1076" t="s">
        <v>239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152</v>
      </c>
      <c r="T1076" t="s">
        <v>68</v>
      </c>
      <c r="U1076" t="s">
        <v>2</v>
      </c>
      <c r="V1076">
        <v>15</v>
      </c>
      <c r="W1076" t="s">
        <v>250</v>
      </c>
      <c r="X1076">
        <v>0</v>
      </c>
      <c r="Y1076">
        <v>0</v>
      </c>
      <c r="Z1076">
        <v>0</v>
      </c>
    </row>
    <row r="1077" spans="1:26" x14ac:dyDescent="0.25">
      <c r="A1077" t="s">
        <v>248</v>
      </c>
      <c r="B1077">
        <v>3</v>
      </c>
      <c r="C1077" t="s">
        <v>1404</v>
      </c>
      <c r="D1077" t="s">
        <v>239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152</v>
      </c>
      <c r="T1077" t="s">
        <v>68</v>
      </c>
      <c r="U1077" t="s">
        <v>2</v>
      </c>
      <c r="V1077">
        <v>15</v>
      </c>
      <c r="W1077" t="s">
        <v>250</v>
      </c>
      <c r="X1077">
        <v>0</v>
      </c>
      <c r="Y1077">
        <v>0</v>
      </c>
      <c r="Z1077">
        <v>0</v>
      </c>
    </row>
    <row r="1078" spans="1:26" x14ac:dyDescent="0.25">
      <c r="A1078" t="s">
        <v>248</v>
      </c>
      <c r="B1078">
        <v>3</v>
      </c>
      <c r="C1078" t="s">
        <v>1405</v>
      </c>
      <c r="D1078" t="s">
        <v>239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152</v>
      </c>
      <c r="T1078" t="s">
        <v>68</v>
      </c>
      <c r="U1078" t="s">
        <v>2</v>
      </c>
      <c r="V1078">
        <v>15</v>
      </c>
      <c r="W1078" t="s">
        <v>250</v>
      </c>
      <c r="X1078">
        <v>0</v>
      </c>
      <c r="Y1078">
        <v>0</v>
      </c>
      <c r="Z1078">
        <v>0</v>
      </c>
    </row>
    <row r="1079" spans="1:26" x14ac:dyDescent="0.25">
      <c r="A1079" t="s">
        <v>248</v>
      </c>
      <c r="B1079">
        <v>3</v>
      </c>
      <c r="C1079" t="s">
        <v>1406</v>
      </c>
      <c r="D1079" t="s">
        <v>239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152</v>
      </c>
      <c r="T1079" t="s">
        <v>68</v>
      </c>
      <c r="U1079" t="s">
        <v>1</v>
      </c>
      <c r="V1079">
        <v>15</v>
      </c>
      <c r="W1079" t="s">
        <v>250</v>
      </c>
      <c r="X1079">
        <v>0</v>
      </c>
      <c r="Y1079">
        <v>0</v>
      </c>
      <c r="Z1079">
        <v>0</v>
      </c>
    </row>
    <row r="1080" spans="1:26" x14ac:dyDescent="0.25">
      <c r="A1080" t="s">
        <v>248</v>
      </c>
      <c r="B1080">
        <v>3</v>
      </c>
      <c r="C1080" t="s">
        <v>1407</v>
      </c>
      <c r="D1080" t="s">
        <v>239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152</v>
      </c>
      <c r="T1080" t="s">
        <v>68</v>
      </c>
      <c r="U1080" t="s">
        <v>2</v>
      </c>
      <c r="V1080">
        <v>15</v>
      </c>
      <c r="W1080" t="s">
        <v>250</v>
      </c>
      <c r="X1080">
        <v>0</v>
      </c>
      <c r="Y1080">
        <v>0</v>
      </c>
      <c r="Z1080">
        <v>0</v>
      </c>
    </row>
    <row r="1081" spans="1:26" x14ac:dyDescent="0.25">
      <c r="A1081" t="s">
        <v>248</v>
      </c>
      <c r="B1081">
        <v>3</v>
      </c>
      <c r="C1081" t="s">
        <v>1408</v>
      </c>
      <c r="D1081" t="s">
        <v>239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152</v>
      </c>
      <c r="T1081" t="s">
        <v>68</v>
      </c>
      <c r="U1081" t="s">
        <v>1</v>
      </c>
      <c r="V1081">
        <v>15</v>
      </c>
      <c r="W1081" t="s">
        <v>250</v>
      </c>
      <c r="X1081">
        <v>0</v>
      </c>
      <c r="Y1081">
        <v>0</v>
      </c>
      <c r="Z1081">
        <v>0</v>
      </c>
    </row>
    <row r="1082" spans="1:26" x14ac:dyDescent="0.25">
      <c r="A1082" t="s">
        <v>248</v>
      </c>
      <c r="B1082">
        <v>3</v>
      </c>
      <c r="C1082" t="s">
        <v>1409</v>
      </c>
      <c r="D1082" t="s">
        <v>239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152</v>
      </c>
      <c r="T1082" t="s">
        <v>68</v>
      </c>
      <c r="U1082" t="s">
        <v>1</v>
      </c>
      <c r="V1082">
        <v>15</v>
      </c>
      <c r="W1082" t="s">
        <v>250</v>
      </c>
      <c r="X1082">
        <v>0</v>
      </c>
      <c r="Y1082">
        <v>0</v>
      </c>
      <c r="Z1082">
        <v>0</v>
      </c>
    </row>
    <row r="1083" spans="1:26" x14ac:dyDescent="0.25">
      <c r="A1083" t="s">
        <v>248</v>
      </c>
      <c r="B1083">
        <v>3</v>
      </c>
      <c r="C1083" t="s">
        <v>1410</v>
      </c>
      <c r="D1083" t="s">
        <v>239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152</v>
      </c>
      <c r="T1083" t="s">
        <v>68</v>
      </c>
      <c r="U1083" t="s">
        <v>2</v>
      </c>
      <c r="V1083">
        <v>15</v>
      </c>
      <c r="W1083" t="s">
        <v>250</v>
      </c>
      <c r="X1083">
        <v>0</v>
      </c>
      <c r="Y1083">
        <v>0</v>
      </c>
      <c r="Z1083">
        <v>0</v>
      </c>
    </row>
    <row r="1084" spans="1:26" x14ac:dyDescent="0.25">
      <c r="A1084" t="s">
        <v>248</v>
      </c>
      <c r="B1084">
        <v>3</v>
      </c>
      <c r="C1084" t="s">
        <v>1411</v>
      </c>
      <c r="D1084" t="s">
        <v>239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72</v>
      </c>
      <c r="T1084" t="s">
        <v>72</v>
      </c>
      <c r="U1084" t="s">
        <v>121</v>
      </c>
      <c r="V1084">
        <v>0</v>
      </c>
      <c r="W1084" t="s">
        <v>250</v>
      </c>
      <c r="X1084">
        <v>0</v>
      </c>
      <c r="Y1084">
        <v>0</v>
      </c>
      <c r="Z1084">
        <v>0</v>
      </c>
    </row>
    <row r="1085" spans="1:26" x14ac:dyDescent="0.25">
      <c r="A1085" t="s">
        <v>248</v>
      </c>
      <c r="B1085">
        <v>3</v>
      </c>
      <c r="C1085" t="s">
        <v>1412</v>
      </c>
      <c r="D1085" t="s">
        <v>239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72</v>
      </c>
      <c r="T1085" t="s">
        <v>72</v>
      </c>
      <c r="U1085" t="s">
        <v>121</v>
      </c>
      <c r="V1085">
        <v>0</v>
      </c>
      <c r="W1085" t="s">
        <v>250</v>
      </c>
      <c r="X1085">
        <v>0</v>
      </c>
      <c r="Y1085">
        <v>0</v>
      </c>
      <c r="Z1085">
        <v>0</v>
      </c>
    </row>
    <row r="1086" spans="1:26" x14ac:dyDescent="0.25">
      <c r="A1086" t="s">
        <v>248</v>
      </c>
      <c r="B1086">
        <v>3</v>
      </c>
      <c r="C1086" t="s">
        <v>1413</v>
      </c>
      <c r="D1086" t="s">
        <v>239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78</v>
      </c>
      <c r="T1086" t="s">
        <v>68</v>
      </c>
      <c r="U1086" t="s">
        <v>1</v>
      </c>
      <c r="V1086">
        <v>15</v>
      </c>
      <c r="W1086" t="s">
        <v>250</v>
      </c>
      <c r="X1086">
        <v>0</v>
      </c>
      <c r="Y1086">
        <v>0</v>
      </c>
      <c r="Z1086">
        <v>0</v>
      </c>
    </row>
    <row r="1087" spans="1:26" x14ac:dyDescent="0.25">
      <c r="A1087" t="s">
        <v>248</v>
      </c>
      <c r="B1087">
        <v>3</v>
      </c>
      <c r="C1087" t="s">
        <v>1415</v>
      </c>
      <c r="D1087" t="s">
        <v>239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78</v>
      </c>
      <c r="T1087" t="s">
        <v>68</v>
      </c>
      <c r="U1087" t="s">
        <v>1</v>
      </c>
      <c r="V1087">
        <v>15</v>
      </c>
      <c r="W1087" t="s">
        <v>250</v>
      </c>
      <c r="X1087">
        <v>0</v>
      </c>
      <c r="Y1087">
        <v>0</v>
      </c>
      <c r="Z1087">
        <v>0</v>
      </c>
    </row>
    <row r="1088" spans="1:26" x14ac:dyDescent="0.25">
      <c r="A1088" t="s">
        <v>248</v>
      </c>
      <c r="B1088">
        <v>3</v>
      </c>
      <c r="C1088" t="s">
        <v>1416</v>
      </c>
      <c r="D1088" t="s">
        <v>239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78</v>
      </c>
      <c r="T1088" t="s">
        <v>75</v>
      </c>
      <c r="U1088" t="s">
        <v>2</v>
      </c>
      <c r="V1088">
        <v>20</v>
      </c>
      <c r="W1088" t="s">
        <v>250</v>
      </c>
      <c r="X1088">
        <v>0</v>
      </c>
      <c r="Y1088">
        <v>0</v>
      </c>
      <c r="Z1088">
        <v>0</v>
      </c>
    </row>
    <row r="1089" spans="1:26" x14ac:dyDescent="0.25">
      <c r="A1089" t="s">
        <v>248</v>
      </c>
      <c r="B1089">
        <v>3</v>
      </c>
      <c r="C1089" t="s">
        <v>1418</v>
      </c>
      <c r="D1089" t="s">
        <v>239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72</v>
      </c>
      <c r="T1089" t="s">
        <v>72</v>
      </c>
      <c r="U1089" t="s">
        <v>121</v>
      </c>
      <c r="V1089">
        <v>0</v>
      </c>
      <c r="W1089" t="s">
        <v>250</v>
      </c>
      <c r="X1089">
        <v>0</v>
      </c>
      <c r="Y1089">
        <v>0</v>
      </c>
      <c r="Z1089">
        <v>0</v>
      </c>
    </row>
    <row r="1090" spans="1:26" x14ac:dyDescent="0.25">
      <c r="A1090" t="s">
        <v>248</v>
      </c>
      <c r="B1090">
        <v>3</v>
      </c>
      <c r="C1090" t="s">
        <v>1419</v>
      </c>
      <c r="D1090" t="s">
        <v>239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72</v>
      </c>
      <c r="T1090" t="s">
        <v>72</v>
      </c>
      <c r="U1090" t="s">
        <v>121</v>
      </c>
      <c r="V1090">
        <v>0</v>
      </c>
      <c r="W1090" t="s">
        <v>250</v>
      </c>
      <c r="X1090">
        <v>0</v>
      </c>
      <c r="Y1090">
        <v>0</v>
      </c>
      <c r="Z1090">
        <v>0</v>
      </c>
    </row>
    <row r="1091" spans="1:26" x14ac:dyDescent="0.25">
      <c r="A1091" t="s">
        <v>248</v>
      </c>
      <c r="B1091">
        <v>3</v>
      </c>
      <c r="C1091" t="s">
        <v>1420</v>
      </c>
      <c r="D1091" t="s">
        <v>239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72</v>
      </c>
      <c r="T1091" t="s">
        <v>72</v>
      </c>
      <c r="U1091" t="s">
        <v>121</v>
      </c>
      <c r="V1091">
        <v>0</v>
      </c>
      <c r="W1091" t="s">
        <v>250</v>
      </c>
      <c r="X1091">
        <v>0</v>
      </c>
      <c r="Y1091">
        <v>0</v>
      </c>
      <c r="Z1091">
        <v>0</v>
      </c>
    </row>
    <row r="1092" spans="1:26" x14ac:dyDescent="0.25">
      <c r="A1092" t="s">
        <v>248</v>
      </c>
      <c r="B1092">
        <v>3</v>
      </c>
      <c r="C1092" t="s">
        <v>1421</v>
      </c>
      <c r="D1092" t="s">
        <v>239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72</v>
      </c>
      <c r="T1092" t="s">
        <v>72</v>
      </c>
      <c r="U1092" t="s">
        <v>121</v>
      </c>
      <c r="V1092">
        <v>0</v>
      </c>
      <c r="W1092" t="s">
        <v>250</v>
      </c>
      <c r="X1092">
        <v>0</v>
      </c>
      <c r="Y1092">
        <v>0</v>
      </c>
      <c r="Z1092">
        <v>0</v>
      </c>
    </row>
    <row r="1093" spans="1:26" x14ac:dyDescent="0.25">
      <c r="A1093" t="s">
        <v>248</v>
      </c>
      <c r="B1093">
        <v>3</v>
      </c>
      <c r="C1093" t="s">
        <v>1422</v>
      </c>
      <c r="D1093" t="s">
        <v>239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72</v>
      </c>
      <c r="T1093" t="s">
        <v>72</v>
      </c>
      <c r="U1093" t="s">
        <v>121</v>
      </c>
      <c r="V1093">
        <v>0</v>
      </c>
      <c r="W1093" t="s">
        <v>250</v>
      </c>
      <c r="X1093">
        <v>0</v>
      </c>
      <c r="Y1093">
        <v>0</v>
      </c>
      <c r="Z1093">
        <v>0</v>
      </c>
    </row>
    <row r="1094" spans="1:26" x14ac:dyDescent="0.25">
      <c r="A1094" t="s">
        <v>248</v>
      </c>
      <c r="B1094">
        <v>3</v>
      </c>
      <c r="C1094" t="s">
        <v>1423</v>
      </c>
      <c r="D1094" t="s">
        <v>239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72</v>
      </c>
      <c r="T1094" t="s">
        <v>72</v>
      </c>
      <c r="U1094" t="s">
        <v>121</v>
      </c>
      <c r="V1094">
        <v>0</v>
      </c>
      <c r="W1094" t="s">
        <v>250</v>
      </c>
      <c r="X1094">
        <v>0</v>
      </c>
      <c r="Y1094">
        <v>0</v>
      </c>
      <c r="Z1094">
        <v>0</v>
      </c>
    </row>
    <row r="1095" spans="1:26" x14ac:dyDescent="0.25">
      <c r="A1095" t="s">
        <v>248</v>
      </c>
      <c r="B1095">
        <v>3</v>
      </c>
      <c r="C1095" t="s">
        <v>1424</v>
      </c>
      <c r="D1095" t="s">
        <v>239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72</v>
      </c>
      <c r="T1095" t="s">
        <v>72</v>
      </c>
      <c r="U1095" t="s">
        <v>121</v>
      </c>
      <c r="V1095">
        <v>0</v>
      </c>
      <c r="W1095" t="s">
        <v>250</v>
      </c>
      <c r="X1095">
        <v>0</v>
      </c>
      <c r="Y1095">
        <v>0</v>
      </c>
      <c r="Z1095">
        <v>0</v>
      </c>
    </row>
    <row r="1096" spans="1:26" x14ac:dyDescent="0.25">
      <c r="A1096" t="s">
        <v>248</v>
      </c>
      <c r="B1096">
        <v>3</v>
      </c>
      <c r="C1096" t="s">
        <v>1425</v>
      </c>
      <c r="D1096" t="s">
        <v>239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72</v>
      </c>
      <c r="T1096" t="s">
        <v>72</v>
      </c>
      <c r="U1096" t="s">
        <v>121</v>
      </c>
      <c r="V1096">
        <v>0</v>
      </c>
      <c r="W1096" t="s">
        <v>250</v>
      </c>
      <c r="X1096">
        <v>0</v>
      </c>
      <c r="Y1096">
        <v>0</v>
      </c>
      <c r="Z1096">
        <v>0</v>
      </c>
    </row>
    <row r="1097" spans="1:26" x14ac:dyDescent="0.25">
      <c r="A1097" t="s">
        <v>248</v>
      </c>
      <c r="B1097">
        <v>3</v>
      </c>
      <c r="C1097" t="s">
        <v>1426</v>
      </c>
      <c r="D1097" t="s">
        <v>239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152</v>
      </c>
      <c r="T1097" t="s">
        <v>92</v>
      </c>
      <c r="U1097" t="s">
        <v>2</v>
      </c>
      <c r="V1097">
        <v>15</v>
      </c>
      <c r="W1097" t="s">
        <v>250</v>
      </c>
      <c r="X1097">
        <v>0</v>
      </c>
      <c r="Y1097">
        <v>0</v>
      </c>
      <c r="Z1097">
        <v>0</v>
      </c>
    </row>
    <row r="1098" spans="1:26" x14ac:dyDescent="0.25">
      <c r="A1098" t="s">
        <v>248</v>
      </c>
      <c r="B1098">
        <v>3</v>
      </c>
      <c r="C1098" t="s">
        <v>1428</v>
      </c>
      <c r="D1098" t="s">
        <v>239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152</v>
      </c>
      <c r="T1098" t="s">
        <v>92</v>
      </c>
      <c r="U1098" t="s">
        <v>2</v>
      </c>
      <c r="V1098">
        <v>15</v>
      </c>
      <c r="W1098" t="s">
        <v>250</v>
      </c>
      <c r="X1098">
        <v>0</v>
      </c>
      <c r="Y1098">
        <v>0</v>
      </c>
      <c r="Z1098">
        <v>0</v>
      </c>
    </row>
    <row r="1099" spans="1:26" x14ac:dyDescent="0.25">
      <c r="A1099" t="s">
        <v>248</v>
      </c>
      <c r="B1099">
        <v>3</v>
      </c>
      <c r="C1099" t="s">
        <v>1430</v>
      </c>
      <c r="D1099" t="s">
        <v>239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152</v>
      </c>
      <c r="T1099" t="s">
        <v>92</v>
      </c>
      <c r="U1099" t="s">
        <v>2</v>
      </c>
      <c r="V1099">
        <v>15</v>
      </c>
      <c r="W1099" t="s">
        <v>250</v>
      </c>
      <c r="X1099">
        <v>0</v>
      </c>
      <c r="Y1099">
        <v>0</v>
      </c>
      <c r="Z1099">
        <v>0</v>
      </c>
    </row>
    <row r="1100" spans="1:26" x14ac:dyDescent="0.25">
      <c r="A1100" t="s">
        <v>248</v>
      </c>
      <c r="B1100">
        <v>3</v>
      </c>
      <c r="C1100" t="s">
        <v>1431</v>
      </c>
      <c r="D1100" t="s">
        <v>239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152</v>
      </c>
      <c r="T1100" t="s">
        <v>92</v>
      </c>
      <c r="U1100" t="s">
        <v>2</v>
      </c>
      <c r="V1100">
        <v>15</v>
      </c>
      <c r="W1100" t="s">
        <v>250</v>
      </c>
      <c r="X1100">
        <v>0</v>
      </c>
      <c r="Y1100">
        <v>0</v>
      </c>
      <c r="Z1100">
        <v>0</v>
      </c>
    </row>
    <row r="1101" spans="1:26" x14ac:dyDescent="0.25">
      <c r="A1101" t="s">
        <v>248</v>
      </c>
      <c r="B1101">
        <v>3</v>
      </c>
      <c r="C1101" t="s">
        <v>1432</v>
      </c>
      <c r="D1101" t="s">
        <v>239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152</v>
      </c>
      <c r="T1101" t="s">
        <v>74</v>
      </c>
      <c r="U1101" t="s">
        <v>2</v>
      </c>
      <c r="V1101">
        <v>6</v>
      </c>
      <c r="W1101" t="s">
        <v>250</v>
      </c>
      <c r="X1101">
        <v>0</v>
      </c>
      <c r="Y1101">
        <v>0</v>
      </c>
      <c r="Z1101">
        <v>0</v>
      </c>
    </row>
    <row r="1102" spans="1:26" x14ac:dyDescent="0.25">
      <c r="A1102" t="s">
        <v>248</v>
      </c>
      <c r="B1102">
        <v>3</v>
      </c>
      <c r="C1102" t="s">
        <v>1434</v>
      </c>
      <c r="D1102" t="s">
        <v>239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152</v>
      </c>
      <c r="T1102" t="s">
        <v>74</v>
      </c>
      <c r="U1102" t="s">
        <v>2</v>
      </c>
      <c r="V1102">
        <v>6</v>
      </c>
      <c r="W1102" t="s">
        <v>250</v>
      </c>
      <c r="X1102">
        <v>0</v>
      </c>
      <c r="Y1102">
        <v>0</v>
      </c>
      <c r="Z1102">
        <v>0</v>
      </c>
    </row>
    <row r="1103" spans="1:26" x14ac:dyDescent="0.25">
      <c r="A1103" t="s">
        <v>248</v>
      </c>
      <c r="B1103">
        <v>3</v>
      </c>
      <c r="C1103" t="s">
        <v>1435</v>
      </c>
      <c r="D1103" t="s">
        <v>239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72</v>
      </c>
      <c r="T1103" t="s">
        <v>72</v>
      </c>
      <c r="U1103" t="s">
        <v>121</v>
      </c>
      <c r="V1103">
        <v>0</v>
      </c>
      <c r="W1103" t="s">
        <v>250</v>
      </c>
      <c r="X1103">
        <v>0</v>
      </c>
      <c r="Y1103">
        <v>0</v>
      </c>
      <c r="Z1103">
        <v>0</v>
      </c>
    </row>
    <row r="1104" spans="1:26" x14ac:dyDescent="0.25">
      <c r="A1104" t="s">
        <v>248</v>
      </c>
      <c r="B1104">
        <v>3</v>
      </c>
      <c r="C1104" t="s">
        <v>1436</v>
      </c>
      <c r="D1104" t="s">
        <v>239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72</v>
      </c>
      <c r="T1104" t="s">
        <v>72</v>
      </c>
      <c r="U1104" t="s">
        <v>121</v>
      </c>
      <c r="V1104">
        <v>0</v>
      </c>
      <c r="W1104" t="s">
        <v>250</v>
      </c>
      <c r="X1104">
        <v>0</v>
      </c>
      <c r="Y1104">
        <v>0</v>
      </c>
      <c r="Z1104">
        <v>0</v>
      </c>
    </row>
    <row r="1105" spans="1:26" x14ac:dyDescent="0.25">
      <c r="A1105" t="s">
        <v>248</v>
      </c>
      <c r="B1105">
        <v>3</v>
      </c>
      <c r="C1105" t="s">
        <v>1437</v>
      </c>
      <c r="D1105" t="s">
        <v>239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72</v>
      </c>
      <c r="T1105" t="s">
        <v>72</v>
      </c>
      <c r="U1105" t="s">
        <v>121</v>
      </c>
      <c r="V1105">
        <v>0</v>
      </c>
      <c r="W1105" t="s">
        <v>250</v>
      </c>
      <c r="X1105">
        <v>0</v>
      </c>
      <c r="Y1105">
        <v>0</v>
      </c>
      <c r="Z1105">
        <v>0</v>
      </c>
    </row>
    <row r="1106" spans="1:26" x14ac:dyDescent="0.25">
      <c r="A1106" t="s">
        <v>248</v>
      </c>
      <c r="B1106">
        <v>3</v>
      </c>
      <c r="C1106" t="s">
        <v>1438</v>
      </c>
      <c r="D1106" t="s">
        <v>239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72</v>
      </c>
      <c r="T1106" t="s">
        <v>72</v>
      </c>
      <c r="U1106" t="s">
        <v>121</v>
      </c>
      <c r="V1106">
        <v>0</v>
      </c>
      <c r="W1106" t="s">
        <v>250</v>
      </c>
      <c r="X1106">
        <v>0</v>
      </c>
      <c r="Y1106">
        <v>0</v>
      </c>
      <c r="Z1106">
        <v>0</v>
      </c>
    </row>
    <row r="1107" spans="1:26" x14ac:dyDescent="0.25">
      <c r="A1107" t="s">
        <v>248</v>
      </c>
      <c r="B1107">
        <v>3</v>
      </c>
      <c r="C1107" t="s">
        <v>1439</v>
      </c>
      <c r="D1107" t="s">
        <v>239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72</v>
      </c>
      <c r="T1107" t="s">
        <v>72</v>
      </c>
      <c r="U1107" t="s">
        <v>121</v>
      </c>
      <c r="V1107">
        <v>0</v>
      </c>
      <c r="W1107" t="s">
        <v>250</v>
      </c>
      <c r="X1107">
        <v>0</v>
      </c>
      <c r="Y1107">
        <v>0</v>
      </c>
      <c r="Z1107">
        <v>0</v>
      </c>
    </row>
    <row r="1108" spans="1:26" x14ac:dyDescent="0.25">
      <c r="A1108" t="s">
        <v>248</v>
      </c>
      <c r="B1108">
        <v>3</v>
      </c>
      <c r="C1108" t="s">
        <v>1440</v>
      </c>
      <c r="D1108" t="s">
        <v>239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152</v>
      </c>
      <c r="T1108" t="s">
        <v>75</v>
      </c>
      <c r="U1108" t="s">
        <v>2</v>
      </c>
      <c r="V1108">
        <v>20</v>
      </c>
      <c r="W1108" t="s">
        <v>250</v>
      </c>
      <c r="X1108">
        <v>0</v>
      </c>
      <c r="Y1108">
        <v>0</v>
      </c>
      <c r="Z1108">
        <v>0</v>
      </c>
    </row>
    <row r="1109" spans="1:26" x14ac:dyDescent="0.25">
      <c r="A1109" t="s">
        <v>248</v>
      </c>
      <c r="B1109">
        <v>3</v>
      </c>
      <c r="C1109" t="s">
        <v>1442</v>
      </c>
      <c r="D1109" t="s">
        <v>239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152</v>
      </c>
      <c r="T1109" t="s">
        <v>75</v>
      </c>
      <c r="U1109" t="s">
        <v>2</v>
      </c>
      <c r="V1109">
        <v>20</v>
      </c>
      <c r="W1109" t="s">
        <v>250</v>
      </c>
      <c r="X1109">
        <v>0</v>
      </c>
      <c r="Y1109">
        <v>0</v>
      </c>
      <c r="Z1109">
        <v>0</v>
      </c>
    </row>
    <row r="1110" spans="1:26" x14ac:dyDescent="0.25">
      <c r="A1110" t="s">
        <v>248</v>
      </c>
      <c r="B1110">
        <v>3</v>
      </c>
      <c r="C1110" t="s">
        <v>1443</v>
      </c>
      <c r="D1110" t="s">
        <v>239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152</v>
      </c>
      <c r="T1110" t="s">
        <v>75</v>
      </c>
      <c r="U1110" t="s">
        <v>2</v>
      </c>
      <c r="V1110">
        <v>20</v>
      </c>
      <c r="W1110" t="s">
        <v>250</v>
      </c>
      <c r="X1110">
        <v>0</v>
      </c>
      <c r="Y1110">
        <v>0</v>
      </c>
      <c r="Z1110">
        <v>0</v>
      </c>
    </row>
    <row r="1111" spans="1:26" x14ac:dyDescent="0.25">
      <c r="A1111" t="s">
        <v>248</v>
      </c>
      <c r="B1111">
        <v>3</v>
      </c>
      <c r="C1111" t="s">
        <v>1444</v>
      </c>
      <c r="D1111" t="s">
        <v>239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152</v>
      </c>
      <c r="T1111" t="s">
        <v>75</v>
      </c>
      <c r="U1111" t="s">
        <v>2</v>
      </c>
      <c r="V1111">
        <v>20</v>
      </c>
      <c r="W1111" t="s">
        <v>250</v>
      </c>
      <c r="X1111">
        <v>0</v>
      </c>
      <c r="Y1111">
        <v>0</v>
      </c>
      <c r="Z1111">
        <v>0</v>
      </c>
    </row>
    <row r="1112" spans="1:26" x14ac:dyDescent="0.25">
      <c r="A1112" t="s">
        <v>248</v>
      </c>
      <c r="B1112">
        <v>3</v>
      </c>
      <c r="C1112" t="s">
        <v>1445</v>
      </c>
      <c r="D1112" t="s">
        <v>239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72</v>
      </c>
      <c r="T1112" t="s">
        <v>72</v>
      </c>
      <c r="U1112" t="s">
        <v>121</v>
      </c>
      <c r="V1112">
        <v>0</v>
      </c>
      <c r="W1112" t="s">
        <v>250</v>
      </c>
      <c r="X1112">
        <v>0</v>
      </c>
      <c r="Y1112">
        <v>0</v>
      </c>
      <c r="Z1112">
        <v>0</v>
      </c>
    </row>
    <row r="1113" spans="1:26" x14ac:dyDescent="0.25">
      <c r="A1113" t="s">
        <v>248</v>
      </c>
      <c r="B1113">
        <v>3</v>
      </c>
      <c r="C1113" t="s">
        <v>1447</v>
      </c>
      <c r="D1113" t="s">
        <v>239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72</v>
      </c>
      <c r="T1113" t="s">
        <v>72</v>
      </c>
      <c r="U1113" t="s">
        <v>121</v>
      </c>
      <c r="V1113">
        <v>0</v>
      </c>
      <c r="W1113" t="s">
        <v>250</v>
      </c>
      <c r="X1113">
        <v>0</v>
      </c>
      <c r="Y1113">
        <v>0</v>
      </c>
      <c r="Z1113">
        <v>0</v>
      </c>
    </row>
    <row r="1114" spans="1:26" x14ac:dyDescent="0.25">
      <c r="A1114" t="s">
        <v>248</v>
      </c>
      <c r="B1114">
        <v>3</v>
      </c>
      <c r="C1114" t="s">
        <v>1448</v>
      </c>
      <c r="D1114" t="s">
        <v>239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72</v>
      </c>
      <c r="T1114" t="s">
        <v>72</v>
      </c>
      <c r="U1114" t="s">
        <v>121</v>
      </c>
      <c r="V1114">
        <v>0</v>
      </c>
      <c r="W1114" t="s">
        <v>250</v>
      </c>
      <c r="X1114">
        <v>0</v>
      </c>
      <c r="Y1114">
        <v>0</v>
      </c>
      <c r="Z1114">
        <v>0</v>
      </c>
    </row>
    <row r="1115" spans="1:26" x14ac:dyDescent="0.25">
      <c r="A1115" t="s">
        <v>248</v>
      </c>
      <c r="B1115">
        <v>3</v>
      </c>
      <c r="C1115" t="s">
        <v>1449</v>
      </c>
      <c r="D1115" t="s">
        <v>239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72</v>
      </c>
      <c r="T1115" t="s">
        <v>72</v>
      </c>
      <c r="U1115" t="s">
        <v>121</v>
      </c>
      <c r="V1115">
        <v>0</v>
      </c>
      <c r="W1115" t="s">
        <v>250</v>
      </c>
      <c r="X1115">
        <v>0</v>
      </c>
      <c r="Y1115">
        <v>0</v>
      </c>
      <c r="Z1115">
        <v>0</v>
      </c>
    </row>
    <row r="1116" spans="1:26" x14ac:dyDescent="0.25">
      <c r="A1116" t="s">
        <v>248</v>
      </c>
      <c r="B1116">
        <v>3</v>
      </c>
      <c r="C1116" t="s">
        <v>1450</v>
      </c>
      <c r="D1116" t="s">
        <v>239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72</v>
      </c>
      <c r="T1116" t="s">
        <v>72</v>
      </c>
      <c r="U1116" t="s">
        <v>121</v>
      </c>
      <c r="V1116">
        <v>0</v>
      </c>
      <c r="W1116" t="s">
        <v>250</v>
      </c>
      <c r="X1116">
        <v>0</v>
      </c>
      <c r="Y1116">
        <v>0</v>
      </c>
      <c r="Z1116">
        <v>0</v>
      </c>
    </row>
    <row r="1117" spans="1:26" x14ac:dyDescent="0.25">
      <c r="A1117" t="s">
        <v>248</v>
      </c>
      <c r="B1117">
        <v>3</v>
      </c>
      <c r="C1117" t="s">
        <v>1451</v>
      </c>
      <c r="D1117" t="s">
        <v>239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72</v>
      </c>
      <c r="T1117" t="s">
        <v>72</v>
      </c>
      <c r="U1117" t="s">
        <v>121</v>
      </c>
      <c r="V1117">
        <v>0</v>
      </c>
      <c r="W1117" t="s">
        <v>250</v>
      </c>
      <c r="X1117">
        <v>0</v>
      </c>
      <c r="Y1117">
        <v>0</v>
      </c>
      <c r="Z1117">
        <v>0</v>
      </c>
    </row>
    <row r="1118" spans="1:26" x14ac:dyDescent="0.25">
      <c r="A1118" t="s">
        <v>248</v>
      </c>
      <c r="B1118">
        <v>3</v>
      </c>
      <c r="C1118" t="s">
        <v>1452</v>
      </c>
      <c r="D1118" t="s">
        <v>239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72</v>
      </c>
      <c r="T1118" t="s">
        <v>72</v>
      </c>
      <c r="U1118" t="s">
        <v>121</v>
      </c>
      <c r="V1118">
        <v>0</v>
      </c>
      <c r="W1118" t="s">
        <v>250</v>
      </c>
      <c r="X1118">
        <v>0</v>
      </c>
      <c r="Y1118">
        <v>0</v>
      </c>
      <c r="Z1118">
        <v>0</v>
      </c>
    </row>
    <row r="1119" spans="1:26" x14ac:dyDescent="0.25">
      <c r="A1119" t="s">
        <v>248</v>
      </c>
      <c r="B1119">
        <v>3</v>
      </c>
      <c r="C1119" t="s">
        <v>1453</v>
      </c>
      <c r="D1119" t="s">
        <v>239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78</v>
      </c>
      <c r="T1119" t="s">
        <v>75</v>
      </c>
      <c r="U1119" t="s">
        <v>1</v>
      </c>
      <c r="V1119">
        <v>20</v>
      </c>
      <c r="W1119" t="s">
        <v>250</v>
      </c>
      <c r="X1119">
        <v>0</v>
      </c>
      <c r="Y1119">
        <v>0</v>
      </c>
      <c r="Z1119">
        <v>0</v>
      </c>
    </row>
    <row r="1120" spans="1:26" x14ac:dyDescent="0.25">
      <c r="A1120" t="s">
        <v>248</v>
      </c>
      <c r="B1120">
        <v>3</v>
      </c>
      <c r="C1120" t="s">
        <v>1454</v>
      </c>
      <c r="D1120" t="s">
        <v>239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78</v>
      </c>
      <c r="T1120" t="s">
        <v>75</v>
      </c>
      <c r="U1120" t="s">
        <v>1</v>
      </c>
      <c r="V1120">
        <v>20</v>
      </c>
      <c r="W1120" t="s">
        <v>250</v>
      </c>
      <c r="X1120">
        <v>0</v>
      </c>
      <c r="Y1120">
        <v>0</v>
      </c>
      <c r="Z1120">
        <v>0</v>
      </c>
    </row>
    <row r="1121" spans="1:26" x14ac:dyDescent="0.25">
      <c r="A1121" t="s">
        <v>248</v>
      </c>
      <c r="B1121">
        <v>3</v>
      </c>
      <c r="C1121" t="s">
        <v>1455</v>
      </c>
      <c r="D1121" t="s">
        <v>239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78</v>
      </c>
      <c r="T1121" t="s">
        <v>75</v>
      </c>
      <c r="U1121" t="s">
        <v>1</v>
      </c>
      <c r="V1121">
        <v>20</v>
      </c>
      <c r="W1121" t="s">
        <v>250</v>
      </c>
      <c r="X1121">
        <v>0</v>
      </c>
      <c r="Y1121">
        <v>0</v>
      </c>
      <c r="Z1121">
        <v>0</v>
      </c>
    </row>
    <row r="1122" spans="1:26" x14ac:dyDescent="0.25">
      <c r="A1122" t="s">
        <v>248</v>
      </c>
      <c r="B1122">
        <v>3</v>
      </c>
      <c r="C1122" t="s">
        <v>1456</v>
      </c>
      <c r="D1122" t="s">
        <v>239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72</v>
      </c>
      <c r="T1122" t="s">
        <v>72</v>
      </c>
      <c r="U1122" t="s">
        <v>121</v>
      </c>
      <c r="V1122">
        <v>0</v>
      </c>
      <c r="W1122" t="s">
        <v>250</v>
      </c>
      <c r="X1122">
        <v>0</v>
      </c>
      <c r="Y1122">
        <v>0</v>
      </c>
      <c r="Z1122">
        <v>0</v>
      </c>
    </row>
    <row r="1123" spans="1:26" x14ac:dyDescent="0.25">
      <c r="A1123" t="s">
        <v>248</v>
      </c>
      <c r="B1123">
        <v>3</v>
      </c>
      <c r="C1123" t="s">
        <v>1457</v>
      </c>
      <c r="D1123" t="s">
        <v>239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t="s">
        <v>72</v>
      </c>
      <c r="T1123" t="s">
        <v>72</v>
      </c>
      <c r="U1123" t="s">
        <v>121</v>
      </c>
      <c r="V1123">
        <v>0</v>
      </c>
      <c r="W1123" t="s">
        <v>250</v>
      </c>
      <c r="X1123">
        <v>0</v>
      </c>
      <c r="Y1123">
        <v>0</v>
      </c>
      <c r="Z1123">
        <v>0</v>
      </c>
    </row>
    <row r="1124" spans="1:26" x14ac:dyDescent="0.25">
      <c r="A1124" t="s">
        <v>248</v>
      </c>
      <c r="B1124">
        <v>3</v>
      </c>
      <c r="C1124" t="s">
        <v>1458</v>
      </c>
      <c r="D1124" t="s">
        <v>239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72</v>
      </c>
      <c r="T1124" t="s">
        <v>72</v>
      </c>
      <c r="U1124" t="s">
        <v>121</v>
      </c>
      <c r="V1124">
        <v>0</v>
      </c>
      <c r="W1124" t="s">
        <v>250</v>
      </c>
      <c r="X1124">
        <v>0</v>
      </c>
      <c r="Y1124">
        <v>0</v>
      </c>
      <c r="Z1124">
        <v>0</v>
      </c>
    </row>
    <row r="1125" spans="1:26" x14ac:dyDescent="0.25">
      <c r="A1125" t="s">
        <v>248</v>
      </c>
      <c r="B1125">
        <v>3</v>
      </c>
      <c r="C1125" t="s">
        <v>1459</v>
      </c>
      <c r="D1125" t="s">
        <v>239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72</v>
      </c>
      <c r="T1125" t="s">
        <v>72</v>
      </c>
      <c r="U1125" t="s">
        <v>121</v>
      </c>
      <c r="V1125">
        <v>0</v>
      </c>
      <c r="W1125" t="s">
        <v>250</v>
      </c>
      <c r="X1125">
        <v>0</v>
      </c>
      <c r="Y1125">
        <v>0</v>
      </c>
      <c r="Z1125">
        <v>0</v>
      </c>
    </row>
    <row r="1126" spans="1:26" x14ac:dyDescent="0.25">
      <c r="A1126" t="s">
        <v>248</v>
      </c>
      <c r="B1126">
        <v>3</v>
      </c>
      <c r="C1126" t="s">
        <v>1460</v>
      </c>
      <c r="D1126" t="s">
        <v>239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72</v>
      </c>
      <c r="T1126" t="s">
        <v>72</v>
      </c>
      <c r="U1126" t="s">
        <v>121</v>
      </c>
      <c r="V1126">
        <v>0</v>
      </c>
      <c r="W1126" t="s">
        <v>250</v>
      </c>
      <c r="X1126">
        <v>0</v>
      </c>
      <c r="Y1126">
        <v>0</v>
      </c>
      <c r="Z1126">
        <v>0</v>
      </c>
    </row>
    <row r="1127" spans="1:26" x14ac:dyDescent="0.25">
      <c r="A1127" t="s">
        <v>248</v>
      </c>
      <c r="B1127">
        <v>3</v>
      </c>
      <c r="C1127" t="s">
        <v>1461</v>
      </c>
      <c r="D1127" t="s">
        <v>239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72</v>
      </c>
      <c r="T1127" t="s">
        <v>72</v>
      </c>
      <c r="U1127" t="s">
        <v>121</v>
      </c>
      <c r="V1127">
        <v>0</v>
      </c>
      <c r="W1127" t="s">
        <v>250</v>
      </c>
      <c r="X1127">
        <v>0</v>
      </c>
      <c r="Y1127">
        <v>0</v>
      </c>
      <c r="Z1127">
        <v>0</v>
      </c>
    </row>
    <row r="1128" spans="1:26" x14ac:dyDescent="0.25">
      <c r="A1128" t="s">
        <v>248</v>
      </c>
      <c r="B1128">
        <v>3</v>
      </c>
      <c r="C1128" t="s">
        <v>1462</v>
      </c>
      <c r="D1128" t="s">
        <v>239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72</v>
      </c>
      <c r="T1128" t="s">
        <v>72</v>
      </c>
      <c r="U1128" t="s">
        <v>121</v>
      </c>
      <c r="V1128">
        <v>0</v>
      </c>
      <c r="W1128" t="s">
        <v>250</v>
      </c>
      <c r="X1128">
        <v>0</v>
      </c>
      <c r="Y1128">
        <v>0</v>
      </c>
      <c r="Z1128">
        <v>0</v>
      </c>
    </row>
    <row r="1129" spans="1:26" x14ac:dyDescent="0.25">
      <c r="A1129" t="s">
        <v>248</v>
      </c>
      <c r="B1129">
        <v>3</v>
      </c>
      <c r="C1129" t="s">
        <v>1463</v>
      </c>
      <c r="D1129" t="s">
        <v>239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72</v>
      </c>
      <c r="T1129" t="s">
        <v>72</v>
      </c>
      <c r="U1129" t="s">
        <v>121</v>
      </c>
      <c r="V1129">
        <v>0</v>
      </c>
      <c r="W1129" t="s">
        <v>250</v>
      </c>
      <c r="X1129">
        <v>0</v>
      </c>
      <c r="Y1129">
        <v>0</v>
      </c>
      <c r="Z1129">
        <v>0</v>
      </c>
    </row>
    <row r="1130" spans="1:26" x14ac:dyDescent="0.25">
      <c r="A1130" t="s">
        <v>248</v>
      </c>
      <c r="B1130">
        <v>3</v>
      </c>
      <c r="C1130" t="s">
        <v>1464</v>
      </c>
      <c r="D1130" t="s">
        <v>239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78</v>
      </c>
      <c r="T1130" t="s">
        <v>75</v>
      </c>
      <c r="U1130" t="s">
        <v>1</v>
      </c>
      <c r="V1130">
        <v>20</v>
      </c>
      <c r="W1130" t="s">
        <v>250</v>
      </c>
      <c r="X1130">
        <v>0</v>
      </c>
      <c r="Y1130">
        <v>0</v>
      </c>
      <c r="Z1130">
        <v>0</v>
      </c>
    </row>
    <row r="1131" spans="1:26" x14ac:dyDescent="0.25">
      <c r="A1131" t="s">
        <v>248</v>
      </c>
      <c r="B1131">
        <v>3</v>
      </c>
      <c r="C1131" t="s">
        <v>1466</v>
      </c>
      <c r="D1131" t="s">
        <v>239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78</v>
      </c>
      <c r="T1131" t="s">
        <v>75</v>
      </c>
      <c r="U1131" t="s">
        <v>2</v>
      </c>
      <c r="V1131">
        <v>20</v>
      </c>
      <c r="W1131" t="s">
        <v>250</v>
      </c>
      <c r="X1131">
        <v>0</v>
      </c>
      <c r="Y1131">
        <v>0</v>
      </c>
      <c r="Z1131">
        <v>0</v>
      </c>
    </row>
    <row r="1132" spans="1:26" x14ac:dyDescent="0.25">
      <c r="A1132" t="s">
        <v>248</v>
      </c>
      <c r="B1132">
        <v>3</v>
      </c>
      <c r="C1132" t="s">
        <v>1468</v>
      </c>
      <c r="D1132" t="s">
        <v>239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78</v>
      </c>
      <c r="T1132" t="s">
        <v>75</v>
      </c>
      <c r="U1132" t="s">
        <v>2</v>
      </c>
      <c r="V1132">
        <v>20</v>
      </c>
      <c r="W1132" t="s">
        <v>250</v>
      </c>
      <c r="X1132">
        <v>0</v>
      </c>
      <c r="Y1132">
        <v>0</v>
      </c>
      <c r="Z1132">
        <v>0</v>
      </c>
    </row>
    <row r="1133" spans="1:26" x14ac:dyDescent="0.25">
      <c r="A1133" t="s">
        <v>248</v>
      </c>
      <c r="B1133">
        <v>3</v>
      </c>
      <c r="C1133" t="s">
        <v>1469</v>
      </c>
      <c r="D1133" t="s">
        <v>239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72</v>
      </c>
      <c r="T1133" t="s">
        <v>72</v>
      </c>
      <c r="U1133" t="s">
        <v>121</v>
      </c>
      <c r="V1133">
        <v>0</v>
      </c>
      <c r="W1133" t="s">
        <v>250</v>
      </c>
      <c r="X1133">
        <v>0</v>
      </c>
      <c r="Y1133">
        <v>0</v>
      </c>
      <c r="Z1133">
        <v>0</v>
      </c>
    </row>
    <row r="1134" spans="1:26" x14ac:dyDescent="0.25">
      <c r="A1134" t="s">
        <v>248</v>
      </c>
      <c r="B1134">
        <v>3</v>
      </c>
      <c r="C1134" t="s">
        <v>1470</v>
      </c>
      <c r="D1134" t="s">
        <v>239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72</v>
      </c>
      <c r="T1134" t="s">
        <v>72</v>
      </c>
      <c r="U1134" t="s">
        <v>121</v>
      </c>
      <c r="V1134">
        <v>0</v>
      </c>
      <c r="W1134" t="s">
        <v>250</v>
      </c>
      <c r="X1134">
        <v>0</v>
      </c>
      <c r="Y1134">
        <v>0</v>
      </c>
      <c r="Z1134">
        <v>0</v>
      </c>
    </row>
    <row r="1135" spans="1:26" x14ac:dyDescent="0.25">
      <c r="A1135" t="s">
        <v>248</v>
      </c>
      <c r="B1135">
        <v>3</v>
      </c>
      <c r="C1135" t="s">
        <v>1471</v>
      </c>
      <c r="D1135" t="s">
        <v>239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72</v>
      </c>
      <c r="T1135" t="s">
        <v>72</v>
      </c>
      <c r="U1135" t="s">
        <v>121</v>
      </c>
      <c r="V1135">
        <v>0</v>
      </c>
      <c r="W1135" t="s">
        <v>250</v>
      </c>
      <c r="X1135">
        <v>0</v>
      </c>
      <c r="Y1135">
        <v>0</v>
      </c>
      <c r="Z1135">
        <v>0</v>
      </c>
    </row>
    <row r="1136" spans="1:26" x14ac:dyDescent="0.25">
      <c r="A1136" t="s">
        <v>248</v>
      </c>
      <c r="B1136">
        <v>3</v>
      </c>
      <c r="C1136" t="s">
        <v>1472</v>
      </c>
      <c r="D1136" t="s">
        <v>239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72</v>
      </c>
      <c r="T1136" t="s">
        <v>72</v>
      </c>
      <c r="U1136" t="s">
        <v>121</v>
      </c>
      <c r="V1136">
        <v>0</v>
      </c>
      <c r="W1136" t="s">
        <v>250</v>
      </c>
      <c r="X1136">
        <v>0</v>
      </c>
      <c r="Y1136">
        <v>0</v>
      </c>
      <c r="Z1136">
        <v>0</v>
      </c>
    </row>
    <row r="1137" spans="1:26" x14ac:dyDescent="0.25">
      <c r="A1137" t="s">
        <v>248</v>
      </c>
      <c r="B1137">
        <v>3</v>
      </c>
      <c r="C1137" t="s">
        <v>1473</v>
      </c>
      <c r="D1137" t="s">
        <v>239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72</v>
      </c>
      <c r="T1137" t="s">
        <v>72</v>
      </c>
      <c r="U1137" t="s">
        <v>121</v>
      </c>
      <c r="V1137">
        <v>0</v>
      </c>
      <c r="W1137" t="s">
        <v>250</v>
      </c>
      <c r="X1137">
        <v>0</v>
      </c>
      <c r="Y1137">
        <v>0</v>
      </c>
      <c r="Z1137">
        <v>0</v>
      </c>
    </row>
    <row r="1138" spans="1:26" x14ac:dyDescent="0.25">
      <c r="A1138" t="s">
        <v>248</v>
      </c>
      <c r="B1138">
        <v>3</v>
      </c>
      <c r="C1138" t="s">
        <v>1474</v>
      </c>
      <c r="D1138" t="s">
        <v>239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72</v>
      </c>
      <c r="T1138" t="s">
        <v>72</v>
      </c>
      <c r="U1138" t="s">
        <v>121</v>
      </c>
      <c r="V1138">
        <v>0</v>
      </c>
      <c r="W1138" t="s">
        <v>250</v>
      </c>
      <c r="X1138">
        <v>0</v>
      </c>
      <c r="Y1138">
        <v>0</v>
      </c>
      <c r="Z1138">
        <v>0</v>
      </c>
    </row>
    <row r="1139" spans="1:26" x14ac:dyDescent="0.25">
      <c r="A1139" t="s">
        <v>248</v>
      </c>
      <c r="B1139">
        <v>3</v>
      </c>
      <c r="C1139" t="s">
        <v>1475</v>
      </c>
      <c r="D1139" t="s">
        <v>239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72</v>
      </c>
      <c r="T1139" t="s">
        <v>72</v>
      </c>
      <c r="U1139" t="s">
        <v>121</v>
      </c>
      <c r="V1139">
        <v>0</v>
      </c>
      <c r="W1139" t="s">
        <v>250</v>
      </c>
      <c r="X1139">
        <v>0</v>
      </c>
      <c r="Y1139">
        <v>0</v>
      </c>
      <c r="Z1139">
        <v>0</v>
      </c>
    </row>
    <row r="1140" spans="1:26" x14ac:dyDescent="0.25">
      <c r="A1140" t="s">
        <v>248</v>
      </c>
      <c r="B1140">
        <v>3</v>
      </c>
      <c r="C1140" t="s">
        <v>1476</v>
      </c>
      <c r="D1140" t="s">
        <v>239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72</v>
      </c>
      <c r="T1140" t="s">
        <v>72</v>
      </c>
      <c r="U1140" t="s">
        <v>121</v>
      </c>
      <c r="V1140">
        <v>0</v>
      </c>
      <c r="W1140" t="s">
        <v>250</v>
      </c>
      <c r="X1140">
        <v>0</v>
      </c>
      <c r="Y1140">
        <v>0</v>
      </c>
      <c r="Z1140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7B35-8C05-4B67-AF2B-930A9F1BFAB3}">
  <sheetPr codeName="Sheet4">
    <tabColor rgb="FFFF0000"/>
    <pageSetUpPr fitToPage="1"/>
  </sheetPr>
  <dimension ref="A1:U2"/>
  <sheetViews>
    <sheetView zoomScale="85" zoomScaleNormal="85" workbookViewId="0"/>
  </sheetViews>
  <sheetFormatPr defaultColWidth="9.140625" defaultRowHeight="15" x14ac:dyDescent="0.25"/>
  <cols>
    <col min="1" max="1" width="9.140625" customWidth="1"/>
    <col min="2" max="2" width="9.7109375" bestFit="1" customWidth="1"/>
    <col min="3" max="3" width="7.5703125" bestFit="1" customWidth="1"/>
    <col min="4" max="4" width="10.42578125" bestFit="1" customWidth="1"/>
    <col min="5" max="5" width="9" hidden="1" customWidth="1"/>
    <col min="6" max="6" width="12" hidden="1" customWidth="1"/>
    <col min="7" max="7" width="9.140625" style="35" hidden="1" customWidth="1"/>
    <col min="8" max="9" width="9.140625" hidden="1" customWidth="1"/>
    <col min="10" max="10" width="9.140625" customWidth="1"/>
    <col min="11" max="12" width="26.5703125" bestFit="1" customWidth="1"/>
    <col min="13" max="13" width="27" bestFit="1" customWidth="1"/>
    <col min="14" max="14" width="23.42578125" bestFit="1" customWidth="1"/>
    <col min="15" max="15" width="19.7109375" bestFit="1" customWidth="1"/>
    <col min="16" max="16" width="21.28515625" bestFit="1" customWidth="1"/>
    <col min="18" max="18" width="14" bestFit="1" customWidth="1"/>
    <col min="19" max="19" width="28" bestFit="1" customWidth="1"/>
    <col min="20" max="20" width="15.5703125" bestFit="1" customWidth="1"/>
  </cols>
  <sheetData>
    <row r="1" spans="1:21" x14ac:dyDescent="0.25">
      <c r="A1" t="s">
        <v>0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159</v>
      </c>
      <c r="R1" t="s">
        <v>179</v>
      </c>
      <c r="S1" t="s">
        <v>3</v>
      </c>
      <c r="T1" t="s">
        <v>180</v>
      </c>
      <c r="U1" t="s">
        <v>135</v>
      </c>
    </row>
    <row r="2" spans="1:21" x14ac:dyDescent="0.25">
      <c r="A2" s="71">
        <v>1</v>
      </c>
      <c r="B2" s="79" t="str">
        <f>power_data.old[[#This Row],[Rack]]&amp;power_data.old[[#This Row],[Strip]]</f>
        <v>1G</v>
      </c>
      <c r="C2" s="78" t="str">
        <f>"T"&amp;MID(power_data.old[[#This Row],[Busway]],4,5)</f>
        <v>T201.1</v>
      </c>
      <c r="D2" s="72" t="s">
        <v>181</v>
      </c>
      <c r="E2" s="72"/>
      <c r="F2" s="72"/>
      <c r="G2" s="72"/>
      <c r="H2" s="72"/>
      <c r="I2" s="72"/>
      <c r="J2" s="73" t="s">
        <v>50</v>
      </c>
      <c r="K2" s="74">
        <v>0</v>
      </c>
      <c r="L2" s="74">
        <v>0</v>
      </c>
      <c r="M2" s="74">
        <v>0</v>
      </c>
      <c r="N2" s="75">
        <f>MAX(power_data.old[[#This Row],[L1 Phase Amps (MAX 12A)]:[L3 Phase Amps  (MAX 12A)]])</f>
        <v>0</v>
      </c>
      <c r="O2" s="74">
        <f>AVERAGE(power_data.old[[#This Row],[L1 Phase Amps (MAX 12A)]:[L3 Phase Amps  (MAX 12A)]])</f>
        <v>0</v>
      </c>
      <c r="P2" s="74">
        <f>IFERROR((3*(0.91)*power_data.old[[#This Row],[Total 3 Phase Amp]]*240)/1000,"N/A")</f>
        <v>0</v>
      </c>
      <c r="Q2" s="74">
        <v>1</v>
      </c>
      <c r="R2" s="74"/>
      <c r="S2" s="76" t="s">
        <v>182</v>
      </c>
      <c r="T2" s="77" t="s">
        <v>183</v>
      </c>
      <c r="U2">
        <v>0</v>
      </c>
    </row>
  </sheetData>
  <conditionalFormatting sqref="K2:M2">
    <cfRule type="colorScale" priority="1">
      <colorScale>
        <cfvo type="num" val="8"/>
        <cfvo type="num" val="12"/>
        <color rgb="FF92D050"/>
        <color rgb="FFFF0000"/>
      </colorScale>
    </cfRule>
  </conditionalFormatting>
  <pageMargins left="0.7" right="0.7" top="0.75" bottom="0.75" header="0.3" footer="0.3"/>
  <pageSetup scale="10" orientation="landscape" horizontalDpi="1200" verticalDpi="1200" r:id="rId1"/>
  <ignoredErrors>
    <ignoredError sqref="B2" unlockedFormula="1"/>
  </ignoredErrors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C7FE-B487-4AB1-B1BB-F5B9EF723725}">
  <sheetPr codeName="Sheet11">
    <tabColor theme="9" tint="0.59999389629810485"/>
  </sheetPr>
  <dimension ref="B1:G53"/>
  <sheetViews>
    <sheetView showGridLines="0" zoomScale="85" zoomScaleNormal="85" workbookViewId="0"/>
  </sheetViews>
  <sheetFormatPr defaultColWidth="9.140625" defaultRowHeight="15" customHeight="1" x14ac:dyDescent="0.25"/>
  <cols>
    <col min="1" max="1" width="0.7109375" style="1" customWidth="1"/>
    <col min="2" max="2" width="11.5703125" style="1" bestFit="1" customWidth="1"/>
    <col min="3" max="3" width="12.42578125" style="1" bestFit="1" customWidth="1"/>
    <col min="4" max="4" width="15.5703125" style="1" bestFit="1" customWidth="1"/>
    <col min="5" max="5" width="16.28515625" style="1" bestFit="1" customWidth="1"/>
    <col min="6" max="6" width="18" style="1" bestFit="1" customWidth="1"/>
    <col min="7" max="7" width="81.140625" style="1" bestFit="1" customWidth="1"/>
    <col min="8" max="16384" width="9.140625" style="1"/>
  </cols>
  <sheetData>
    <row r="1" spans="2:7" ht="15" customHeight="1" thickBot="1" x14ac:dyDescent="0.3"/>
    <row r="2" spans="2:7" ht="15" customHeight="1" thickBot="1" x14ac:dyDescent="0.3">
      <c r="B2" s="12" t="s">
        <v>107</v>
      </c>
      <c r="C2" s="3"/>
      <c r="D2" s="2"/>
      <c r="E2" s="4" t="s">
        <v>106</v>
      </c>
      <c r="F2" s="3"/>
      <c r="G2" s="2"/>
    </row>
    <row r="3" spans="2:7" x14ac:dyDescent="0.25">
      <c r="B3" s="15" t="s">
        <v>18</v>
      </c>
      <c r="C3" s="16" t="s">
        <v>3</v>
      </c>
      <c r="D3" s="17" t="s">
        <v>4</v>
      </c>
      <c r="E3" s="13" t="s">
        <v>105</v>
      </c>
      <c r="F3" s="13" t="s">
        <v>104</v>
      </c>
      <c r="G3" s="14" t="s">
        <v>103</v>
      </c>
    </row>
    <row r="4" spans="2:7" x14ac:dyDescent="0.25">
      <c r="B4" s="30" t="s">
        <v>65</v>
      </c>
      <c r="C4" s="31" t="s">
        <v>66</v>
      </c>
      <c r="D4" s="32" t="s">
        <v>66</v>
      </c>
      <c r="E4" s="33">
        <v>5</v>
      </c>
      <c r="F4" s="33">
        <v>6</v>
      </c>
      <c r="G4" s="1" t="s">
        <v>125</v>
      </c>
    </row>
    <row r="5" spans="2:7" x14ac:dyDescent="0.25">
      <c r="B5" s="30" t="s">
        <v>65</v>
      </c>
      <c r="C5" s="31" t="s">
        <v>66</v>
      </c>
      <c r="D5" s="32" t="s">
        <v>77</v>
      </c>
      <c r="E5" s="33">
        <v>5</v>
      </c>
      <c r="F5" s="33">
        <v>6</v>
      </c>
    </row>
    <row r="6" spans="2:7" x14ac:dyDescent="0.25">
      <c r="B6" s="30" t="s">
        <v>65</v>
      </c>
      <c r="C6" s="31" t="s">
        <v>66</v>
      </c>
      <c r="D6" s="32" t="s">
        <v>102</v>
      </c>
      <c r="E6" s="33">
        <v>5</v>
      </c>
      <c r="F6" s="33">
        <v>6</v>
      </c>
    </row>
    <row r="7" spans="2:7" x14ac:dyDescent="0.25">
      <c r="B7" s="30" t="s">
        <v>65</v>
      </c>
      <c r="C7" s="31" t="s">
        <v>66</v>
      </c>
      <c r="D7" s="32" t="s">
        <v>101</v>
      </c>
      <c r="E7" s="33">
        <v>5</v>
      </c>
      <c r="F7" s="33">
        <v>6</v>
      </c>
    </row>
    <row r="8" spans="2:7" x14ac:dyDescent="0.25">
      <c r="B8" s="30" t="s">
        <v>65</v>
      </c>
      <c r="C8" s="31" t="s">
        <v>66</v>
      </c>
      <c r="D8" s="32" t="s">
        <v>89</v>
      </c>
      <c r="E8" s="33">
        <v>5</v>
      </c>
      <c r="F8" s="33">
        <v>6</v>
      </c>
    </row>
    <row r="9" spans="2:7" x14ac:dyDescent="0.25">
      <c r="B9" s="30" t="s">
        <v>65</v>
      </c>
      <c r="C9" s="31" t="s">
        <v>75</v>
      </c>
      <c r="D9" s="32" t="s">
        <v>76</v>
      </c>
      <c r="E9" s="33">
        <v>5</v>
      </c>
      <c r="F9" s="33">
        <v>10</v>
      </c>
    </row>
    <row r="10" spans="2:7" x14ac:dyDescent="0.25">
      <c r="B10" s="30" t="s">
        <v>65</v>
      </c>
      <c r="C10" s="31" t="s">
        <v>75</v>
      </c>
      <c r="D10" s="32" t="s">
        <v>100</v>
      </c>
      <c r="E10" s="33">
        <v>5</v>
      </c>
      <c r="F10" s="33">
        <v>10</v>
      </c>
    </row>
    <row r="11" spans="2:7" ht="15" customHeight="1" x14ac:dyDescent="0.25">
      <c r="B11" s="30" t="s">
        <v>65</v>
      </c>
      <c r="C11" s="31" t="s">
        <v>99</v>
      </c>
      <c r="D11" s="32" t="s">
        <v>99</v>
      </c>
      <c r="E11" s="33">
        <v>0</v>
      </c>
      <c r="F11" s="33">
        <v>11.8</v>
      </c>
      <c r="G11" s="1" t="s">
        <v>126</v>
      </c>
    </row>
    <row r="12" spans="2:7" x14ac:dyDescent="0.25">
      <c r="B12" s="30" t="s">
        <v>65</v>
      </c>
      <c r="C12" s="31" t="s">
        <v>75</v>
      </c>
      <c r="D12" s="32" t="s">
        <v>98</v>
      </c>
      <c r="E12" s="33">
        <v>5</v>
      </c>
      <c r="F12" s="33">
        <v>10</v>
      </c>
    </row>
    <row r="13" spans="2:7" x14ac:dyDescent="0.25">
      <c r="B13" s="30" t="s">
        <v>65</v>
      </c>
      <c r="C13" s="31" t="s">
        <v>75</v>
      </c>
      <c r="D13" s="32" t="s">
        <v>97</v>
      </c>
      <c r="E13" s="33">
        <v>5</v>
      </c>
      <c r="F13" s="33">
        <v>10</v>
      </c>
    </row>
    <row r="14" spans="2:7" x14ac:dyDescent="0.25">
      <c r="B14" s="30" t="s">
        <v>65</v>
      </c>
      <c r="C14" s="31" t="s">
        <v>91</v>
      </c>
      <c r="D14" s="32" t="s">
        <v>75</v>
      </c>
      <c r="E14" s="33">
        <v>0</v>
      </c>
      <c r="F14" s="33">
        <v>10</v>
      </c>
    </row>
    <row r="15" spans="2:7" x14ac:dyDescent="0.25">
      <c r="B15" s="30" t="s">
        <v>65</v>
      </c>
      <c r="C15" s="31" t="s">
        <v>78</v>
      </c>
      <c r="D15" s="32" t="s">
        <v>66</v>
      </c>
      <c r="E15" s="33">
        <v>0</v>
      </c>
      <c r="F15" s="33">
        <v>20</v>
      </c>
    </row>
    <row r="16" spans="2:7" x14ac:dyDescent="0.25">
      <c r="B16" s="30" t="s">
        <v>65</v>
      </c>
      <c r="C16" s="31" t="s">
        <v>78</v>
      </c>
      <c r="D16" s="32" t="s">
        <v>75</v>
      </c>
      <c r="E16" s="33">
        <v>0</v>
      </c>
      <c r="F16" s="33">
        <v>20</v>
      </c>
    </row>
    <row r="17" spans="2:7" x14ac:dyDescent="0.25">
      <c r="B17" s="30" t="s">
        <v>65</v>
      </c>
      <c r="C17" s="31" t="s">
        <v>78</v>
      </c>
      <c r="D17" s="32" t="s">
        <v>96</v>
      </c>
      <c r="E17" s="33">
        <v>0</v>
      </c>
      <c r="F17" s="33">
        <v>20</v>
      </c>
    </row>
    <row r="18" spans="2:7" x14ac:dyDescent="0.25">
      <c r="B18" s="30" t="s">
        <v>65</v>
      </c>
      <c r="C18" s="31" t="s">
        <v>78</v>
      </c>
      <c r="D18" s="32" t="s">
        <v>127</v>
      </c>
      <c r="E18" s="33">
        <v>0</v>
      </c>
      <c r="F18" s="33">
        <v>15</v>
      </c>
      <c r="G18" s="1" t="s">
        <v>128</v>
      </c>
    </row>
    <row r="19" spans="2:7" x14ac:dyDescent="0.25">
      <c r="B19" s="30" t="s">
        <v>65</v>
      </c>
      <c r="C19" s="31" t="s">
        <v>78</v>
      </c>
      <c r="D19" s="32" t="s">
        <v>79</v>
      </c>
      <c r="E19" s="33">
        <v>0</v>
      </c>
      <c r="F19" s="33">
        <v>14</v>
      </c>
      <c r="G19" s="1" t="s">
        <v>151</v>
      </c>
    </row>
    <row r="20" spans="2:7" x14ac:dyDescent="0.25">
      <c r="B20" s="30" t="s">
        <v>65</v>
      </c>
      <c r="C20" s="31" t="s">
        <v>78</v>
      </c>
      <c r="D20" s="32" t="s">
        <v>74</v>
      </c>
      <c r="E20" s="33">
        <v>0</v>
      </c>
      <c r="F20" s="33">
        <v>6</v>
      </c>
    </row>
    <row r="21" spans="2:7" x14ac:dyDescent="0.25">
      <c r="B21" s="30" t="s">
        <v>65</v>
      </c>
      <c r="C21" s="31" t="s">
        <v>78</v>
      </c>
      <c r="D21" s="32" t="s">
        <v>93</v>
      </c>
      <c r="E21" s="33">
        <v>0</v>
      </c>
      <c r="F21" s="33">
        <v>10</v>
      </c>
    </row>
    <row r="22" spans="2:7" x14ac:dyDescent="0.25">
      <c r="B22" s="30" t="s">
        <v>65</v>
      </c>
      <c r="C22" s="31" t="s">
        <v>68</v>
      </c>
      <c r="D22" s="32" t="s">
        <v>87</v>
      </c>
      <c r="E22" s="33">
        <v>5</v>
      </c>
      <c r="F22" s="33">
        <v>6</v>
      </c>
    </row>
    <row r="23" spans="2:7" x14ac:dyDescent="0.25">
      <c r="B23" s="30" t="s">
        <v>65</v>
      </c>
      <c r="C23" s="31" t="s">
        <v>68</v>
      </c>
      <c r="D23" s="32" t="s">
        <v>86</v>
      </c>
      <c r="E23" s="33">
        <v>5</v>
      </c>
      <c r="F23" s="33">
        <v>6</v>
      </c>
    </row>
    <row r="24" spans="2:7" x14ac:dyDescent="0.25">
      <c r="B24" s="30" t="s">
        <v>65</v>
      </c>
      <c r="C24" s="31" t="s">
        <v>68</v>
      </c>
      <c r="D24" s="32" t="s">
        <v>85</v>
      </c>
      <c r="E24" s="33">
        <v>5</v>
      </c>
      <c r="F24" s="33">
        <v>6</v>
      </c>
    </row>
    <row r="25" spans="2:7" x14ac:dyDescent="0.25">
      <c r="B25" s="30" t="s">
        <v>65</v>
      </c>
      <c r="C25" s="31" t="s">
        <v>73</v>
      </c>
      <c r="D25" s="32" t="s">
        <v>79</v>
      </c>
      <c r="E25" s="33">
        <v>5</v>
      </c>
      <c r="F25" s="33">
        <v>6</v>
      </c>
    </row>
    <row r="26" spans="2:7" x14ac:dyDescent="0.25">
      <c r="B26" s="30" t="s">
        <v>65</v>
      </c>
      <c r="C26" s="31" t="s">
        <v>73</v>
      </c>
      <c r="D26" s="32" t="s">
        <v>74</v>
      </c>
      <c r="E26" s="33">
        <v>5</v>
      </c>
      <c r="F26" s="33">
        <v>6</v>
      </c>
    </row>
    <row r="27" spans="2:7" x14ac:dyDescent="0.25">
      <c r="B27" s="30" t="s">
        <v>65</v>
      </c>
      <c r="C27" s="31" t="s">
        <v>73</v>
      </c>
      <c r="D27" s="32" t="s">
        <v>80</v>
      </c>
      <c r="E27" s="33">
        <v>5</v>
      </c>
      <c r="F27" s="33">
        <v>6</v>
      </c>
    </row>
    <row r="28" spans="2:7" x14ac:dyDescent="0.25">
      <c r="B28" s="30" t="s">
        <v>65</v>
      </c>
      <c r="C28" s="31" t="s">
        <v>73</v>
      </c>
      <c r="D28" s="32" t="s">
        <v>95</v>
      </c>
      <c r="E28" s="33">
        <v>5</v>
      </c>
      <c r="F28" s="33">
        <v>6</v>
      </c>
    </row>
    <row r="29" spans="2:7" x14ac:dyDescent="0.25">
      <c r="B29" s="30" t="s">
        <v>65</v>
      </c>
      <c r="C29" s="31" t="s">
        <v>72</v>
      </c>
      <c r="D29" s="32" t="s">
        <v>72</v>
      </c>
      <c r="E29" s="33">
        <v>0</v>
      </c>
      <c r="F29" s="33">
        <v>0</v>
      </c>
    </row>
    <row r="30" spans="2:7" x14ac:dyDescent="0.25">
      <c r="B30" s="30" t="s">
        <v>67</v>
      </c>
      <c r="C30" s="31" t="s">
        <v>71</v>
      </c>
      <c r="D30" s="32" t="s">
        <v>81</v>
      </c>
      <c r="E30" s="33">
        <v>4.5999999999999996</v>
      </c>
      <c r="F30" s="33">
        <v>4.5999999999999996</v>
      </c>
    </row>
    <row r="31" spans="2:7" x14ac:dyDescent="0.25">
      <c r="B31" s="30" t="s">
        <v>67</v>
      </c>
      <c r="C31" s="31" t="s">
        <v>71</v>
      </c>
      <c r="D31" s="32" t="s">
        <v>90</v>
      </c>
      <c r="E31" s="33">
        <v>4.5999999999999996</v>
      </c>
      <c r="F31" s="33">
        <v>4.5999999999999996</v>
      </c>
    </row>
    <row r="32" spans="2:7" x14ac:dyDescent="0.25">
      <c r="B32" s="30" t="s">
        <v>67</v>
      </c>
      <c r="C32" s="31" t="s">
        <v>71</v>
      </c>
      <c r="D32" s="32" t="s">
        <v>80</v>
      </c>
      <c r="E32" s="33">
        <v>4.5999999999999996</v>
      </c>
      <c r="F32" s="33">
        <v>4.5999999999999996</v>
      </c>
    </row>
    <row r="33" spans="2:7" x14ac:dyDescent="0.25">
      <c r="B33" s="30" t="s">
        <v>67</v>
      </c>
      <c r="C33" s="31" t="s">
        <v>71</v>
      </c>
      <c r="D33" s="32" t="s">
        <v>82</v>
      </c>
      <c r="E33" s="33">
        <v>4.5999999999999996</v>
      </c>
      <c r="F33" s="33">
        <v>4.5999999999999996</v>
      </c>
    </row>
    <row r="34" spans="2:7" x14ac:dyDescent="0.25">
      <c r="B34" s="30" t="s">
        <v>67</v>
      </c>
      <c r="C34" s="31" t="s">
        <v>71</v>
      </c>
      <c r="D34" s="32" t="s">
        <v>72</v>
      </c>
      <c r="E34" s="33">
        <v>4.5999999999999996</v>
      </c>
      <c r="F34" s="33">
        <v>4.5999999999999996</v>
      </c>
    </row>
    <row r="35" spans="2:7" x14ac:dyDescent="0.25">
      <c r="B35" s="30" t="s">
        <v>67</v>
      </c>
      <c r="C35" s="31" t="s">
        <v>91</v>
      </c>
      <c r="D35" s="32" t="s">
        <v>92</v>
      </c>
      <c r="E35" s="33">
        <v>0</v>
      </c>
      <c r="F35" s="33">
        <v>15</v>
      </c>
    </row>
    <row r="36" spans="2:7" x14ac:dyDescent="0.25">
      <c r="B36" s="30" t="s">
        <v>67</v>
      </c>
      <c r="C36" s="31" t="s">
        <v>91</v>
      </c>
      <c r="D36" s="32" t="s">
        <v>68</v>
      </c>
      <c r="E36" s="33">
        <v>0</v>
      </c>
      <c r="F36" s="33">
        <v>15</v>
      </c>
    </row>
    <row r="37" spans="2:7" x14ac:dyDescent="0.25">
      <c r="B37" s="30" t="s">
        <v>67</v>
      </c>
      <c r="C37" s="31" t="s">
        <v>78</v>
      </c>
      <c r="D37" s="32" t="s">
        <v>92</v>
      </c>
      <c r="E37" s="33">
        <v>0</v>
      </c>
      <c r="F37" s="33">
        <v>15</v>
      </c>
    </row>
    <row r="38" spans="2:7" x14ac:dyDescent="0.25">
      <c r="B38" s="30" t="s">
        <v>67</v>
      </c>
      <c r="C38" s="31" t="s">
        <v>78</v>
      </c>
      <c r="D38" s="32" t="s">
        <v>68</v>
      </c>
      <c r="E38" s="33">
        <v>0</v>
      </c>
      <c r="F38" s="33">
        <v>15</v>
      </c>
    </row>
    <row r="39" spans="2:7" x14ac:dyDescent="0.25">
      <c r="B39" s="30" t="s">
        <v>67</v>
      </c>
      <c r="C39" s="31" t="s">
        <v>68</v>
      </c>
      <c r="D39" s="32" t="s">
        <v>69</v>
      </c>
      <c r="E39" s="33">
        <v>5</v>
      </c>
      <c r="F39" s="33">
        <v>5</v>
      </c>
    </row>
    <row r="40" spans="2:7" x14ac:dyDescent="0.25">
      <c r="B40" s="30" t="s">
        <v>67</v>
      </c>
      <c r="C40" s="31" t="s">
        <v>68</v>
      </c>
      <c r="D40" s="32" t="s">
        <v>84</v>
      </c>
      <c r="E40" s="33">
        <v>0</v>
      </c>
      <c r="F40" s="33">
        <v>0</v>
      </c>
    </row>
    <row r="41" spans="2:7" x14ac:dyDescent="0.25">
      <c r="B41" s="30" t="s">
        <v>67</v>
      </c>
      <c r="C41" s="31" t="s">
        <v>68</v>
      </c>
      <c r="D41" s="32" t="s">
        <v>90</v>
      </c>
      <c r="E41" s="33">
        <v>9.1</v>
      </c>
      <c r="F41" s="33">
        <v>9.1</v>
      </c>
    </row>
    <row r="42" spans="2:7" x14ac:dyDescent="0.25">
      <c r="B42" s="30" t="s">
        <v>67</v>
      </c>
      <c r="C42" s="31" t="s">
        <v>68</v>
      </c>
      <c r="D42" s="32" t="s">
        <v>80</v>
      </c>
      <c r="E42" s="33">
        <v>9.1</v>
      </c>
      <c r="F42" s="33">
        <v>9.1</v>
      </c>
    </row>
    <row r="43" spans="2:7" x14ac:dyDescent="0.25">
      <c r="B43" s="30" t="s">
        <v>67</v>
      </c>
      <c r="C43" s="31" t="s">
        <v>68</v>
      </c>
      <c r="D43" s="32" t="s">
        <v>70</v>
      </c>
      <c r="E43" s="33">
        <v>0</v>
      </c>
      <c r="F43" s="33">
        <v>0</v>
      </c>
    </row>
    <row r="44" spans="2:7" x14ac:dyDescent="0.25">
      <c r="B44" s="30" t="s">
        <v>67</v>
      </c>
      <c r="C44" s="31" t="s">
        <v>68</v>
      </c>
      <c r="D44" s="32" t="s">
        <v>83</v>
      </c>
      <c r="E44" s="33">
        <v>9.1</v>
      </c>
      <c r="F44" s="33">
        <v>9.1</v>
      </c>
    </row>
    <row r="45" spans="2:7" x14ac:dyDescent="0.25">
      <c r="B45" s="30" t="s">
        <v>67</v>
      </c>
      <c r="C45" s="31" t="s">
        <v>68</v>
      </c>
      <c r="D45" s="32" t="s">
        <v>72</v>
      </c>
      <c r="E45" s="33">
        <v>9.1</v>
      </c>
      <c r="F45" s="33">
        <v>9.1</v>
      </c>
    </row>
    <row r="46" spans="2:7" x14ac:dyDescent="0.25">
      <c r="B46" s="30" t="s">
        <v>65</v>
      </c>
      <c r="C46" s="31" t="s">
        <v>152</v>
      </c>
      <c r="D46" s="32" t="s">
        <v>75</v>
      </c>
      <c r="E46" s="33">
        <v>0</v>
      </c>
      <c r="F46" s="33">
        <v>20</v>
      </c>
    </row>
    <row r="47" spans="2:7" x14ac:dyDescent="0.25">
      <c r="B47" s="30" t="s">
        <v>65</v>
      </c>
      <c r="C47" s="31" t="s">
        <v>152</v>
      </c>
      <c r="D47" s="32" t="s">
        <v>66</v>
      </c>
      <c r="E47" s="33">
        <v>0</v>
      </c>
      <c r="F47" s="33">
        <v>20</v>
      </c>
    </row>
    <row r="48" spans="2:7" x14ac:dyDescent="0.25">
      <c r="B48" s="30" t="s">
        <v>65</v>
      </c>
      <c r="C48" s="31" t="s">
        <v>152</v>
      </c>
      <c r="D48" s="32" t="s">
        <v>127</v>
      </c>
      <c r="E48" s="33">
        <v>0</v>
      </c>
      <c r="F48" s="33">
        <v>15</v>
      </c>
      <c r="G48" s="1" t="s">
        <v>129</v>
      </c>
    </row>
    <row r="49" spans="2:6" x14ac:dyDescent="0.25">
      <c r="B49" s="30" t="s">
        <v>65</v>
      </c>
      <c r="C49" s="31" t="s">
        <v>152</v>
      </c>
      <c r="D49" s="32" t="s">
        <v>94</v>
      </c>
      <c r="E49" s="33">
        <v>0</v>
      </c>
      <c r="F49" s="33">
        <v>10</v>
      </c>
    </row>
    <row r="50" spans="2:6" x14ac:dyDescent="0.25">
      <c r="B50" s="30" t="s">
        <v>65</v>
      </c>
      <c r="C50" s="31" t="s">
        <v>152</v>
      </c>
      <c r="D50" s="32" t="s">
        <v>79</v>
      </c>
      <c r="E50" s="33">
        <v>0</v>
      </c>
      <c r="F50" s="33">
        <v>14</v>
      </c>
    </row>
    <row r="51" spans="2:6" x14ac:dyDescent="0.25">
      <c r="B51" s="30" t="s">
        <v>65</v>
      </c>
      <c r="C51" s="31" t="s">
        <v>152</v>
      </c>
      <c r="D51" s="32" t="s">
        <v>74</v>
      </c>
      <c r="E51" s="33">
        <v>0</v>
      </c>
      <c r="F51" s="33">
        <v>6</v>
      </c>
    </row>
    <row r="52" spans="2:6" x14ac:dyDescent="0.25">
      <c r="B52" s="30" t="s">
        <v>67</v>
      </c>
      <c r="C52" s="31" t="s">
        <v>152</v>
      </c>
      <c r="D52" s="32" t="s">
        <v>92</v>
      </c>
      <c r="E52" s="33">
        <v>0</v>
      </c>
      <c r="F52" s="33">
        <v>15</v>
      </c>
    </row>
    <row r="53" spans="2:6" ht="15" customHeight="1" x14ac:dyDescent="0.25">
      <c r="B53" s="30" t="s">
        <v>67</v>
      </c>
      <c r="C53" s="31" t="s">
        <v>152</v>
      </c>
      <c r="D53" s="32" t="s">
        <v>68</v>
      </c>
      <c r="E53" s="33">
        <v>0</v>
      </c>
      <c r="F53" s="33">
        <v>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E896-1BCC-4A88-AA51-714BB5E69BA8}">
  <sheetPr codeName="Sheet13">
    <tabColor rgb="FFFF0000"/>
  </sheetPr>
  <dimension ref="A1:J7"/>
  <sheetViews>
    <sheetView zoomScale="85" zoomScaleNormal="85" workbookViewId="0"/>
  </sheetViews>
  <sheetFormatPr defaultRowHeight="15" x14ac:dyDescent="0.25"/>
  <cols>
    <col min="1" max="1" width="24.5703125" bestFit="1" customWidth="1"/>
    <col min="2" max="2" width="126.42578125" bestFit="1" customWidth="1"/>
    <col min="4" max="4" width="20.140625" bestFit="1" customWidth="1"/>
    <col min="6" max="6" width="13.7109375" bestFit="1" customWidth="1"/>
    <col min="7" max="7" width="14.5703125" bestFit="1" customWidth="1"/>
    <col min="8" max="8" width="22.5703125" bestFit="1" customWidth="1"/>
    <col min="9" max="9" width="13.28515625" bestFit="1" customWidth="1"/>
    <col min="10" max="10" width="14.7109375" bestFit="1" customWidth="1"/>
  </cols>
  <sheetData>
    <row r="1" spans="1:10" x14ac:dyDescent="0.25">
      <c r="A1" t="s">
        <v>10</v>
      </c>
      <c r="B1" t="s">
        <v>11</v>
      </c>
      <c r="D1" s="28" t="s">
        <v>153</v>
      </c>
      <c r="F1" t="s">
        <v>13</v>
      </c>
      <c r="G1" t="s">
        <v>14</v>
      </c>
      <c r="H1" t="s">
        <v>187</v>
      </c>
      <c r="I1" t="s">
        <v>188</v>
      </c>
      <c r="J1" t="s">
        <v>189</v>
      </c>
    </row>
    <row r="2" spans="1:10" x14ac:dyDescent="0.25">
      <c r="A2" t="s">
        <v>141</v>
      </c>
      <c r="B2" t="s">
        <v>248</v>
      </c>
      <c r="D2" s="34">
        <v>45349</v>
      </c>
      <c r="F2" t="s">
        <v>248</v>
      </c>
      <c r="G2">
        <v>1</v>
      </c>
      <c r="H2" t="s">
        <v>1477</v>
      </c>
      <c r="I2">
        <v>4500</v>
      </c>
      <c r="J2" t="s">
        <v>184</v>
      </c>
    </row>
    <row r="3" spans="1:10" x14ac:dyDescent="0.25">
      <c r="A3" t="s">
        <v>8</v>
      </c>
      <c r="B3" t="str" cm="1">
        <f t="array" aca="1" ref="B3" ca="1">LEFT(CELL("filename"),SEARCH("\[",CELL("filename")))</f>
        <v>C:\Users\4G5597897\Box\IBM Cloud Capacity\DC Files\Rack and Power Allocation Assessment\</v>
      </c>
      <c r="F3" t="s">
        <v>248</v>
      </c>
      <c r="G3">
        <v>1</v>
      </c>
      <c r="H3" t="s">
        <v>1477</v>
      </c>
      <c r="I3">
        <v>4500</v>
      </c>
      <c r="J3" t="s">
        <v>184</v>
      </c>
    </row>
    <row r="4" spans="1:10" x14ac:dyDescent="0.25">
      <c r="A4" t="s">
        <v>9</v>
      </c>
      <c r="B4" t="str">
        <f ca="1">LEFT(B3,FIND("#",SUBSTITUTE(B3,"\","#",5))-0)</f>
        <v>C:\Users\4G5597897\Box\IBM Cloud Capacity\</v>
      </c>
      <c r="D4" t="s">
        <v>201</v>
      </c>
      <c r="F4" t="s">
        <v>248</v>
      </c>
      <c r="G4">
        <v>2</v>
      </c>
      <c r="H4" t="s">
        <v>1478</v>
      </c>
      <c r="I4">
        <v>2250</v>
      </c>
      <c r="J4" t="s">
        <v>184</v>
      </c>
    </row>
    <row r="5" spans="1:10" x14ac:dyDescent="0.25">
      <c r="A5" t="s">
        <v>137</v>
      </c>
      <c r="B5" t="str">
        <f ca="1">B4&amp;"Capacity Management - Shared Reports\DC Manager Files\"</f>
        <v>C:\Users\4G5597897\Box\IBM Cloud Capacity\Capacity Management - Shared Reports\DC Manager Files\</v>
      </c>
      <c r="D5" t="s">
        <v>247</v>
      </c>
      <c r="F5" t="s">
        <v>248</v>
      </c>
      <c r="G5">
        <v>3</v>
      </c>
      <c r="H5" t="s">
        <v>1479</v>
      </c>
      <c r="I5">
        <v>2250</v>
      </c>
      <c r="J5" t="s">
        <v>184</v>
      </c>
    </row>
    <row r="6" spans="1:10" x14ac:dyDescent="0.25">
      <c r="A6" s="19" t="s">
        <v>134</v>
      </c>
      <c r="B6" s="19" t="str">
        <f ca="1">B4&amp;"Capacity Management - Shared Reports\DC Manager Files\Power Readings\Digital Realty\"</f>
        <v>C:\Users\4G5597897\Box\IBM Cloud Capacity\Capacity Management - Shared Reports\DC Manager Files\Power Readings\Digital Realty\</v>
      </c>
    </row>
    <row r="7" spans="1:10" x14ac:dyDescent="0.25">
      <c r="A7" t="s">
        <v>218</v>
      </c>
      <c r="B7" t="str">
        <f ca="1">B4&amp;"DC Files\DC - Rack Power Calculator\"</f>
        <v>C:\Users\4G5597897\Box\IBM Cloud Capacity\DC Files\DC - Rack Power Calculator\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DF3BD-956A-4FF2-8F3B-DA1BA56B5E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insctructions</vt:lpstr>
      <vt:lpstr>template-1</vt:lpstr>
      <vt:lpstr>template-2</vt:lpstr>
      <vt:lpstr>template-3</vt:lpstr>
      <vt:lpstr>rack_breakdown</vt:lpstr>
      <vt:lpstr>power_data</vt:lpstr>
      <vt:lpstr>power_data.old</vt:lpstr>
      <vt:lpstr>ppr</vt:lpstr>
      <vt:lpstr>file_path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LAM</dc:creator>
  <cp:lastModifiedBy>VINCENT LAM</cp:lastModifiedBy>
  <cp:lastPrinted>2023-02-14T14:46:49Z</cp:lastPrinted>
  <dcterms:created xsi:type="dcterms:W3CDTF">2023-02-13T22:38:21Z</dcterms:created>
  <dcterms:modified xsi:type="dcterms:W3CDTF">2024-06-04T20:57:51Z</dcterms:modified>
</cp:coreProperties>
</file>