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2" yWindow="104" windowWidth="14803" windowHeight="8006" tabRatio="946"/>
  </bookViews>
  <sheets>
    <sheet name="40 000 меньше 14 МРП" sheetId="1" r:id="rId1"/>
    <sheet name="70000 больше 14 МРП, больше МЗП" sheetId="3" r:id="rId2"/>
    <sheet name="200 000 без корректировки 90%" sheetId="4" r:id="rId3"/>
    <sheet name="3 100 000 предел пенс, соц, ВОС" sheetId="6" r:id="rId4"/>
    <sheet name="ГПХ" sheetId="2" r:id="rId5"/>
    <sheet name="Заметки" sheetId="5" r:id="rId6"/>
  </sheets>
  <calcPr calcId="152511"/>
</workbook>
</file>

<file path=xl/calcChain.xml><?xml version="1.0" encoding="utf-8"?>
<calcChain xmlns="http://schemas.openxmlformats.org/spreadsheetml/2006/main">
  <c r="G16" i="2" l="1"/>
  <c r="F16" i="2"/>
  <c r="F18" i="2" s="1"/>
  <c r="E16" i="2"/>
  <c r="E18" i="2" s="1"/>
  <c r="D16" i="2"/>
  <c r="D18" i="2" s="1"/>
  <c r="C16" i="2"/>
  <c r="B20" i="5"/>
  <c r="B19" i="5"/>
  <c r="L52" i="6"/>
  <c r="C52" i="6"/>
  <c r="O50" i="6"/>
  <c r="N50" i="6"/>
  <c r="M50" i="6"/>
  <c r="L50" i="6"/>
  <c r="O47" i="6"/>
  <c r="O52" i="6" s="1"/>
  <c r="M47" i="6"/>
  <c r="M52" i="6" s="1"/>
  <c r="L47" i="6"/>
  <c r="J47" i="6"/>
  <c r="H47" i="6"/>
  <c r="H52" i="6" s="1"/>
  <c r="E47" i="6"/>
  <c r="C47" i="6"/>
  <c r="I47" i="6"/>
  <c r="I52" i="6" s="1"/>
  <c r="E52" i="6"/>
  <c r="D47" i="6"/>
  <c r="D52" i="6" s="1"/>
  <c r="J39" i="6"/>
  <c r="O37" i="6"/>
  <c r="N37" i="6"/>
  <c r="M37" i="6"/>
  <c r="L37" i="6"/>
  <c r="O34" i="6"/>
  <c r="O39" i="6" s="1"/>
  <c r="M34" i="6"/>
  <c r="M39" i="6" s="1"/>
  <c r="L34" i="6"/>
  <c r="L39" i="6" s="1"/>
  <c r="J34" i="6"/>
  <c r="H34" i="6"/>
  <c r="H39" i="6" s="1"/>
  <c r="E34" i="6"/>
  <c r="E39" i="6" s="1"/>
  <c r="D34" i="6"/>
  <c r="D39" i="6" s="1"/>
  <c r="C34" i="6"/>
  <c r="B34" i="6"/>
  <c r="B39" i="6" s="1"/>
  <c r="G34" i="6"/>
  <c r="G39" i="6" s="1"/>
  <c r="O26" i="6"/>
  <c r="L26" i="6"/>
  <c r="O24" i="6"/>
  <c r="N24" i="6"/>
  <c r="M24" i="6"/>
  <c r="L24" i="6"/>
  <c r="O21" i="6"/>
  <c r="M21" i="6"/>
  <c r="M26" i="6" s="1"/>
  <c r="L21" i="6"/>
  <c r="J21" i="6"/>
  <c r="J26" i="6" s="1"/>
  <c r="I21" i="6"/>
  <c r="I26" i="6" s="1"/>
  <c r="H21" i="6"/>
  <c r="G21" i="6"/>
  <c r="G26" i="6" s="1"/>
  <c r="E21" i="6"/>
  <c r="C21" i="6"/>
  <c r="C26" i="6" s="1"/>
  <c r="D21" i="6"/>
  <c r="D26" i="6" s="1"/>
  <c r="L13" i="6"/>
  <c r="O11" i="6"/>
  <c r="O12" i="6" s="1"/>
  <c r="N11" i="6"/>
  <c r="N12" i="6" s="1"/>
  <c r="M11" i="6"/>
  <c r="M12" i="6" s="1"/>
  <c r="L11" i="6"/>
  <c r="L12" i="6" s="1"/>
  <c r="O8" i="6"/>
  <c r="O13" i="6" s="1"/>
  <c r="N8" i="6"/>
  <c r="N13" i="6" s="1"/>
  <c r="M8" i="6"/>
  <c r="M13" i="6" s="1"/>
  <c r="L8" i="6"/>
  <c r="J8" i="6"/>
  <c r="H8" i="6"/>
  <c r="E8" i="6"/>
  <c r="E13" i="6" s="1"/>
  <c r="C8" i="6"/>
  <c r="C13" i="6" s="1"/>
  <c r="I8" i="6"/>
  <c r="I13" i="6" s="1"/>
  <c r="G8" i="6"/>
  <c r="G13" i="6" s="1"/>
  <c r="E12" i="6"/>
  <c r="D8" i="6"/>
  <c r="D13" i="6" s="1"/>
  <c r="C12" i="6"/>
  <c r="B8" i="6"/>
  <c r="B13" i="6" s="1"/>
  <c r="E2" i="6"/>
  <c r="D2" i="6"/>
  <c r="N34" i="6" s="1"/>
  <c r="N39" i="6" s="1"/>
  <c r="B18" i="5"/>
  <c r="B17" i="5"/>
  <c r="B16" i="5"/>
  <c r="H50" i="4"/>
  <c r="I50" i="4"/>
  <c r="J50" i="4"/>
  <c r="G50" i="4"/>
  <c r="C50" i="4"/>
  <c r="D50" i="4"/>
  <c r="E50" i="4"/>
  <c r="B50" i="4"/>
  <c r="H37" i="4"/>
  <c r="I37" i="4"/>
  <c r="J37" i="4"/>
  <c r="G37" i="4"/>
  <c r="C37" i="4"/>
  <c r="D37" i="4"/>
  <c r="E37" i="4"/>
  <c r="B37" i="4"/>
  <c r="H24" i="4"/>
  <c r="I24" i="4"/>
  <c r="J24" i="4"/>
  <c r="G24" i="4"/>
  <c r="C24" i="4"/>
  <c r="D24" i="4"/>
  <c r="E24" i="4"/>
  <c r="B24" i="4"/>
  <c r="H11" i="4"/>
  <c r="I11" i="4"/>
  <c r="J11" i="4"/>
  <c r="G11" i="4"/>
  <c r="C11" i="4"/>
  <c r="D11" i="4"/>
  <c r="E11" i="4"/>
  <c r="B11" i="4"/>
  <c r="H54" i="3"/>
  <c r="I54" i="3"/>
  <c r="J54" i="3"/>
  <c r="G54" i="3"/>
  <c r="C54" i="3"/>
  <c r="D54" i="3"/>
  <c r="E54" i="3"/>
  <c r="B54" i="3"/>
  <c r="H40" i="3"/>
  <c r="I40" i="3"/>
  <c r="J40" i="3"/>
  <c r="G40" i="3"/>
  <c r="C40" i="3"/>
  <c r="D40" i="3"/>
  <c r="D41" i="3" s="1"/>
  <c r="E40" i="3"/>
  <c r="E41" i="3" s="1"/>
  <c r="B40" i="3"/>
  <c r="H26" i="3"/>
  <c r="I26" i="3"/>
  <c r="J26" i="3"/>
  <c r="G26" i="3"/>
  <c r="C26" i="3"/>
  <c r="D26" i="3"/>
  <c r="E26" i="3"/>
  <c r="B26" i="3"/>
  <c r="H12" i="3"/>
  <c r="I12" i="3"/>
  <c r="J12" i="3"/>
  <c r="G12" i="3"/>
  <c r="C12" i="3"/>
  <c r="D12" i="3"/>
  <c r="D13" i="3" s="1"/>
  <c r="E12" i="3"/>
  <c r="B12" i="3"/>
  <c r="L47" i="4"/>
  <c r="G47" i="4"/>
  <c r="B47" i="4"/>
  <c r="L34" i="4"/>
  <c r="L39" i="4" s="1"/>
  <c r="L21" i="4"/>
  <c r="L8" i="4"/>
  <c r="B9" i="1"/>
  <c r="E2" i="4"/>
  <c r="D2" i="4"/>
  <c r="N8" i="4" s="1"/>
  <c r="N13" i="4" s="1"/>
  <c r="E2" i="3"/>
  <c r="D2" i="3"/>
  <c r="E2" i="1"/>
  <c r="O50" i="4"/>
  <c r="N50" i="4"/>
  <c r="M50" i="4"/>
  <c r="L50" i="4"/>
  <c r="E49" i="4"/>
  <c r="D49" i="4"/>
  <c r="C49" i="4"/>
  <c r="B49" i="4"/>
  <c r="E48" i="4"/>
  <c r="D48" i="4"/>
  <c r="C48" i="4"/>
  <c r="B48" i="4"/>
  <c r="O47" i="4"/>
  <c r="O52" i="4" s="1"/>
  <c r="M47" i="4"/>
  <c r="M52" i="4" s="1"/>
  <c r="J47" i="4"/>
  <c r="H47" i="4"/>
  <c r="E47" i="4"/>
  <c r="C47" i="4"/>
  <c r="J46" i="4"/>
  <c r="I46" i="4"/>
  <c r="I47" i="4" s="1"/>
  <c r="H46" i="4"/>
  <c r="G46" i="4"/>
  <c r="E46" i="4"/>
  <c r="D46" i="4"/>
  <c r="D47" i="4" s="1"/>
  <c r="C46" i="4"/>
  <c r="B46" i="4"/>
  <c r="L52" i="4"/>
  <c r="O37" i="4"/>
  <c r="N37" i="4"/>
  <c r="M37" i="4"/>
  <c r="L37" i="4"/>
  <c r="E36" i="4"/>
  <c r="D36" i="4"/>
  <c r="C36" i="4"/>
  <c r="B36" i="4"/>
  <c r="E35" i="4"/>
  <c r="D35" i="4"/>
  <c r="C35" i="4"/>
  <c r="B35" i="4"/>
  <c r="O34" i="4"/>
  <c r="O39" i="4" s="1"/>
  <c r="M34" i="4"/>
  <c r="M39" i="4" s="1"/>
  <c r="J34" i="4"/>
  <c r="H34" i="4"/>
  <c r="E34" i="4"/>
  <c r="C34" i="4"/>
  <c r="J33" i="4"/>
  <c r="I33" i="4"/>
  <c r="H33" i="4"/>
  <c r="G33" i="4"/>
  <c r="G34" i="4" s="1"/>
  <c r="E33" i="4"/>
  <c r="D33" i="4"/>
  <c r="C33" i="4"/>
  <c r="B33" i="4"/>
  <c r="B34" i="4" s="1"/>
  <c r="O24" i="4"/>
  <c r="N24" i="4"/>
  <c r="M24" i="4"/>
  <c r="L24" i="4"/>
  <c r="E23" i="4"/>
  <c r="D23" i="4"/>
  <c r="C23" i="4"/>
  <c r="B23" i="4"/>
  <c r="E22" i="4"/>
  <c r="D22" i="4"/>
  <c r="C22" i="4"/>
  <c r="B22" i="4"/>
  <c r="O21" i="4"/>
  <c r="O26" i="4" s="1"/>
  <c r="M21" i="4"/>
  <c r="M26" i="4" s="1"/>
  <c r="J21" i="4"/>
  <c r="H21" i="4"/>
  <c r="E21" i="4"/>
  <c r="C21" i="4"/>
  <c r="J20" i="4"/>
  <c r="I20" i="4"/>
  <c r="H20" i="4"/>
  <c r="G20" i="4"/>
  <c r="G21" i="4" s="1"/>
  <c r="E20" i="4"/>
  <c r="D20" i="4"/>
  <c r="C20" i="4"/>
  <c r="B20" i="4"/>
  <c r="B21" i="4" s="1"/>
  <c r="O11" i="4"/>
  <c r="O12" i="4" s="1"/>
  <c r="N11" i="4"/>
  <c r="N12" i="4" s="1"/>
  <c r="M11" i="4"/>
  <c r="M12" i="4" s="1"/>
  <c r="L11" i="4"/>
  <c r="L12" i="4" s="1"/>
  <c r="E10" i="4"/>
  <c r="D10" i="4"/>
  <c r="C10" i="4"/>
  <c r="B10" i="4"/>
  <c r="E9" i="4"/>
  <c r="D9" i="4"/>
  <c r="C9" i="4"/>
  <c r="B9" i="4"/>
  <c r="O8" i="4"/>
  <c r="O13" i="4" s="1"/>
  <c r="M8" i="4"/>
  <c r="M13" i="4" s="1"/>
  <c r="J8" i="4"/>
  <c r="H8" i="4"/>
  <c r="E8" i="4"/>
  <c r="E13" i="4" s="1"/>
  <c r="C8" i="4"/>
  <c r="J7" i="4"/>
  <c r="I7" i="4"/>
  <c r="H7" i="4"/>
  <c r="G7" i="4"/>
  <c r="G8" i="4" s="1"/>
  <c r="E7" i="4"/>
  <c r="D7" i="4"/>
  <c r="C7" i="4"/>
  <c r="B7" i="4"/>
  <c r="N49" i="3"/>
  <c r="N51" i="3" s="1"/>
  <c r="N56" i="3" s="1"/>
  <c r="N35" i="3"/>
  <c r="N37" i="3" s="1"/>
  <c r="N42" i="3" s="1"/>
  <c r="I35" i="3"/>
  <c r="I37" i="3" s="1"/>
  <c r="N21" i="3"/>
  <c r="N23" i="3" s="1"/>
  <c r="N28" i="3" s="1"/>
  <c r="I21" i="3"/>
  <c r="I23" i="3" s="1"/>
  <c r="D21" i="3"/>
  <c r="D23" i="3" s="1"/>
  <c r="N7" i="3"/>
  <c r="N9" i="3" s="1"/>
  <c r="N14" i="3" s="1"/>
  <c r="M13" i="3"/>
  <c r="N13" i="3"/>
  <c r="O13" i="3"/>
  <c r="L13" i="3"/>
  <c r="I7" i="3"/>
  <c r="I9" i="3" s="1"/>
  <c r="D7" i="3"/>
  <c r="D9" i="3" s="1"/>
  <c r="O54" i="3"/>
  <c r="N54" i="3"/>
  <c r="M54" i="3"/>
  <c r="L54" i="3"/>
  <c r="E53" i="3"/>
  <c r="D53" i="3"/>
  <c r="C53" i="3"/>
  <c r="B53" i="3"/>
  <c r="E52" i="3"/>
  <c r="D52" i="3"/>
  <c r="C52" i="3"/>
  <c r="B52" i="3"/>
  <c r="O51" i="3"/>
  <c r="O56" i="3" s="1"/>
  <c r="M51" i="3"/>
  <c r="M56" i="3" s="1"/>
  <c r="J51" i="3"/>
  <c r="J56" i="3" s="1"/>
  <c r="H51" i="3"/>
  <c r="H56" i="3" s="1"/>
  <c r="E51" i="3"/>
  <c r="C51" i="3"/>
  <c r="C56" i="3" s="1"/>
  <c r="J50" i="3"/>
  <c r="I50" i="3"/>
  <c r="I49" i="3" s="1"/>
  <c r="I51" i="3" s="1"/>
  <c r="H50" i="3"/>
  <c r="G50" i="3"/>
  <c r="E50" i="3"/>
  <c r="D50" i="3"/>
  <c r="D49" i="3" s="1"/>
  <c r="D51" i="3" s="1"/>
  <c r="C50" i="3"/>
  <c r="B50" i="3"/>
  <c r="L49" i="3"/>
  <c r="L51" i="3" s="1"/>
  <c r="L56" i="3" s="1"/>
  <c r="B49" i="3"/>
  <c r="O42" i="3"/>
  <c r="O40" i="3"/>
  <c r="O41" i="3" s="1"/>
  <c r="N40" i="3"/>
  <c r="N41" i="3" s="1"/>
  <c r="M40" i="3"/>
  <c r="M41" i="3" s="1"/>
  <c r="L40" i="3"/>
  <c r="L41" i="3" s="1"/>
  <c r="J41" i="3"/>
  <c r="I41" i="3"/>
  <c r="H41" i="3"/>
  <c r="G41" i="3"/>
  <c r="C41" i="3"/>
  <c r="B41" i="3"/>
  <c r="E39" i="3"/>
  <c r="D39" i="3"/>
  <c r="C39" i="3"/>
  <c r="B39" i="3"/>
  <c r="E38" i="3"/>
  <c r="D38" i="3"/>
  <c r="C38" i="3"/>
  <c r="B38" i="3"/>
  <c r="O37" i="3"/>
  <c r="M37" i="3"/>
  <c r="M42" i="3" s="1"/>
  <c r="J37" i="3"/>
  <c r="H37" i="3"/>
  <c r="H42" i="3" s="1"/>
  <c r="E37" i="3"/>
  <c r="E42" i="3" s="1"/>
  <c r="C37" i="3"/>
  <c r="J36" i="3"/>
  <c r="J42" i="3" s="1"/>
  <c r="I36" i="3"/>
  <c r="H36" i="3"/>
  <c r="G36" i="3"/>
  <c r="G35" i="3" s="1"/>
  <c r="E36" i="3"/>
  <c r="D36" i="3"/>
  <c r="D35" i="3" s="1"/>
  <c r="D37" i="3" s="1"/>
  <c r="C36" i="3"/>
  <c r="B36" i="3"/>
  <c r="B35" i="3" s="1"/>
  <c r="L35" i="3"/>
  <c r="L37" i="3" s="1"/>
  <c r="L42" i="3" s="1"/>
  <c r="O26" i="3"/>
  <c r="N26" i="3"/>
  <c r="M26" i="3"/>
  <c r="L26" i="3"/>
  <c r="E25" i="3"/>
  <c r="D25" i="3"/>
  <c r="C25" i="3"/>
  <c r="B25" i="3"/>
  <c r="E24" i="3"/>
  <c r="D24" i="3"/>
  <c r="C24" i="3"/>
  <c r="B24" i="3"/>
  <c r="O23" i="3"/>
  <c r="O28" i="3" s="1"/>
  <c r="M23" i="3"/>
  <c r="M28" i="3" s="1"/>
  <c r="J23" i="3"/>
  <c r="J28" i="3" s="1"/>
  <c r="H23" i="3"/>
  <c r="E23" i="3"/>
  <c r="C23" i="3"/>
  <c r="J22" i="3"/>
  <c r="I22" i="3"/>
  <c r="H22" i="3"/>
  <c r="G22" i="3"/>
  <c r="G21" i="3" s="1"/>
  <c r="G23" i="3" s="1"/>
  <c r="G28" i="3" s="1"/>
  <c r="E22" i="3"/>
  <c r="D22" i="3"/>
  <c r="C22" i="3"/>
  <c r="B22" i="3"/>
  <c r="L21" i="3"/>
  <c r="L23" i="3" s="1"/>
  <c r="L28" i="3" s="1"/>
  <c r="O12" i="3"/>
  <c r="N12" i="3"/>
  <c r="M12" i="3"/>
  <c r="L12" i="3"/>
  <c r="B13" i="3"/>
  <c r="E11" i="3"/>
  <c r="D11" i="3"/>
  <c r="C11" i="3"/>
  <c r="B11" i="3"/>
  <c r="E10" i="3"/>
  <c r="D10" i="3"/>
  <c r="C10" i="3"/>
  <c r="B10" i="3"/>
  <c r="O9" i="3"/>
  <c r="O14" i="3" s="1"/>
  <c r="M9" i="3"/>
  <c r="M14" i="3" s="1"/>
  <c r="L9" i="3"/>
  <c r="L14" i="3" s="1"/>
  <c r="J9" i="3"/>
  <c r="H9" i="3"/>
  <c r="E9" i="3"/>
  <c r="C9" i="3"/>
  <c r="J8" i="3"/>
  <c r="I8" i="3"/>
  <c r="H8" i="3"/>
  <c r="G8" i="3"/>
  <c r="G7" i="3" s="1"/>
  <c r="E8" i="3"/>
  <c r="D8" i="3"/>
  <c r="C8" i="3"/>
  <c r="B8" i="3"/>
  <c r="B7" i="3" s="1"/>
  <c r="L7" i="3"/>
  <c r="O41" i="1"/>
  <c r="N41" i="1"/>
  <c r="M41" i="1"/>
  <c r="L41" i="1"/>
  <c r="L21" i="1"/>
  <c r="L23" i="1" s="1"/>
  <c r="L28" i="1" s="1"/>
  <c r="O13" i="1"/>
  <c r="N13" i="1"/>
  <c r="M13" i="1"/>
  <c r="L13" i="1"/>
  <c r="O54" i="1"/>
  <c r="N54" i="1"/>
  <c r="M54" i="1"/>
  <c r="L54" i="1"/>
  <c r="O51" i="1"/>
  <c r="O56" i="1" s="1"/>
  <c r="M51" i="1"/>
  <c r="M56" i="1" s="1"/>
  <c r="N56" i="1"/>
  <c r="L49" i="1"/>
  <c r="L51" i="1" s="1"/>
  <c r="L56" i="1" s="1"/>
  <c r="O42" i="1"/>
  <c r="O40" i="1"/>
  <c r="N40" i="1"/>
  <c r="M40" i="1"/>
  <c r="L40" i="1"/>
  <c r="O37" i="1"/>
  <c r="M37" i="1"/>
  <c r="M42" i="1" s="1"/>
  <c r="N42" i="1"/>
  <c r="L35" i="1"/>
  <c r="L37" i="1" s="1"/>
  <c r="L42" i="1" s="1"/>
  <c r="O26" i="1"/>
  <c r="N26" i="1"/>
  <c r="M26" i="1"/>
  <c r="L26" i="1"/>
  <c r="O23" i="1"/>
  <c r="O28" i="1" s="1"/>
  <c r="M23" i="1"/>
  <c r="M28" i="1" s="1"/>
  <c r="N28" i="1"/>
  <c r="O12" i="1"/>
  <c r="N12" i="1"/>
  <c r="M12" i="1"/>
  <c r="L12" i="1"/>
  <c r="O9" i="1"/>
  <c r="O14" i="1" s="1"/>
  <c r="M9" i="1"/>
  <c r="M14" i="1" s="1"/>
  <c r="N14" i="1"/>
  <c r="L7" i="1"/>
  <c r="L9" i="1" s="1"/>
  <c r="L14" i="1" s="1"/>
  <c r="G6" i="2"/>
  <c r="G5" i="2"/>
  <c r="F5" i="2"/>
  <c r="F6" i="2" s="1"/>
  <c r="F8" i="2" s="1"/>
  <c r="G8" i="2"/>
  <c r="E6" i="2"/>
  <c r="D6" i="2"/>
  <c r="D8" i="2" s="1"/>
  <c r="C7" i="2"/>
  <c r="B7" i="2"/>
  <c r="C6" i="2"/>
  <c r="C5" i="2"/>
  <c r="B5" i="2"/>
  <c r="H41" i="1"/>
  <c r="G41" i="1"/>
  <c r="J54" i="1"/>
  <c r="I54" i="1"/>
  <c r="H54" i="1"/>
  <c r="G54" i="1"/>
  <c r="E54" i="1"/>
  <c r="D54" i="1"/>
  <c r="C54" i="1"/>
  <c r="B54" i="1"/>
  <c r="J40" i="1"/>
  <c r="J41" i="1" s="1"/>
  <c r="I40" i="1"/>
  <c r="I41" i="1" s="1"/>
  <c r="H40" i="1"/>
  <c r="G40" i="1"/>
  <c r="E40" i="1"/>
  <c r="E41" i="1" s="1"/>
  <c r="D40" i="1"/>
  <c r="D41" i="1" s="1"/>
  <c r="C40" i="1"/>
  <c r="C41" i="1" s="1"/>
  <c r="B40" i="1"/>
  <c r="B41" i="1" s="1"/>
  <c r="J26" i="1"/>
  <c r="I26" i="1"/>
  <c r="H26" i="1"/>
  <c r="G26" i="1"/>
  <c r="E26" i="1"/>
  <c r="D26" i="1"/>
  <c r="C26" i="1"/>
  <c r="B26" i="1"/>
  <c r="J12" i="1"/>
  <c r="I12" i="1"/>
  <c r="H12" i="1"/>
  <c r="G12" i="1"/>
  <c r="E12" i="1"/>
  <c r="D12" i="1"/>
  <c r="C12" i="1"/>
  <c r="B12" i="1"/>
  <c r="D2" i="1"/>
  <c r="E53" i="1"/>
  <c r="D53" i="1"/>
  <c r="C53" i="1"/>
  <c r="B53" i="1"/>
  <c r="E52" i="1"/>
  <c r="D52" i="1"/>
  <c r="C52" i="1"/>
  <c r="B52" i="1"/>
  <c r="J51" i="1"/>
  <c r="H51" i="1"/>
  <c r="E51" i="1"/>
  <c r="C51" i="1"/>
  <c r="J50" i="1"/>
  <c r="I50" i="1"/>
  <c r="I56" i="1" s="1"/>
  <c r="H50" i="1"/>
  <c r="G50" i="1"/>
  <c r="G49" i="1" s="1"/>
  <c r="G51" i="1" s="1"/>
  <c r="G56" i="1" s="1"/>
  <c r="E50" i="1"/>
  <c r="D50" i="1"/>
  <c r="C50" i="1"/>
  <c r="B50" i="1"/>
  <c r="E39" i="1"/>
  <c r="D39" i="1"/>
  <c r="C39" i="1"/>
  <c r="B39" i="1"/>
  <c r="E38" i="1"/>
  <c r="D38" i="1"/>
  <c r="C38" i="1"/>
  <c r="B38" i="1"/>
  <c r="J37" i="1"/>
  <c r="H37" i="1"/>
  <c r="E37" i="1"/>
  <c r="C37" i="1"/>
  <c r="J36" i="1"/>
  <c r="I36" i="1"/>
  <c r="I42" i="1" s="1"/>
  <c r="H36" i="1"/>
  <c r="G36" i="1"/>
  <c r="E36" i="1"/>
  <c r="D36" i="1"/>
  <c r="C36" i="1"/>
  <c r="B36" i="1"/>
  <c r="E25" i="1"/>
  <c r="D25" i="1"/>
  <c r="C25" i="1"/>
  <c r="B25" i="1"/>
  <c r="E24" i="1"/>
  <c r="D24" i="1"/>
  <c r="C24" i="1"/>
  <c r="B24" i="1"/>
  <c r="J23" i="1"/>
  <c r="H23" i="1"/>
  <c r="E23" i="1"/>
  <c r="C23" i="1"/>
  <c r="J22" i="1"/>
  <c r="I22" i="1"/>
  <c r="I28" i="1" s="1"/>
  <c r="H22" i="1"/>
  <c r="G22" i="1"/>
  <c r="E22" i="1"/>
  <c r="D22" i="1"/>
  <c r="C22" i="1"/>
  <c r="B22" i="1"/>
  <c r="C18" i="2" l="1"/>
  <c r="G18" i="2"/>
  <c r="B16" i="2"/>
  <c r="B18" i="2" s="1"/>
  <c r="J52" i="6"/>
  <c r="G47" i="6"/>
  <c r="G52" i="6" s="1"/>
  <c r="B47" i="6"/>
  <c r="B52" i="6" s="1"/>
  <c r="C39" i="6"/>
  <c r="H26" i="6"/>
  <c r="E26" i="6"/>
  <c r="B21" i="6"/>
  <c r="B26" i="6" s="1"/>
  <c r="H13" i="6"/>
  <c r="J13" i="6"/>
  <c r="D12" i="6"/>
  <c r="B12" i="6"/>
  <c r="N47" i="6"/>
  <c r="N52" i="6" s="1"/>
  <c r="G12" i="6"/>
  <c r="H12" i="6"/>
  <c r="I12" i="6"/>
  <c r="N21" i="6"/>
  <c r="N26" i="6" s="1"/>
  <c r="I34" i="6"/>
  <c r="I39" i="6" s="1"/>
  <c r="J12" i="6"/>
  <c r="B51" i="3"/>
  <c r="B56" i="3" s="1"/>
  <c r="H13" i="3"/>
  <c r="I13" i="3"/>
  <c r="J13" i="3"/>
  <c r="J14" i="3"/>
  <c r="G13" i="3"/>
  <c r="C14" i="3"/>
  <c r="C13" i="3"/>
  <c r="E13" i="3"/>
  <c r="H13" i="4"/>
  <c r="D34" i="4"/>
  <c r="I34" i="4"/>
  <c r="N47" i="4"/>
  <c r="D21" i="4"/>
  <c r="I21" i="4"/>
  <c r="I8" i="4"/>
  <c r="N34" i="4"/>
  <c r="B12" i="4"/>
  <c r="C12" i="4"/>
  <c r="D8" i="4"/>
  <c r="D13" i="4" s="1"/>
  <c r="C52" i="4"/>
  <c r="E52" i="4"/>
  <c r="E26" i="4"/>
  <c r="H39" i="4"/>
  <c r="H52" i="4"/>
  <c r="C13" i="4"/>
  <c r="H26" i="4"/>
  <c r="J52" i="4"/>
  <c r="B52" i="4"/>
  <c r="N21" i="4"/>
  <c r="N26" i="4" s="1"/>
  <c r="L26" i="4"/>
  <c r="J13" i="4"/>
  <c r="H12" i="4"/>
  <c r="B8" i="4"/>
  <c r="B13" i="4" s="1"/>
  <c r="C39" i="4"/>
  <c r="C26" i="4"/>
  <c r="L13" i="4"/>
  <c r="I56" i="3"/>
  <c r="I14" i="3"/>
  <c r="D14" i="3"/>
  <c r="I28" i="3"/>
  <c r="D42" i="3"/>
  <c r="D56" i="3"/>
  <c r="J39" i="4"/>
  <c r="E39" i="4"/>
  <c r="B39" i="4"/>
  <c r="J26" i="4"/>
  <c r="G26" i="4"/>
  <c r="B26" i="4"/>
  <c r="J12" i="4"/>
  <c r="G13" i="4"/>
  <c r="G12" i="4"/>
  <c r="E12" i="4"/>
  <c r="D26" i="4"/>
  <c r="I12" i="4"/>
  <c r="D52" i="4"/>
  <c r="I13" i="4"/>
  <c r="G52" i="4"/>
  <c r="D39" i="4"/>
  <c r="I52" i="4"/>
  <c r="G39" i="4"/>
  <c r="I39" i="4"/>
  <c r="N52" i="4"/>
  <c r="D12" i="4"/>
  <c r="I26" i="4"/>
  <c r="N39" i="4"/>
  <c r="I42" i="3"/>
  <c r="E56" i="3"/>
  <c r="G37" i="3"/>
  <c r="G42" i="3" s="1"/>
  <c r="C42" i="3"/>
  <c r="H28" i="3"/>
  <c r="D28" i="3"/>
  <c r="C28" i="3"/>
  <c r="E28" i="3"/>
  <c r="H14" i="3"/>
  <c r="G9" i="3"/>
  <c r="G14" i="3" s="1"/>
  <c r="E14" i="3"/>
  <c r="B9" i="3"/>
  <c r="B14" i="3" s="1"/>
  <c r="B21" i="3"/>
  <c r="B23" i="3" s="1"/>
  <c r="B28" i="3" s="1"/>
  <c r="B37" i="3"/>
  <c r="B42" i="3" s="1"/>
  <c r="G49" i="3"/>
  <c r="G51" i="3" s="1"/>
  <c r="G56" i="3" s="1"/>
  <c r="E8" i="2"/>
  <c r="B6" i="2"/>
  <c r="B8" i="2" s="1"/>
  <c r="C8" i="2"/>
  <c r="H56" i="1"/>
  <c r="B35" i="1"/>
  <c r="J56" i="1"/>
  <c r="B49" i="1"/>
  <c r="B51" i="1" s="1"/>
  <c r="B56" i="1" s="1"/>
  <c r="D56" i="1"/>
  <c r="J28" i="1"/>
  <c r="H28" i="1"/>
  <c r="E56" i="1"/>
  <c r="B37" i="1"/>
  <c r="B42" i="1" s="1"/>
  <c r="C42" i="1"/>
  <c r="D42" i="1"/>
  <c r="E42" i="1"/>
  <c r="H42" i="1"/>
  <c r="J42" i="1"/>
  <c r="D28" i="1"/>
  <c r="C56" i="1"/>
  <c r="G35" i="1"/>
  <c r="G37" i="1" s="1"/>
  <c r="G42" i="1" s="1"/>
  <c r="C28" i="1"/>
  <c r="E28" i="1"/>
  <c r="B21" i="1"/>
  <c r="B23" i="1" s="1"/>
  <c r="B28" i="1" s="1"/>
  <c r="G21" i="1"/>
  <c r="G23" i="1" s="1"/>
  <c r="G28" i="1" s="1"/>
  <c r="J13" i="1" l="1"/>
  <c r="I13" i="1"/>
  <c r="H13" i="1"/>
  <c r="G13" i="1"/>
  <c r="J9" i="1"/>
  <c r="H9" i="1"/>
  <c r="J8" i="1"/>
  <c r="I8" i="1"/>
  <c r="I14" i="1" s="1"/>
  <c r="H8" i="1"/>
  <c r="G8" i="1"/>
  <c r="G7" i="1" s="1"/>
  <c r="G9" i="1" s="1"/>
  <c r="G14" i="1" s="1"/>
  <c r="E13" i="1"/>
  <c r="D13" i="1"/>
  <c r="E11" i="1"/>
  <c r="D11" i="1"/>
  <c r="E10" i="1"/>
  <c r="D10" i="1"/>
  <c r="E9" i="1"/>
  <c r="E8" i="1"/>
  <c r="D8" i="1"/>
  <c r="C9" i="1"/>
  <c r="C13" i="1"/>
  <c r="C11" i="1"/>
  <c r="C10" i="1"/>
  <c r="C8" i="1"/>
  <c r="B13" i="1"/>
  <c r="B11" i="1"/>
  <c r="B10" i="1"/>
  <c r="B8" i="1"/>
  <c r="B7" i="1" l="1"/>
  <c r="B14" i="1" s="1"/>
  <c r="C14" i="1"/>
  <c r="D14" i="1"/>
  <c r="H14" i="1"/>
  <c r="E14" i="1"/>
  <c r="J14" i="1"/>
</calcChain>
</file>

<file path=xl/comments1.xml><?xml version="1.0" encoding="utf-8"?>
<comments xmlns="http://schemas.openxmlformats.org/spreadsheetml/2006/main">
  <authors>
    <author>Автор</author>
  </authors>
  <commentList>
    <comment ref="D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КОРРЕКТ90 = 90% от (ЗП - ОПВ - 14МРПвычет - ВОСМС)
КОРРЕКТ90 = (40000 - 4000 - 42882 - 800) × 0.9 = 0 ₸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КОРРЕКТ90 = 90% от (ЗП - ОПВ - 14МРПвычет - ВОСМС)
КОРРЕКТ90 = (40000 - 4000 - 42882 - 800) × 0.9 = 0 ₸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КОРРЕКТ90 = 90% от (ЗП - ОПВ - 14МРПвычет - ВОСМС)
КОРРЕКТ90 = (40000 - 4000 - 42882 - 800) × 0.9 = 0 ₸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ИПН = 10% от (ЗП - ОПВ - 14МРПвычет - ВОСМС)
ИПН = (40000 - 4000 - 42882 - 800) × 0.1 = 0 ₸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ИПН = 10% от (ЗП - ОПВ - 14МРПвычет - ВОСМС)
ИПН = (40000 - 4000 - 42882 - 800) × 0.1 = 0 ₸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ИПН = 10% от (ЗП - ОПВ - 14МРПвычет - ВОСМС)
ИПН = (40000 - 4000 - 42882 - 800) × 0.1 = 0 ₸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КОРРЕКТ90 = 90% от (ЗП - ОПВ - 14МРПвычет - ВОСМС)
КОРРЕКТ90 = (40000 - 4000 - 42882 - 800) × 0.9 = 0 ₸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КОРРЕКТ90 = 90% от (ЗП - ОПВ - 14МРПвычет - ВОСМС)
КОРРЕКТ90 = (40000 - 4000 - 42882 - 800) × 0.9 = 0 ₸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КОРРЕКТ90 = 90% от (ЗП - ОПВ - 14МРПвычет - ВОСМС)
КОРРЕКТ90 = (40000 - 4000 - 42882 - 800) × 0.9 = 0 ₸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ИПН = 10% от (ЗП - ОПВ - 14МРПвычет - ВОСМС)
ИПН = (40000 - 4000 - 42882 - 800) × 0.1 = 0 ₸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ИПН = 10% от (ЗП - ОПВ - 14МРПвычет - ВОСМС)
ИПН = (40000 - 4000 - 42882 - 800) × 0.1 = 0 ₸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ИПН = 10% от (ЗП - ОПВ - 14МРПвычет - ВОСМС)
ИПН = (40000 - 4000 - 42882 - 800) × 0.1 = 0 ₸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КОРРЕКТ90 = 90% от (ЗП - ОПВ - 14МРПвычет - ВОСМС)
КОРРЕКТ90 = (40000 - 4000 - 42882 - 800) × 0.9 = 0 ₸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КОРРЕКТ90 = 90% от (ЗП - ОПВ - 14МРПвычет - ВОСМС)
КОРРЕКТ90 = (40000 - 4000 - 42882 - 800) × 0.9 = 0 ₸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КОРРЕКТ90 = 90% от (ЗП - ОПВ - 14МРПвычет - ВОСМС)
КОРРЕКТ90 = (40000 - 4000 - 42882 - 800) × 0.9 = 0 ₸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ИПН = 10% от (ЗП - ОПВ - 14МРПвычет - ВОСМС)
ИПН = (40000 - 4000 - 42882 - 800) × 0.1 = 0 ₸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ИПН = 10% от (ЗП - ОПВ - 14МРПвычет - ВОСМС)
ИПН = (40000 - 4000 - 42882 - 800) × 0.1 = 0 ₸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ИПН = 10% от (ЗП - ОПВ - 14МРПвычет - ВОСМС)
ИПН = (40000 - 4000 - 42882 - 800) × 0.1 = 0 ₸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КОРРЕКТ90 = 90% от (ЗП - ОПВ - 14МРПвычет - ВОСМС)
КОРРЕКТ90 = (40000 - 4000 - 42882 - 800) × 0.9 = 0 ₸</t>
        </r>
      </text>
    </comment>
    <comment ref="I4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КОРРЕКТ90 = 90% от (ЗП - ОПВ - 14МРПвычет - ВОСМС)
КОРРЕКТ90 = (40000 - 4000 - 42882 - 800) × 0.9 = 0 ₸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КОРРЕКТ90 = 90% от (ЗП - ОПВ - 14МРПвычет - ВОСМС)
КОРРЕКТ90 = (40000 - 4000 - 42882 - 800) × 0.9 = 0 ₸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ИПН = 10% от (ЗП - ОПВ - 14МРПвычет - ВОСМС)
ИПН = (40000 - 4000 - 42882 - 800) × 0.1 = 0 ₸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ИПН = 10% от (ЗП - ОПВ - 14МРПвычет - ВОСМС)
ИПН = (40000 - 4000 - 42882 - 800) × 0.1 = 0 ₸</t>
        </r>
      </text>
    </comment>
    <comment ref="N5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ИПН = 10% от (ЗП - ОПВ - 14МРПвычет - ВОСМС)
ИПН = (40000 - 4000 - 42882 - 800) × 0.1 = 0 ₸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B3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СН = МРП - СО
СН = 3063 - 6300 = 0 ₸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3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СН = МРП - СО
СН = 3063 - 6300 = 0 ₸</t>
        </r>
      </text>
    </comment>
  </commentList>
</comments>
</file>

<file path=xl/sharedStrings.xml><?xml version="1.0" encoding="utf-8"?>
<sst xmlns="http://schemas.openxmlformats.org/spreadsheetml/2006/main" count="547" uniqueCount="52">
  <si>
    <t>14 МРП</t>
  </si>
  <si>
    <t>МЗП</t>
  </si>
  <si>
    <t xml:space="preserve">СН Социальный налог: </t>
  </si>
  <si>
    <t xml:space="preserve">СО Социальные отчисления: </t>
  </si>
  <si>
    <t xml:space="preserve">ООСМС Отчисления на ОСМС: </t>
  </si>
  <si>
    <t xml:space="preserve">ВОСМС Взнос на ОСМС работником: </t>
  </si>
  <si>
    <t xml:space="preserve">ИПН Индивидуальный подоходный налог: </t>
  </si>
  <si>
    <t xml:space="preserve">ОПВ Обязательный пенсионный взнос: </t>
  </si>
  <si>
    <t xml:space="preserve">КОР90 Корректировка ИПН 90%: </t>
  </si>
  <si>
    <t>резидент</t>
  </si>
  <si>
    <t>нерезидент</t>
  </si>
  <si>
    <t>Без вычета МЗП</t>
  </si>
  <si>
    <t>Заработная плата:</t>
  </si>
  <si>
    <t>С вычетом МЗП</t>
  </si>
  <si>
    <t xml:space="preserve">ЗПр Заработная плата ("на руки"): </t>
  </si>
  <si>
    <t xml:space="preserve">ГПХ </t>
  </si>
  <si>
    <t>МРП</t>
  </si>
  <si>
    <t>14МРП</t>
  </si>
  <si>
    <t>пенсионер</t>
  </si>
  <si>
    <t>студент</t>
  </si>
  <si>
    <r>
      <t xml:space="preserve">ТОО на ОУР </t>
    </r>
    <r>
      <rPr>
        <b/>
        <sz val="11"/>
        <color rgb="FFFF0000"/>
        <rFont val="Times New Roman"/>
        <family val="1"/>
        <charset val="204"/>
      </rPr>
      <t>пенсионер</t>
    </r>
  </si>
  <si>
    <r>
      <t xml:space="preserve">ТОО на </t>
    </r>
    <r>
      <rPr>
        <b/>
        <sz val="11"/>
        <color rgb="FF7030A0"/>
        <rFont val="Times New Roman"/>
        <family val="1"/>
        <charset val="204"/>
      </rPr>
      <t>СНР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1"/>
        <color rgb="FFFF0000"/>
        <rFont val="Times New Roman"/>
        <family val="1"/>
        <charset val="204"/>
      </rPr>
      <t>пенсионер</t>
    </r>
  </si>
  <si>
    <r>
      <t xml:space="preserve">ИП на ОУР </t>
    </r>
    <r>
      <rPr>
        <b/>
        <sz val="11"/>
        <color rgb="FFFF0000"/>
        <rFont val="Times New Roman"/>
        <family val="1"/>
        <charset val="204"/>
      </rPr>
      <t>пенсионер</t>
    </r>
  </si>
  <si>
    <r>
      <t xml:space="preserve">ИП на </t>
    </r>
    <r>
      <rPr>
        <b/>
        <sz val="11"/>
        <color rgb="FF7030A0"/>
        <rFont val="Times New Roman"/>
        <family val="1"/>
        <charset val="204"/>
      </rPr>
      <t>СНР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1"/>
        <color rgb="FFFF0000"/>
        <rFont val="Times New Roman"/>
        <family val="1"/>
        <charset val="204"/>
      </rPr>
      <t>пенсионер</t>
    </r>
  </si>
  <si>
    <t>ТОО на ОУР</t>
  </si>
  <si>
    <t>ТОО на СНР</t>
  </si>
  <si>
    <r>
      <t xml:space="preserve">ТОО на </t>
    </r>
    <r>
      <rPr>
        <b/>
        <sz val="11"/>
        <color rgb="FF7030A0"/>
        <rFont val="Times New Roman"/>
        <family val="1"/>
        <charset val="204"/>
      </rPr>
      <t>СНР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1"/>
        <color rgb="FFFF0000"/>
        <rFont val="Times New Roman"/>
        <family val="1"/>
        <charset val="204"/>
      </rPr>
      <t>студент</t>
    </r>
  </si>
  <si>
    <r>
      <t xml:space="preserve">ТОО на ОУР </t>
    </r>
    <r>
      <rPr>
        <b/>
        <sz val="11"/>
        <color rgb="FFFF0000"/>
        <rFont val="Times New Roman"/>
        <family val="1"/>
        <charset val="204"/>
      </rPr>
      <t>студент</t>
    </r>
  </si>
  <si>
    <r>
      <t xml:space="preserve">ИП на ОУР </t>
    </r>
    <r>
      <rPr>
        <b/>
        <sz val="11"/>
        <color rgb="FFFF0000"/>
        <rFont val="Times New Roman"/>
        <family val="1"/>
        <charset val="204"/>
      </rPr>
      <t>студент</t>
    </r>
  </si>
  <si>
    <t>ИП на ОУР</t>
  </si>
  <si>
    <t>ИП на СНР</t>
  </si>
  <si>
    <r>
      <t xml:space="preserve">ИП на </t>
    </r>
    <r>
      <rPr>
        <b/>
        <sz val="11"/>
        <color rgb="FF7030A0"/>
        <rFont val="Times New Roman"/>
        <family val="1"/>
        <charset val="204"/>
      </rPr>
      <t>СНР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1"/>
        <color rgb="FFFF0000"/>
        <rFont val="Times New Roman"/>
        <family val="1"/>
        <charset val="204"/>
      </rPr>
      <t>студент</t>
    </r>
  </si>
  <si>
    <t>25 МРП</t>
  </si>
  <si>
    <t>Соц.отчисление, если менее МЗП (60000)</t>
  </si>
  <si>
    <t>СО = 3.5% от (ЗП - ОПВ)</t>
  </si>
  <si>
    <t>Доход для исчисления СО менее МЗП (60000), поэтому СО = 60000 × 0.035 = 2100 ₸</t>
  </si>
  <si>
    <t>Корректировка дохода 90% для уменьшения ИПН применяется до 25 МРП</t>
  </si>
  <si>
    <t>Если зарплата меньше 14 МРП, то корректировка 90% обнуляется</t>
  </si>
  <si>
    <t>СН = МРП - СО</t>
  </si>
  <si>
    <t>СН = 3063 - 6300 = 0 ₸</t>
  </si>
  <si>
    <t>социальных отчислений (минимальный предел — 1 МЗП * 3,5%; максимальный предел — 7 МЗП * 3,5%).</t>
  </si>
  <si>
    <t>пенсионных взносов (максимальный предел ОПВ — 50 МЗП * 10%).</t>
  </si>
  <si>
    <t>при определении объекта исчисления взносов на ОСМС и размера верхней границы доходов, с которых осуществляется уплата взносов и отчислений на ОСМС (максимальный предел ВОСМС — 10 МЗП * 2%; максимальный  предел ООСМС 10 МЗП * 3%).</t>
  </si>
  <si>
    <t>Минимальная ставка соц.отчислений</t>
  </si>
  <si>
    <t>Максимальный предел соц.отчислений</t>
  </si>
  <si>
    <t>Максимальный предел пенс.отчислений</t>
  </si>
  <si>
    <t>Доход для исчисления ВОСМС превышает 10 МЗП (600000), поэтому в расчет берется сумма 600000</t>
  </si>
  <si>
    <t>ВОСМС = 2% от 600000 = 12000 ₸</t>
  </si>
  <si>
    <t>Максимальный предел ВОСМС</t>
  </si>
  <si>
    <t>Доход для исчисления ООСМС превышает 10 МЗП (600000), поэтому в расчет берется сумма 600000</t>
  </si>
  <si>
    <t>ООСМС = 3% от 600000 = 18000 ₸</t>
  </si>
  <si>
    <t>Максимальный предел ООСМС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</si>
</sst>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7030A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3" fillId="0" borderId="0" xfId="0" applyFont="1"/>
    <xf numFmtId="3" fontId="4" fillId="2" borderId="1" xfId="0" applyNumberFormat="1" applyFont="1" applyFill="1" applyBorder="1" applyAlignment="1">
      <alignment horizontal="center"/>
    </xf>
    <xf numFmtId="3" fontId="3" fillId="0" borderId="0" xfId="0" applyNumberFormat="1" applyFont="1"/>
    <xf numFmtId="0" fontId="4" fillId="0" borderId="2" xfId="0" applyFont="1" applyBorder="1"/>
    <xf numFmtId="3" fontId="4" fillId="0" borderId="2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2" xfId="0" applyNumberFormat="1" applyFont="1" applyBorder="1"/>
    <xf numFmtId="0" fontId="3" fillId="0" borderId="2" xfId="0" applyFont="1" applyBorder="1"/>
    <xf numFmtId="3" fontId="3" fillId="2" borderId="2" xfId="0" applyNumberFormat="1" applyFont="1" applyFill="1" applyBorder="1"/>
    <xf numFmtId="3" fontId="6" fillId="0" borderId="2" xfId="0" applyNumberFormat="1" applyFont="1" applyBorder="1"/>
    <xf numFmtId="3" fontId="3" fillId="0" borderId="2" xfId="0" applyNumberFormat="1" applyFont="1" applyBorder="1"/>
    <xf numFmtId="3" fontId="4" fillId="2" borderId="2" xfId="0" applyNumberFormat="1" applyFont="1" applyFill="1" applyBorder="1"/>
    <xf numFmtId="3" fontId="4" fillId="0" borderId="0" xfId="0" applyNumberFormat="1" applyFont="1"/>
    <xf numFmtId="3" fontId="4" fillId="3" borderId="0" xfId="0" applyNumberFormat="1" applyFont="1" applyFill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Q15" sqref="Q15"/>
    </sheetView>
  </sheetViews>
  <sheetFormatPr defaultRowHeight="14.4" x14ac:dyDescent="0.3"/>
  <cols>
    <col min="1" max="1" width="35.3984375" style="2" customWidth="1"/>
    <col min="2" max="2" width="10.796875" style="4" customWidth="1"/>
    <col min="3" max="3" width="9.8984375" style="4" customWidth="1"/>
    <col min="4" max="4" width="9.59765625" style="4" customWidth="1"/>
    <col min="5" max="5" width="10.59765625" style="4" customWidth="1"/>
    <col min="6" max="6" width="5.3984375" style="4" customWidth="1"/>
    <col min="7" max="7" width="8.796875" style="4"/>
    <col min="8" max="10" width="8.796875" style="2"/>
    <col min="11" max="11" width="5.59765625" style="2" customWidth="1"/>
    <col min="12" max="16384" width="8.796875" style="2"/>
  </cols>
  <sheetData>
    <row r="1" spans="1:15" x14ac:dyDescent="0.3">
      <c r="B1" s="15" t="s">
        <v>16</v>
      </c>
      <c r="C1" s="15" t="s">
        <v>1</v>
      </c>
      <c r="D1" s="15" t="s">
        <v>17</v>
      </c>
      <c r="E1" s="15" t="s">
        <v>32</v>
      </c>
    </row>
    <row r="2" spans="1:15" x14ac:dyDescent="0.3">
      <c r="B2" s="15">
        <v>3063</v>
      </c>
      <c r="C2" s="15">
        <v>60000</v>
      </c>
      <c r="D2" s="15">
        <f>B2*14</f>
        <v>42882</v>
      </c>
      <c r="E2" s="15">
        <f>B2*25</f>
        <v>76575</v>
      </c>
    </row>
    <row r="3" spans="1:15" x14ac:dyDescent="0.3">
      <c r="B3" s="3" t="s">
        <v>24</v>
      </c>
      <c r="C3" s="3"/>
      <c r="D3" s="3"/>
      <c r="E3" s="3"/>
      <c r="G3" s="3" t="s">
        <v>27</v>
      </c>
      <c r="H3" s="3"/>
      <c r="I3" s="3"/>
      <c r="J3" s="3"/>
      <c r="L3" s="3" t="s">
        <v>20</v>
      </c>
      <c r="M3" s="3"/>
      <c r="N3" s="3"/>
      <c r="O3" s="3"/>
    </row>
    <row r="4" spans="1:15" x14ac:dyDescent="0.3">
      <c r="A4" s="5"/>
      <c r="B4" s="6" t="s">
        <v>11</v>
      </c>
      <c r="C4" s="6"/>
      <c r="D4" s="6" t="s">
        <v>13</v>
      </c>
      <c r="E4" s="6"/>
      <c r="G4" s="6" t="s">
        <v>11</v>
      </c>
      <c r="H4" s="6"/>
      <c r="I4" s="6" t="s">
        <v>13</v>
      </c>
      <c r="J4" s="6"/>
      <c r="L4" s="6" t="s">
        <v>11</v>
      </c>
      <c r="M4" s="6"/>
      <c r="N4" s="6" t="s">
        <v>13</v>
      </c>
      <c r="O4" s="6"/>
    </row>
    <row r="5" spans="1:15" x14ac:dyDescent="0.3">
      <c r="A5" s="5"/>
      <c r="B5" s="8" t="s">
        <v>9</v>
      </c>
      <c r="C5" s="8" t="s">
        <v>10</v>
      </c>
      <c r="D5" s="8" t="s">
        <v>9</v>
      </c>
      <c r="E5" s="8" t="s">
        <v>10</v>
      </c>
      <c r="G5" s="8" t="s">
        <v>9</v>
      </c>
      <c r="H5" s="8" t="s">
        <v>10</v>
      </c>
      <c r="I5" s="8" t="s">
        <v>9</v>
      </c>
      <c r="J5" s="8" t="s">
        <v>10</v>
      </c>
      <c r="L5" s="8" t="s">
        <v>9</v>
      </c>
      <c r="M5" s="8" t="s">
        <v>10</v>
      </c>
      <c r="N5" s="8" t="s">
        <v>9</v>
      </c>
      <c r="O5" s="8" t="s">
        <v>10</v>
      </c>
    </row>
    <row r="6" spans="1:15" x14ac:dyDescent="0.3">
      <c r="A6" s="9" t="s">
        <v>12</v>
      </c>
      <c r="B6" s="10">
        <v>40000</v>
      </c>
      <c r="C6" s="10">
        <v>40000</v>
      </c>
      <c r="D6" s="10">
        <v>40000</v>
      </c>
      <c r="E6" s="10">
        <v>40000</v>
      </c>
      <c r="G6" s="10">
        <v>40000</v>
      </c>
      <c r="H6" s="10">
        <v>40000</v>
      </c>
      <c r="I6" s="10">
        <v>40000</v>
      </c>
      <c r="J6" s="10">
        <v>40000</v>
      </c>
      <c r="L6" s="10">
        <v>40000</v>
      </c>
      <c r="M6" s="10">
        <v>40000</v>
      </c>
      <c r="N6" s="10">
        <v>40000</v>
      </c>
      <c r="O6" s="10">
        <v>40000</v>
      </c>
    </row>
    <row r="7" spans="1:15" x14ac:dyDescent="0.3">
      <c r="A7" s="9" t="s">
        <v>8</v>
      </c>
      <c r="B7" s="11">
        <f>(B6-B8-B10)*0.9</f>
        <v>31680</v>
      </c>
      <c r="C7" s="11"/>
      <c r="D7" s="11">
        <v>0</v>
      </c>
      <c r="E7" s="11"/>
      <c r="G7" s="11">
        <f>(G6-G8-G10)*0.9</f>
        <v>32400</v>
      </c>
      <c r="H7" s="11"/>
      <c r="I7" s="11">
        <v>0</v>
      </c>
      <c r="J7" s="11"/>
      <c r="L7" s="11">
        <f>(L6-L8-L10)*0.9</f>
        <v>36000</v>
      </c>
      <c r="M7" s="11"/>
      <c r="N7" s="11">
        <v>0</v>
      </c>
      <c r="O7" s="11"/>
    </row>
    <row r="8" spans="1:15" x14ac:dyDescent="0.3">
      <c r="A8" s="9" t="s">
        <v>7</v>
      </c>
      <c r="B8" s="12">
        <f>B6*10%</f>
        <v>4000</v>
      </c>
      <c r="C8" s="12">
        <f>C6*10%</f>
        <v>4000</v>
      </c>
      <c r="D8" s="12">
        <f>D6*10%</f>
        <v>4000</v>
      </c>
      <c r="E8" s="12">
        <f>E6*10%</f>
        <v>4000</v>
      </c>
      <c r="G8" s="12">
        <f>G6*10%</f>
        <v>4000</v>
      </c>
      <c r="H8" s="12">
        <f>H6*10%</f>
        <v>4000</v>
      </c>
      <c r="I8" s="12">
        <f>I6*10%</f>
        <v>4000</v>
      </c>
      <c r="J8" s="12">
        <f>J6*10%</f>
        <v>4000</v>
      </c>
      <c r="L8" s="12"/>
      <c r="M8" s="12"/>
      <c r="N8" s="12"/>
      <c r="O8" s="12"/>
    </row>
    <row r="9" spans="1:15" x14ac:dyDescent="0.3">
      <c r="A9" s="9" t="s">
        <v>6</v>
      </c>
      <c r="B9" s="12">
        <f>(B6-B8-B7-0-B10)*0.1</f>
        <v>352</v>
      </c>
      <c r="C9" s="12">
        <f>C6*10%</f>
        <v>4000</v>
      </c>
      <c r="D9" s="12">
        <v>0</v>
      </c>
      <c r="E9" s="12">
        <f>E6*10%</f>
        <v>4000</v>
      </c>
      <c r="G9" s="12">
        <f>(G6-G8-G7-0-G10)*0.1</f>
        <v>360</v>
      </c>
      <c r="H9" s="12">
        <f>H6*10%</f>
        <v>4000</v>
      </c>
      <c r="I9" s="12">
        <v>0</v>
      </c>
      <c r="J9" s="12">
        <f>J6*10%</f>
        <v>4000</v>
      </c>
      <c r="L9" s="12">
        <f>(L6-L8-L7-0-L10)*0.1</f>
        <v>400</v>
      </c>
      <c r="M9" s="12">
        <f>M6*10%</f>
        <v>4000</v>
      </c>
      <c r="N9" s="12">
        <v>0</v>
      </c>
      <c r="O9" s="12">
        <f>O6*10%</f>
        <v>4000</v>
      </c>
    </row>
    <row r="10" spans="1:15" x14ac:dyDescent="0.3">
      <c r="A10" s="9" t="s">
        <v>5</v>
      </c>
      <c r="B10" s="12">
        <f>B6*2%</f>
        <v>800</v>
      </c>
      <c r="C10" s="12">
        <f>C6*2%</f>
        <v>800</v>
      </c>
      <c r="D10" s="12">
        <f>D6*2%</f>
        <v>800</v>
      </c>
      <c r="E10" s="12">
        <f>E6*2%</f>
        <v>800</v>
      </c>
      <c r="G10" s="12"/>
      <c r="H10" s="12"/>
      <c r="I10" s="12"/>
      <c r="J10" s="12"/>
      <c r="L10" s="12"/>
      <c r="M10" s="12"/>
      <c r="N10" s="12"/>
      <c r="O10" s="12"/>
    </row>
    <row r="11" spans="1:15" x14ac:dyDescent="0.3">
      <c r="A11" s="9" t="s">
        <v>4</v>
      </c>
      <c r="B11" s="12">
        <f>B6*3%</f>
        <v>1200</v>
      </c>
      <c r="C11" s="12">
        <f>C6*3%</f>
        <v>1200</v>
      </c>
      <c r="D11" s="12">
        <f>D6*3%</f>
        <v>1200</v>
      </c>
      <c r="E11" s="12">
        <f>E6*3%</f>
        <v>1200</v>
      </c>
      <c r="G11" s="12"/>
      <c r="H11" s="12"/>
      <c r="I11" s="12"/>
      <c r="J11" s="12"/>
      <c r="L11" s="12"/>
      <c r="M11" s="12"/>
      <c r="N11" s="12"/>
      <c r="O11" s="12"/>
    </row>
    <row r="12" spans="1:15" x14ac:dyDescent="0.3">
      <c r="A12" s="9" t="s">
        <v>3</v>
      </c>
      <c r="B12" s="12">
        <f>C2*0.035</f>
        <v>2100</v>
      </c>
      <c r="C12" s="12">
        <f>C2*0.035</f>
        <v>2100</v>
      </c>
      <c r="D12" s="12">
        <f>C2*0.035</f>
        <v>2100</v>
      </c>
      <c r="E12" s="12">
        <f>C2*0.035</f>
        <v>2100</v>
      </c>
      <c r="G12" s="12">
        <f>C2*0.035</f>
        <v>2100</v>
      </c>
      <c r="H12" s="12">
        <f>C2*0.035</f>
        <v>2100</v>
      </c>
      <c r="I12" s="12">
        <f>C2*0.035</f>
        <v>2100</v>
      </c>
      <c r="J12" s="12">
        <f>C2*0.035</f>
        <v>2100</v>
      </c>
      <c r="L12" s="12">
        <f>H2*0.035</f>
        <v>0</v>
      </c>
      <c r="M12" s="12">
        <f>H2*0.035</f>
        <v>0</v>
      </c>
      <c r="N12" s="12">
        <f>H2*0.035</f>
        <v>0</v>
      </c>
      <c r="O12" s="12">
        <f>H2*0.035</f>
        <v>0</v>
      </c>
    </row>
    <row r="13" spans="1:15" x14ac:dyDescent="0.3">
      <c r="A13" s="9" t="s">
        <v>2</v>
      </c>
      <c r="B13" s="12">
        <f>D2*0.095-B12</f>
        <v>1973.79</v>
      </c>
      <c r="C13" s="12">
        <f>D2*0.095-C12</f>
        <v>1973.79</v>
      </c>
      <c r="D13" s="12">
        <f>D2*0.095-D12</f>
        <v>1973.79</v>
      </c>
      <c r="E13" s="12">
        <f>D2*0.095-E12</f>
        <v>1973.79</v>
      </c>
      <c r="G13" s="12">
        <f>D2*0.095-G12</f>
        <v>1973.79</v>
      </c>
      <c r="H13" s="12">
        <f>D2*0.095-H12</f>
        <v>1973.79</v>
      </c>
      <c r="I13" s="12">
        <f>D2*0.095-I12</f>
        <v>1973.79</v>
      </c>
      <c r="J13" s="12">
        <f>D2*0.095-J12</f>
        <v>1973.79</v>
      </c>
      <c r="L13" s="12">
        <f>D2*0.095-L12</f>
        <v>4073.79</v>
      </c>
      <c r="M13" s="12">
        <f>D2*0.095-M12</f>
        <v>4073.79</v>
      </c>
      <c r="N13" s="12">
        <f>D2*0.095-N12</f>
        <v>4073.79</v>
      </c>
      <c r="O13" s="12">
        <f>D2*0.095-O12</f>
        <v>4073.79</v>
      </c>
    </row>
    <row r="14" spans="1:15" x14ac:dyDescent="0.3">
      <c r="A14" s="9" t="s">
        <v>14</v>
      </c>
      <c r="B14" s="13">
        <f>B6-B9-B8-B10</f>
        <v>34848</v>
      </c>
      <c r="C14" s="13">
        <f>C6-C9-C8-C10</f>
        <v>31200</v>
      </c>
      <c r="D14" s="13">
        <f>D6-D9-D8-D10</f>
        <v>35200</v>
      </c>
      <c r="E14" s="13">
        <f>E6-E9-E8-E10</f>
        <v>31200</v>
      </c>
      <c r="F14" s="14"/>
      <c r="G14" s="13">
        <f>G6-G9-G8-G10</f>
        <v>35640</v>
      </c>
      <c r="H14" s="13">
        <f>H6-H9-H8-H10</f>
        <v>32000</v>
      </c>
      <c r="I14" s="13">
        <f>I6-I9-I8-I10</f>
        <v>36000</v>
      </c>
      <c r="J14" s="13">
        <f>J6-J9-J8-J10</f>
        <v>32000</v>
      </c>
      <c r="L14" s="13">
        <f>L6-L9-L8-L10</f>
        <v>39600</v>
      </c>
      <c r="M14" s="13">
        <f>M6-M9-M8-M10</f>
        <v>36000</v>
      </c>
      <c r="N14" s="13">
        <f>N6-N9-N8-N10</f>
        <v>40000</v>
      </c>
      <c r="O14" s="13">
        <f>O6-O9-O8-O10</f>
        <v>36000</v>
      </c>
    </row>
    <row r="15" spans="1:15" x14ac:dyDescent="0.3">
      <c r="L15" s="4"/>
    </row>
    <row r="16" spans="1:15" x14ac:dyDescent="0.3">
      <c r="L16" s="4"/>
    </row>
    <row r="17" spans="1:15" x14ac:dyDescent="0.3">
      <c r="B17" s="3" t="s">
        <v>25</v>
      </c>
      <c r="C17" s="3"/>
      <c r="D17" s="3"/>
      <c r="E17" s="3"/>
      <c r="G17" s="3" t="s">
        <v>26</v>
      </c>
      <c r="H17" s="3"/>
      <c r="I17" s="3"/>
      <c r="J17" s="3"/>
      <c r="L17" s="3" t="s">
        <v>21</v>
      </c>
      <c r="M17" s="3"/>
      <c r="N17" s="3"/>
      <c r="O17" s="3"/>
    </row>
    <row r="18" spans="1:15" x14ac:dyDescent="0.3">
      <c r="A18" s="5"/>
      <c r="B18" s="6" t="s">
        <v>11</v>
      </c>
      <c r="C18" s="6"/>
      <c r="D18" s="6" t="s">
        <v>13</v>
      </c>
      <c r="E18" s="6"/>
      <c r="G18" s="6" t="s">
        <v>11</v>
      </c>
      <c r="H18" s="6"/>
      <c r="I18" s="6" t="s">
        <v>13</v>
      </c>
      <c r="J18" s="6"/>
      <c r="L18" s="6" t="s">
        <v>11</v>
      </c>
      <c r="M18" s="6"/>
      <c r="N18" s="6" t="s">
        <v>13</v>
      </c>
      <c r="O18" s="6"/>
    </row>
    <row r="19" spans="1:15" x14ac:dyDescent="0.3">
      <c r="A19" s="5"/>
      <c r="B19" s="8" t="s">
        <v>9</v>
      </c>
      <c r="C19" s="8" t="s">
        <v>10</v>
      </c>
      <c r="D19" s="8" t="s">
        <v>9</v>
      </c>
      <c r="E19" s="8" t="s">
        <v>10</v>
      </c>
      <c r="G19" s="8" t="s">
        <v>9</v>
      </c>
      <c r="H19" s="8" t="s">
        <v>10</v>
      </c>
      <c r="I19" s="8" t="s">
        <v>9</v>
      </c>
      <c r="J19" s="8" t="s">
        <v>10</v>
      </c>
      <c r="L19" s="8" t="s">
        <v>9</v>
      </c>
      <c r="M19" s="8" t="s">
        <v>10</v>
      </c>
      <c r="N19" s="8" t="s">
        <v>9</v>
      </c>
      <c r="O19" s="8" t="s">
        <v>10</v>
      </c>
    </row>
    <row r="20" spans="1:15" x14ac:dyDescent="0.3">
      <c r="A20" s="9" t="s">
        <v>12</v>
      </c>
      <c r="B20" s="10">
        <v>40000</v>
      </c>
      <c r="C20" s="10">
        <v>40000</v>
      </c>
      <c r="D20" s="10">
        <v>40000</v>
      </c>
      <c r="E20" s="10">
        <v>40000</v>
      </c>
      <c r="G20" s="10">
        <v>40000</v>
      </c>
      <c r="H20" s="10">
        <v>40000</v>
      </c>
      <c r="I20" s="10">
        <v>40000</v>
      </c>
      <c r="J20" s="10">
        <v>40000</v>
      </c>
      <c r="L20" s="10">
        <v>40000</v>
      </c>
      <c r="M20" s="10">
        <v>40000</v>
      </c>
      <c r="N20" s="10">
        <v>40000</v>
      </c>
      <c r="O20" s="10">
        <v>40000</v>
      </c>
    </row>
    <row r="21" spans="1:15" x14ac:dyDescent="0.3">
      <c r="A21" s="9" t="s">
        <v>8</v>
      </c>
      <c r="B21" s="11">
        <f>(B20-B22-B24)*0.9</f>
        <v>31680</v>
      </c>
      <c r="C21" s="11"/>
      <c r="D21" s="11">
        <v>0</v>
      </c>
      <c r="E21" s="11"/>
      <c r="G21" s="11">
        <f>(G20-G22-G24)*0.9</f>
        <v>32400</v>
      </c>
      <c r="H21" s="11"/>
      <c r="I21" s="11">
        <v>0</v>
      </c>
      <c r="J21" s="11"/>
      <c r="L21" s="11">
        <f>(L20-L22-L24)*0.9</f>
        <v>36000</v>
      </c>
      <c r="M21" s="11"/>
      <c r="N21" s="11">
        <v>0</v>
      </c>
      <c r="O21" s="11"/>
    </row>
    <row r="22" spans="1:15" x14ac:dyDescent="0.3">
      <c r="A22" s="9" t="s">
        <v>7</v>
      </c>
      <c r="B22" s="12">
        <f>B20*10%</f>
        <v>4000</v>
      </c>
      <c r="C22" s="12">
        <f>C20*10%</f>
        <v>4000</v>
      </c>
      <c r="D22" s="12">
        <f>D20*10%</f>
        <v>4000</v>
      </c>
      <c r="E22" s="12">
        <f>E20*10%</f>
        <v>4000</v>
      </c>
      <c r="G22" s="12">
        <f>G20*10%</f>
        <v>4000</v>
      </c>
      <c r="H22" s="12">
        <f>H20*10%</f>
        <v>4000</v>
      </c>
      <c r="I22" s="12">
        <f>I20*10%</f>
        <v>4000</v>
      </c>
      <c r="J22" s="12">
        <f>J20*10%</f>
        <v>4000</v>
      </c>
      <c r="L22" s="12"/>
      <c r="M22" s="12"/>
      <c r="N22" s="12"/>
      <c r="O22" s="12"/>
    </row>
    <row r="23" spans="1:15" x14ac:dyDescent="0.3">
      <c r="A23" s="9" t="s">
        <v>6</v>
      </c>
      <c r="B23" s="12">
        <f>(B20-B22-B21-0-B24)*0.1</f>
        <v>352</v>
      </c>
      <c r="C23" s="12">
        <f>C20*10%</f>
        <v>4000</v>
      </c>
      <c r="D23" s="12">
        <v>0</v>
      </c>
      <c r="E23" s="12">
        <f>E20*10%</f>
        <v>4000</v>
      </c>
      <c r="G23" s="12">
        <f>(G20-G22-G21-0-G24)*0.1</f>
        <v>360</v>
      </c>
      <c r="H23" s="12">
        <f>H20*10%</f>
        <v>4000</v>
      </c>
      <c r="I23" s="12">
        <v>0</v>
      </c>
      <c r="J23" s="12">
        <f>J20*10%</f>
        <v>4000</v>
      </c>
      <c r="L23" s="12">
        <f>(L20-L22-L21-0-L24)*0.1</f>
        <v>400</v>
      </c>
      <c r="M23" s="12">
        <f>M20*10%</f>
        <v>4000</v>
      </c>
      <c r="N23" s="12">
        <v>0</v>
      </c>
      <c r="O23" s="12">
        <f>O20*10%</f>
        <v>4000</v>
      </c>
    </row>
    <row r="24" spans="1:15" x14ac:dyDescent="0.3">
      <c r="A24" s="9" t="s">
        <v>5</v>
      </c>
      <c r="B24" s="12">
        <f>B20*2%</f>
        <v>800</v>
      </c>
      <c r="C24" s="12">
        <f>C20*2%</f>
        <v>800</v>
      </c>
      <c r="D24" s="12">
        <f>D20*2%</f>
        <v>800</v>
      </c>
      <c r="E24" s="12">
        <f>E20*2%</f>
        <v>800</v>
      </c>
      <c r="G24" s="12"/>
      <c r="H24" s="12"/>
      <c r="I24" s="12"/>
      <c r="J24" s="12"/>
      <c r="L24" s="12"/>
      <c r="M24" s="12"/>
      <c r="N24" s="12"/>
      <c r="O24" s="12"/>
    </row>
    <row r="25" spans="1:15" x14ac:dyDescent="0.3">
      <c r="A25" s="9" t="s">
        <v>4</v>
      </c>
      <c r="B25" s="12">
        <f>B20*3%</f>
        <v>1200</v>
      </c>
      <c r="C25" s="12">
        <f>C20*3%</f>
        <v>1200</v>
      </c>
      <c r="D25" s="12">
        <f>D20*3%</f>
        <v>1200</v>
      </c>
      <c r="E25" s="12">
        <f>E20*3%</f>
        <v>1200</v>
      </c>
      <c r="G25" s="12"/>
      <c r="H25" s="12"/>
      <c r="I25" s="12"/>
      <c r="J25" s="12"/>
      <c r="L25" s="12"/>
      <c r="M25" s="12"/>
      <c r="N25" s="12"/>
      <c r="O25" s="12"/>
    </row>
    <row r="26" spans="1:15" x14ac:dyDescent="0.3">
      <c r="A26" s="9" t="s">
        <v>3</v>
      </c>
      <c r="B26" s="12">
        <f>C2*0.035</f>
        <v>2100</v>
      </c>
      <c r="C26" s="12">
        <f>C2*0.035</f>
        <v>2100</v>
      </c>
      <c r="D26" s="12">
        <f>C2*0.035</f>
        <v>2100</v>
      </c>
      <c r="E26" s="12">
        <f>C2*0.035</f>
        <v>2100</v>
      </c>
      <c r="G26" s="12">
        <f>C2*0.035</f>
        <v>2100</v>
      </c>
      <c r="H26" s="12">
        <f>C2*0.035</f>
        <v>2100</v>
      </c>
      <c r="I26" s="12">
        <f>C2*0.035</f>
        <v>2100</v>
      </c>
      <c r="J26" s="12">
        <f>C2*0.035</f>
        <v>2100</v>
      </c>
      <c r="L26" s="12">
        <f>H2*0.035</f>
        <v>0</v>
      </c>
      <c r="M26" s="12">
        <f>H2*0.035</f>
        <v>0</v>
      </c>
      <c r="N26" s="12">
        <f>H2*0.035</f>
        <v>0</v>
      </c>
      <c r="O26" s="12">
        <f>H2*0.035</f>
        <v>0</v>
      </c>
    </row>
    <row r="27" spans="1:15" x14ac:dyDescent="0.3">
      <c r="A27" s="9" t="s">
        <v>2</v>
      </c>
      <c r="B27" s="12"/>
      <c r="C27" s="12"/>
      <c r="D27" s="12"/>
      <c r="E27" s="12"/>
      <c r="G27" s="12"/>
      <c r="H27" s="12"/>
      <c r="I27" s="12"/>
      <c r="J27" s="12"/>
      <c r="L27" s="12"/>
      <c r="M27" s="12"/>
      <c r="N27" s="12"/>
      <c r="O27" s="12"/>
    </row>
    <row r="28" spans="1:15" x14ac:dyDescent="0.3">
      <c r="A28" s="9" t="s">
        <v>14</v>
      </c>
      <c r="B28" s="13">
        <f>B20-B23-B22-B24</f>
        <v>34848</v>
      </c>
      <c r="C28" s="13">
        <f>C20-C23-C22-C24</f>
        <v>31200</v>
      </c>
      <c r="D28" s="13">
        <f>D20-D23-D22-D24</f>
        <v>35200</v>
      </c>
      <c r="E28" s="13">
        <f>E20-E23-E22-E24</f>
        <v>31200</v>
      </c>
      <c r="F28" s="14"/>
      <c r="G28" s="13">
        <f>G20-G23-G22-G24</f>
        <v>35640</v>
      </c>
      <c r="H28" s="13">
        <f>H20-H23-H22-H24</f>
        <v>32000</v>
      </c>
      <c r="I28" s="13">
        <f>I20-I23-I22-I24</f>
        <v>36000</v>
      </c>
      <c r="J28" s="13">
        <f>J20-J23-J22-J24</f>
        <v>32000</v>
      </c>
      <c r="L28" s="13">
        <f>L20-L23-L22-L24</f>
        <v>39600</v>
      </c>
      <c r="M28" s="13">
        <f>M20-M23-M22-M24</f>
        <v>36000</v>
      </c>
      <c r="N28" s="13">
        <f>N20-N23-N22-N24</f>
        <v>40000</v>
      </c>
      <c r="O28" s="13">
        <f>O20-O23-O22-O24</f>
        <v>36000</v>
      </c>
    </row>
    <row r="29" spans="1:15" x14ac:dyDescent="0.3">
      <c r="L29" s="4"/>
    </row>
    <row r="30" spans="1:15" x14ac:dyDescent="0.3">
      <c r="L30" s="4"/>
    </row>
    <row r="31" spans="1:15" x14ac:dyDescent="0.3">
      <c r="B31" s="3" t="s">
        <v>29</v>
      </c>
      <c r="C31" s="3"/>
      <c r="D31" s="3"/>
      <c r="E31" s="3"/>
      <c r="G31" s="3" t="s">
        <v>28</v>
      </c>
      <c r="H31" s="3"/>
      <c r="I31" s="3"/>
      <c r="J31" s="3"/>
      <c r="L31" s="3" t="s">
        <v>22</v>
      </c>
      <c r="M31" s="3"/>
      <c r="N31" s="3"/>
      <c r="O31" s="3"/>
    </row>
    <row r="32" spans="1:15" x14ac:dyDescent="0.3">
      <c r="A32" s="5"/>
      <c r="B32" s="6" t="s">
        <v>11</v>
      </c>
      <c r="C32" s="6"/>
      <c r="D32" s="6" t="s">
        <v>13</v>
      </c>
      <c r="E32" s="6"/>
      <c r="G32" s="6" t="s">
        <v>11</v>
      </c>
      <c r="H32" s="6"/>
      <c r="I32" s="6" t="s">
        <v>13</v>
      </c>
      <c r="J32" s="6"/>
      <c r="L32" s="6" t="s">
        <v>11</v>
      </c>
      <c r="M32" s="6"/>
      <c r="N32" s="6" t="s">
        <v>13</v>
      </c>
      <c r="O32" s="6"/>
    </row>
    <row r="33" spans="1:15" x14ac:dyDescent="0.3">
      <c r="A33" s="5"/>
      <c r="B33" s="8" t="s">
        <v>9</v>
      </c>
      <c r="C33" s="8" t="s">
        <v>10</v>
      </c>
      <c r="D33" s="8" t="s">
        <v>9</v>
      </c>
      <c r="E33" s="8" t="s">
        <v>10</v>
      </c>
      <c r="G33" s="8" t="s">
        <v>9</v>
      </c>
      <c r="H33" s="8" t="s">
        <v>10</v>
      </c>
      <c r="I33" s="8" t="s">
        <v>9</v>
      </c>
      <c r="J33" s="8" t="s">
        <v>10</v>
      </c>
      <c r="L33" s="8" t="s">
        <v>9</v>
      </c>
      <c r="M33" s="8" t="s">
        <v>10</v>
      </c>
      <c r="N33" s="8" t="s">
        <v>9</v>
      </c>
      <c r="O33" s="8" t="s">
        <v>10</v>
      </c>
    </row>
    <row r="34" spans="1:15" x14ac:dyDescent="0.3">
      <c r="A34" s="9" t="s">
        <v>12</v>
      </c>
      <c r="B34" s="10">
        <v>40000</v>
      </c>
      <c r="C34" s="10">
        <v>40000</v>
      </c>
      <c r="D34" s="10">
        <v>40000</v>
      </c>
      <c r="E34" s="10">
        <v>40000</v>
      </c>
      <c r="G34" s="10">
        <v>40000</v>
      </c>
      <c r="H34" s="10">
        <v>40000</v>
      </c>
      <c r="I34" s="10">
        <v>40000</v>
      </c>
      <c r="J34" s="10">
        <v>40000</v>
      </c>
      <c r="L34" s="10">
        <v>40000</v>
      </c>
      <c r="M34" s="10">
        <v>40000</v>
      </c>
      <c r="N34" s="10">
        <v>40000</v>
      </c>
      <c r="O34" s="10">
        <v>40000</v>
      </c>
    </row>
    <row r="35" spans="1:15" x14ac:dyDescent="0.3">
      <c r="A35" s="9" t="s">
        <v>8</v>
      </c>
      <c r="B35" s="11">
        <f>(B34-B36-B38)*0.9</f>
        <v>31680</v>
      </c>
      <c r="C35" s="11"/>
      <c r="D35" s="11">
        <v>0</v>
      </c>
      <c r="E35" s="11"/>
      <c r="G35" s="11">
        <f>(G34-G36-G38)*0.9</f>
        <v>32400</v>
      </c>
      <c r="H35" s="11"/>
      <c r="I35" s="11">
        <v>0</v>
      </c>
      <c r="J35" s="11"/>
      <c r="L35" s="11">
        <f>(L34-L36-L38)*0.9</f>
        <v>36000</v>
      </c>
      <c r="M35" s="11"/>
      <c r="N35" s="11">
        <v>0</v>
      </c>
      <c r="O35" s="11"/>
    </row>
    <row r="36" spans="1:15" x14ac:dyDescent="0.3">
      <c r="A36" s="9" t="s">
        <v>7</v>
      </c>
      <c r="B36" s="12">
        <f>B34*10%</f>
        <v>4000</v>
      </c>
      <c r="C36" s="12">
        <f>C34*10%</f>
        <v>4000</v>
      </c>
      <c r="D36" s="12">
        <f>D34*10%</f>
        <v>4000</v>
      </c>
      <c r="E36" s="12">
        <f>E34*10%</f>
        <v>4000</v>
      </c>
      <c r="G36" s="12">
        <f>G34*10%</f>
        <v>4000</v>
      </c>
      <c r="H36" s="12">
        <f>H34*10%</f>
        <v>4000</v>
      </c>
      <c r="I36" s="12">
        <f>I34*10%</f>
        <v>4000</v>
      </c>
      <c r="J36" s="12">
        <f>J34*10%</f>
        <v>4000</v>
      </c>
      <c r="L36" s="12"/>
      <c r="M36" s="12"/>
      <c r="N36" s="12"/>
      <c r="O36" s="12"/>
    </row>
    <row r="37" spans="1:15" x14ac:dyDescent="0.3">
      <c r="A37" s="9" t="s">
        <v>6</v>
      </c>
      <c r="B37" s="12">
        <f>(B34-B36-B35-0-B38)*0.1</f>
        <v>352</v>
      </c>
      <c r="C37" s="12">
        <f>C34*10%</f>
        <v>4000</v>
      </c>
      <c r="D37" s="12">
        <v>0</v>
      </c>
      <c r="E37" s="12">
        <f>E34*10%</f>
        <v>4000</v>
      </c>
      <c r="G37" s="12">
        <f>(G34-G36-G35-0-G38)*0.1</f>
        <v>360</v>
      </c>
      <c r="H37" s="12">
        <f>H34*10%</f>
        <v>4000</v>
      </c>
      <c r="I37" s="12">
        <v>0</v>
      </c>
      <c r="J37" s="12">
        <f>J34*10%</f>
        <v>4000</v>
      </c>
      <c r="L37" s="12">
        <f>(L34-L36-L35-0-L38)*0.1</f>
        <v>400</v>
      </c>
      <c r="M37" s="12">
        <f>M34*10%</f>
        <v>4000</v>
      </c>
      <c r="N37" s="12">
        <v>0</v>
      </c>
      <c r="O37" s="12">
        <f>O34*10%</f>
        <v>4000</v>
      </c>
    </row>
    <row r="38" spans="1:15" x14ac:dyDescent="0.3">
      <c r="A38" s="9" t="s">
        <v>5</v>
      </c>
      <c r="B38" s="12">
        <f>B34*2%</f>
        <v>800</v>
      </c>
      <c r="C38" s="12">
        <f>C34*2%</f>
        <v>800</v>
      </c>
      <c r="D38" s="12">
        <f>D34*2%</f>
        <v>800</v>
      </c>
      <c r="E38" s="12">
        <f>E34*2%</f>
        <v>800</v>
      </c>
      <c r="G38" s="12"/>
      <c r="H38" s="12"/>
      <c r="I38" s="12"/>
      <c r="J38" s="12"/>
      <c r="L38" s="12"/>
      <c r="M38" s="12"/>
      <c r="N38" s="12"/>
      <c r="O38" s="12"/>
    </row>
    <row r="39" spans="1:15" x14ac:dyDescent="0.3">
      <c r="A39" s="9" t="s">
        <v>4</v>
      </c>
      <c r="B39" s="12">
        <f>B34*3%</f>
        <v>1200</v>
      </c>
      <c r="C39" s="12">
        <f>C34*3%</f>
        <v>1200</v>
      </c>
      <c r="D39" s="12">
        <f>D34*3%</f>
        <v>1200</v>
      </c>
      <c r="E39" s="12">
        <f>E34*3%</f>
        <v>1200</v>
      </c>
      <c r="G39" s="12"/>
      <c r="H39" s="12"/>
      <c r="I39" s="12"/>
      <c r="J39" s="12"/>
      <c r="L39" s="12"/>
      <c r="M39" s="12"/>
      <c r="N39" s="12"/>
      <c r="O39" s="12"/>
    </row>
    <row r="40" spans="1:15" x14ac:dyDescent="0.3">
      <c r="A40" s="9" t="s">
        <v>3</v>
      </c>
      <c r="B40" s="12">
        <f>C2*0.035</f>
        <v>2100</v>
      </c>
      <c r="C40" s="12">
        <f>C2*0.035</f>
        <v>2100</v>
      </c>
      <c r="D40" s="12">
        <f>C2*0.035</f>
        <v>2100</v>
      </c>
      <c r="E40" s="12">
        <f>C2*0.035</f>
        <v>2100</v>
      </c>
      <c r="G40" s="12">
        <f>C2*0.035</f>
        <v>2100</v>
      </c>
      <c r="H40" s="12">
        <f>C2*0.035</f>
        <v>2100</v>
      </c>
      <c r="I40" s="12">
        <f>C2*0.035</f>
        <v>2100</v>
      </c>
      <c r="J40" s="12">
        <f>C2*0.035</f>
        <v>2100</v>
      </c>
      <c r="L40" s="12">
        <f>H2*0.035</f>
        <v>0</v>
      </c>
      <c r="M40" s="12">
        <f>H2*0.035</f>
        <v>0</v>
      </c>
      <c r="N40" s="12">
        <f>H2*0.035</f>
        <v>0</v>
      </c>
      <c r="O40" s="12">
        <f>H2*0.035</f>
        <v>0</v>
      </c>
    </row>
    <row r="41" spans="1:15" x14ac:dyDescent="0.3">
      <c r="A41" s="9" t="s">
        <v>2</v>
      </c>
      <c r="B41" s="12">
        <f>B2-B40</f>
        <v>963</v>
      </c>
      <c r="C41" s="12">
        <f>B2-C40</f>
        <v>963</v>
      </c>
      <c r="D41" s="12">
        <f>B2-D40</f>
        <v>963</v>
      </c>
      <c r="E41" s="12">
        <f>B2-E40</f>
        <v>963</v>
      </c>
      <c r="G41" s="12">
        <f>B2-G40</f>
        <v>963</v>
      </c>
      <c r="H41" s="12">
        <f>B2-H40</f>
        <v>963</v>
      </c>
      <c r="I41" s="12">
        <f>B2-I40</f>
        <v>963</v>
      </c>
      <c r="J41" s="12">
        <f>B2-J40</f>
        <v>963</v>
      </c>
      <c r="L41" s="12">
        <f>B2-L40</f>
        <v>3063</v>
      </c>
      <c r="M41" s="12">
        <f>B2-M40</f>
        <v>3063</v>
      </c>
      <c r="N41" s="12">
        <f>B2-N40</f>
        <v>3063</v>
      </c>
      <c r="O41" s="12">
        <f>B2-O40</f>
        <v>3063</v>
      </c>
    </row>
    <row r="42" spans="1:15" x14ac:dyDescent="0.3">
      <c r="A42" s="9" t="s">
        <v>14</v>
      </c>
      <c r="B42" s="13">
        <f>B34-B37-B36-B38</f>
        <v>34848</v>
      </c>
      <c r="C42" s="13">
        <f>C34-C37-C36-C38</f>
        <v>31200</v>
      </c>
      <c r="D42" s="13">
        <f>D34-D37-D36-D38</f>
        <v>35200</v>
      </c>
      <c r="E42" s="13">
        <f>E34-E37-E36-E38</f>
        <v>31200</v>
      </c>
      <c r="F42" s="14"/>
      <c r="G42" s="13">
        <f>G34-G37-G36-G38</f>
        <v>35640</v>
      </c>
      <c r="H42" s="13">
        <f>H34-H37-H36-H38</f>
        <v>32000</v>
      </c>
      <c r="I42" s="13">
        <f>I34-I37-I36-I38</f>
        <v>36000</v>
      </c>
      <c r="J42" s="13">
        <f>J34-J37-J36-J38</f>
        <v>32000</v>
      </c>
      <c r="L42" s="13">
        <f>L34-L37-L36-L38</f>
        <v>39600</v>
      </c>
      <c r="M42" s="13">
        <f>M34-M37-M36-M38</f>
        <v>36000</v>
      </c>
      <c r="N42" s="13">
        <f>N34-N37-N36-N38</f>
        <v>40000</v>
      </c>
      <c r="O42" s="13">
        <f>O34-O37-O36-O38</f>
        <v>36000</v>
      </c>
    </row>
    <row r="43" spans="1:15" x14ac:dyDescent="0.3">
      <c r="L43" s="4"/>
    </row>
    <row r="44" spans="1:15" x14ac:dyDescent="0.3">
      <c r="L44" s="4"/>
    </row>
    <row r="45" spans="1:15" x14ac:dyDescent="0.3">
      <c r="B45" s="3" t="s">
        <v>30</v>
      </c>
      <c r="C45" s="3"/>
      <c r="D45" s="3"/>
      <c r="E45" s="3"/>
      <c r="G45" s="3" t="s">
        <v>31</v>
      </c>
      <c r="H45" s="3"/>
      <c r="I45" s="3"/>
      <c r="J45" s="3"/>
      <c r="L45" s="3" t="s">
        <v>23</v>
      </c>
      <c r="M45" s="3"/>
      <c r="N45" s="3"/>
      <c r="O45" s="3"/>
    </row>
    <row r="46" spans="1:15" x14ac:dyDescent="0.3">
      <c r="A46" s="5"/>
      <c r="B46" s="6" t="s">
        <v>11</v>
      </c>
      <c r="C46" s="6"/>
      <c r="D46" s="6" t="s">
        <v>13</v>
      </c>
      <c r="E46" s="6"/>
      <c r="G46" s="6" t="s">
        <v>11</v>
      </c>
      <c r="H46" s="6"/>
      <c r="I46" s="6" t="s">
        <v>13</v>
      </c>
      <c r="J46" s="6"/>
      <c r="L46" s="6" t="s">
        <v>11</v>
      </c>
      <c r="M46" s="6"/>
      <c r="N46" s="6" t="s">
        <v>13</v>
      </c>
      <c r="O46" s="6"/>
    </row>
    <row r="47" spans="1:15" x14ac:dyDescent="0.3">
      <c r="A47" s="5"/>
      <c r="B47" s="8" t="s">
        <v>9</v>
      </c>
      <c r="C47" s="8" t="s">
        <v>10</v>
      </c>
      <c r="D47" s="8" t="s">
        <v>9</v>
      </c>
      <c r="E47" s="8" t="s">
        <v>10</v>
      </c>
      <c r="G47" s="8" t="s">
        <v>9</v>
      </c>
      <c r="H47" s="8" t="s">
        <v>10</v>
      </c>
      <c r="I47" s="8" t="s">
        <v>9</v>
      </c>
      <c r="J47" s="8" t="s">
        <v>10</v>
      </c>
      <c r="L47" s="8" t="s">
        <v>9</v>
      </c>
      <c r="M47" s="8" t="s">
        <v>10</v>
      </c>
      <c r="N47" s="8" t="s">
        <v>9</v>
      </c>
      <c r="O47" s="8" t="s">
        <v>10</v>
      </c>
    </row>
    <row r="48" spans="1:15" x14ac:dyDescent="0.3">
      <c r="A48" s="9" t="s">
        <v>12</v>
      </c>
      <c r="B48" s="10">
        <v>40000</v>
      </c>
      <c r="C48" s="10">
        <v>40000</v>
      </c>
      <c r="D48" s="10">
        <v>40000</v>
      </c>
      <c r="E48" s="10">
        <v>40000</v>
      </c>
      <c r="G48" s="10">
        <v>40000</v>
      </c>
      <c r="H48" s="10">
        <v>40000</v>
      </c>
      <c r="I48" s="10">
        <v>40000</v>
      </c>
      <c r="J48" s="10">
        <v>40000</v>
      </c>
      <c r="L48" s="10">
        <v>40000</v>
      </c>
      <c r="M48" s="10">
        <v>40000</v>
      </c>
      <c r="N48" s="10">
        <v>40000</v>
      </c>
      <c r="O48" s="10">
        <v>40000</v>
      </c>
    </row>
    <row r="49" spans="1:15" x14ac:dyDescent="0.3">
      <c r="A49" s="9" t="s">
        <v>8</v>
      </c>
      <c r="B49" s="11">
        <f>(B48-B50-B52)*0.9</f>
        <v>31680</v>
      </c>
      <c r="C49" s="11"/>
      <c r="D49" s="11">
        <v>0</v>
      </c>
      <c r="E49" s="11"/>
      <c r="G49" s="11">
        <f>(G48-G50-G52)*0.9</f>
        <v>32400</v>
      </c>
      <c r="H49" s="11"/>
      <c r="I49" s="11">
        <v>0</v>
      </c>
      <c r="J49" s="11"/>
      <c r="L49" s="11">
        <f>(L48-L50-L52)*0.9</f>
        <v>36000</v>
      </c>
      <c r="M49" s="11"/>
      <c r="N49" s="11">
        <v>0</v>
      </c>
      <c r="O49" s="11"/>
    </row>
    <row r="50" spans="1:15" x14ac:dyDescent="0.3">
      <c r="A50" s="9" t="s">
        <v>7</v>
      </c>
      <c r="B50" s="12">
        <f>B48*10%</f>
        <v>4000</v>
      </c>
      <c r="C50" s="12">
        <f>C48*10%</f>
        <v>4000</v>
      </c>
      <c r="D50" s="12">
        <f>D48*10%</f>
        <v>4000</v>
      </c>
      <c r="E50" s="12">
        <f>E48*10%</f>
        <v>4000</v>
      </c>
      <c r="G50" s="12">
        <f>G48*10%</f>
        <v>4000</v>
      </c>
      <c r="H50" s="12">
        <f>H48*10%</f>
        <v>4000</v>
      </c>
      <c r="I50" s="12">
        <f>I48*10%</f>
        <v>4000</v>
      </c>
      <c r="J50" s="12">
        <f>J48*10%</f>
        <v>4000</v>
      </c>
      <c r="L50" s="12"/>
      <c r="M50" s="12"/>
      <c r="N50" s="12"/>
      <c r="O50" s="12"/>
    </row>
    <row r="51" spans="1:15" x14ac:dyDescent="0.3">
      <c r="A51" s="9" t="s">
        <v>6</v>
      </c>
      <c r="B51" s="12">
        <f>(B48-B50-B49-0-B52)*0.1</f>
        <v>352</v>
      </c>
      <c r="C51" s="12">
        <f>C48*10%</f>
        <v>4000</v>
      </c>
      <c r="D51" s="12">
        <v>0</v>
      </c>
      <c r="E51" s="12">
        <f>E48*10%</f>
        <v>4000</v>
      </c>
      <c r="G51" s="12">
        <f>(G48-G50-G49-0-G52)*0.1</f>
        <v>360</v>
      </c>
      <c r="H51" s="12">
        <f>H48*10%</f>
        <v>4000</v>
      </c>
      <c r="I51" s="12">
        <v>0</v>
      </c>
      <c r="J51" s="12">
        <f>J48*10%</f>
        <v>4000</v>
      </c>
      <c r="L51" s="12">
        <f>(L48-L50-L49-0-L52)*0.1</f>
        <v>400</v>
      </c>
      <c r="M51" s="12">
        <f>M48*10%</f>
        <v>4000</v>
      </c>
      <c r="N51" s="12">
        <v>0</v>
      </c>
      <c r="O51" s="12">
        <f>O48*10%</f>
        <v>4000</v>
      </c>
    </row>
    <row r="52" spans="1:15" x14ac:dyDescent="0.3">
      <c r="A52" s="9" t="s">
        <v>5</v>
      </c>
      <c r="B52" s="12">
        <f>B48*2%</f>
        <v>800</v>
      </c>
      <c r="C52" s="12">
        <f>C48*2%</f>
        <v>800</v>
      </c>
      <c r="D52" s="12">
        <f>D48*2%</f>
        <v>800</v>
      </c>
      <c r="E52" s="12">
        <f>E48*2%</f>
        <v>800</v>
      </c>
      <c r="G52" s="12"/>
      <c r="H52" s="12"/>
      <c r="I52" s="12"/>
      <c r="J52" s="12"/>
      <c r="L52" s="12"/>
      <c r="M52" s="12"/>
      <c r="N52" s="12"/>
      <c r="O52" s="12"/>
    </row>
    <row r="53" spans="1:15" x14ac:dyDescent="0.3">
      <c r="A53" s="9" t="s">
        <v>4</v>
      </c>
      <c r="B53" s="12">
        <f>B48*3%</f>
        <v>1200</v>
      </c>
      <c r="C53" s="12">
        <f>C48*3%</f>
        <v>1200</v>
      </c>
      <c r="D53" s="12">
        <f>D48*3%</f>
        <v>1200</v>
      </c>
      <c r="E53" s="12">
        <f>E48*3%</f>
        <v>1200</v>
      </c>
      <c r="G53" s="12"/>
      <c r="H53" s="12"/>
      <c r="I53" s="12"/>
      <c r="J53" s="12"/>
      <c r="L53" s="12"/>
      <c r="M53" s="12"/>
      <c r="N53" s="12"/>
      <c r="O53" s="12"/>
    </row>
    <row r="54" spans="1:15" x14ac:dyDescent="0.3">
      <c r="A54" s="9" t="s">
        <v>3</v>
      </c>
      <c r="B54" s="12">
        <f>C2*0.035</f>
        <v>2100</v>
      </c>
      <c r="C54" s="12">
        <f>C2*0.035</f>
        <v>2100</v>
      </c>
      <c r="D54" s="12">
        <f>C2*0.035</f>
        <v>2100</v>
      </c>
      <c r="E54" s="12">
        <f>C2*0.035</f>
        <v>2100</v>
      </c>
      <c r="G54" s="12">
        <f>C2*0.035</f>
        <v>2100</v>
      </c>
      <c r="H54" s="12">
        <f>C2*0.035</f>
        <v>2100</v>
      </c>
      <c r="I54" s="12">
        <f>C2*0.035</f>
        <v>2100</v>
      </c>
      <c r="J54" s="12">
        <f>C2*0.035</f>
        <v>2100</v>
      </c>
      <c r="L54" s="12">
        <f>H2*0.035</f>
        <v>0</v>
      </c>
      <c r="M54" s="12">
        <f>H2*0.035</f>
        <v>0</v>
      </c>
      <c r="N54" s="12">
        <f>H2*0.035</f>
        <v>0</v>
      </c>
      <c r="O54" s="12">
        <f>H2*0.035</f>
        <v>0</v>
      </c>
    </row>
    <row r="55" spans="1:15" x14ac:dyDescent="0.3">
      <c r="A55" s="9" t="s">
        <v>2</v>
      </c>
      <c r="B55" s="12"/>
      <c r="C55" s="12"/>
      <c r="D55" s="12"/>
      <c r="E55" s="12"/>
      <c r="G55" s="12"/>
      <c r="H55" s="12"/>
      <c r="I55" s="12"/>
      <c r="J55" s="12"/>
      <c r="L55" s="12"/>
      <c r="M55" s="12"/>
      <c r="N55" s="12"/>
      <c r="O55" s="12"/>
    </row>
    <row r="56" spans="1:15" x14ac:dyDescent="0.3">
      <c r="A56" s="9" t="s">
        <v>14</v>
      </c>
      <c r="B56" s="13">
        <f>B48-B51-B50-B52</f>
        <v>34848</v>
      </c>
      <c r="C56" s="13">
        <f>C48-C51-C50-C52</f>
        <v>31200</v>
      </c>
      <c r="D56" s="13">
        <f>D48-D51-D50-D52</f>
        <v>35200</v>
      </c>
      <c r="E56" s="13">
        <f>E48-E51-E50-E52</f>
        <v>31200</v>
      </c>
      <c r="F56" s="14"/>
      <c r="G56" s="13">
        <f>G48-G51-G50-G52</f>
        <v>35640</v>
      </c>
      <c r="H56" s="13">
        <f>H48-H51-H50-H52</f>
        <v>32000</v>
      </c>
      <c r="I56" s="13">
        <f>I48-I51-I50-I52</f>
        <v>36000</v>
      </c>
      <c r="J56" s="13">
        <f>J48-J51-J50-J52</f>
        <v>32000</v>
      </c>
      <c r="L56" s="13">
        <f>L48-L51-L50-L52</f>
        <v>39600</v>
      </c>
      <c r="M56" s="13">
        <f>M48-M51-M50-M52</f>
        <v>36000</v>
      </c>
      <c r="N56" s="13">
        <f>N48-N51-N50-N52</f>
        <v>40000</v>
      </c>
      <c r="O56" s="13">
        <f>O48-O51-O50-O52</f>
        <v>36000</v>
      </c>
    </row>
  </sheetData>
  <mergeCells count="36">
    <mergeCell ref="N32:O32"/>
    <mergeCell ref="L45:O45"/>
    <mergeCell ref="L46:M46"/>
    <mergeCell ref="N46:O46"/>
    <mergeCell ref="B45:E45"/>
    <mergeCell ref="G45:J45"/>
    <mergeCell ref="L3:O3"/>
    <mergeCell ref="L4:M4"/>
    <mergeCell ref="N4:O4"/>
    <mergeCell ref="L17:O17"/>
    <mergeCell ref="L18:M18"/>
    <mergeCell ref="N18:O18"/>
    <mergeCell ref="L31:O31"/>
    <mergeCell ref="L32:M32"/>
    <mergeCell ref="B46:C46"/>
    <mergeCell ref="D46:E46"/>
    <mergeCell ref="G46:H46"/>
    <mergeCell ref="I46:J46"/>
    <mergeCell ref="G3:J3"/>
    <mergeCell ref="B3:E3"/>
    <mergeCell ref="B17:E17"/>
    <mergeCell ref="G17:J17"/>
    <mergeCell ref="B31:E31"/>
    <mergeCell ref="G31:J31"/>
    <mergeCell ref="B32:C32"/>
    <mergeCell ref="D32:E32"/>
    <mergeCell ref="G32:H32"/>
    <mergeCell ref="I32:J32"/>
    <mergeCell ref="B18:C18"/>
    <mergeCell ref="D18:E18"/>
    <mergeCell ref="G18:H18"/>
    <mergeCell ref="I18:J18"/>
    <mergeCell ref="B4:C4"/>
    <mergeCell ref="D4:E4"/>
    <mergeCell ref="G4:H4"/>
    <mergeCell ref="I4:J4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28" workbookViewId="0">
      <selection activeCell="A40" sqref="A40"/>
    </sheetView>
  </sheetViews>
  <sheetFormatPr defaultRowHeight="14.4" x14ac:dyDescent="0.3"/>
  <cols>
    <col min="1" max="1" width="35.3984375" style="2" customWidth="1"/>
    <col min="2" max="2" width="10.796875" style="4" customWidth="1"/>
    <col min="3" max="3" width="9.8984375" style="4" customWidth="1"/>
    <col min="4" max="4" width="9.59765625" style="4" customWidth="1"/>
    <col min="5" max="5" width="10.59765625" style="4" customWidth="1"/>
    <col min="6" max="6" width="5.3984375" style="4" customWidth="1"/>
    <col min="7" max="7" width="8.796875" style="4"/>
    <col min="8" max="10" width="8.796875" style="2"/>
    <col min="11" max="11" width="5.59765625" style="2" customWidth="1"/>
    <col min="12" max="16384" width="8.796875" style="2"/>
  </cols>
  <sheetData>
    <row r="1" spans="1:15" x14ac:dyDescent="0.3">
      <c r="B1" s="15" t="s">
        <v>16</v>
      </c>
      <c r="C1" s="15" t="s">
        <v>1</v>
      </c>
      <c r="D1" s="15" t="s">
        <v>0</v>
      </c>
      <c r="E1" s="15" t="s">
        <v>32</v>
      </c>
    </row>
    <row r="2" spans="1:15" x14ac:dyDescent="0.3">
      <c r="B2" s="15">
        <v>3063</v>
      </c>
      <c r="C2" s="15">
        <v>60000</v>
      </c>
      <c r="D2" s="15">
        <f>B2*14</f>
        <v>42882</v>
      </c>
      <c r="E2" s="15">
        <f>B2*25</f>
        <v>76575</v>
      </c>
    </row>
    <row r="3" spans="1:15" x14ac:dyDescent="0.3">
      <c r="B3" s="3" t="s">
        <v>24</v>
      </c>
      <c r="C3" s="3"/>
      <c r="D3" s="3"/>
      <c r="E3" s="3"/>
      <c r="G3" s="3" t="s">
        <v>27</v>
      </c>
      <c r="H3" s="3"/>
      <c r="I3" s="3"/>
      <c r="J3" s="3"/>
      <c r="L3" s="3" t="s">
        <v>20</v>
      </c>
      <c r="M3" s="3"/>
      <c r="N3" s="3"/>
      <c r="O3" s="3"/>
    </row>
    <row r="4" spans="1:15" x14ac:dyDescent="0.3">
      <c r="A4" s="5"/>
      <c r="B4" s="6" t="s">
        <v>11</v>
      </c>
      <c r="C4" s="6"/>
      <c r="D4" s="6" t="s">
        <v>13</v>
      </c>
      <c r="E4" s="6"/>
      <c r="G4" s="6" t="s">
        <v>11</v>
      </c>
      <c r="H4" s="6"/>
      <c r="I4" s="6" t="s">
        <v>13</v>
      </c>
      <c r="J4" s="6"/>
      <c r="L4" s="6" t="s">
        <v>11</v>
      </c>
      <c r="M4" s="6"/>
      <c r="N4" s="6" t="s">
        <v>13</v>
      </c>
      <c r="O4" s="6"/>
    </row>
    <row r="5" spans="1:15" x14ac:dyDescent="0.3">
      <c r="A5" s="5"/>
      <c r="B5" s="8" t="s">
        <v>9</v>
      </c>
      <c r="C5" s="8" t="s">
        <v>10</v>
      </c>
      <c r="D5" s="8" t="s">
        <v>9</v>
      </c>
      <c r="E5" s="8" t="s">
        <v>10</v>
      </c>
      <c r="G5" s="8" t="s">
        <v>9</v>
      </c>
      <c r="H5" s="8" t="s">
        <v>10</v>
      </c>
      <c r="I5" s="8" t="s">
        <v>9</v>
      </c>
      <c r="J5" s="8" t="s">
        <v>10</v>
      </c>
      <c r="L5" s="8" t="s">
        <v>9</v>
      </c>
      <c r="M5" s="8" t="s">
        <v>10</v>
      </c>
      <c r="N5" s="8" t="s">
        <v>9</v>
      </c>
      <c r="O5" s="8" t="s">
        <v>10</v>
      </c>
    </row>
    <row r="6" spans="1:15" x14ac:dyDescent="0.3">
      <c r="A6" s="9" t="s">
        <v>12</v>
      </c>
      <c r="B6" s="10">
        <v>70000</v>
      </c>
      <c r="C6" s="10">
        <v>70000</v>
      </c>
      <c r="D6" s="10">
        <v>70000</v>
      </c>
      <c r="E6" s="10">
        <v>70000</v>
      </c>
      <c r="G6" s="10">
        <v>70000</v>
      </c>
      <c r="H6" s="10">
        <v>70000</v>
      </c>
      <c r="I6" s="10">
        <v>70000</v>
      </c>
      <c r="J6" s="10">
        <v>70000</v>
      </c>
      <c r="L6" s="10">
        <v>70000</v>
      </c>
      <c r="M6" s="10">
        <v>70000</v>
      </c>
      <c r="N6" s="10">
        <v>70000</v>
      </c>
      <c r="O6" s="10">
        <v>70000</v>
      </c>
    </row>
    <row r="7" spans="1:15" x14ac:dyDescent="0.3">
      <c r="A7" s="9" t="s">
        <v>8</v>
      </c>
      <c r="B7" s="11">
        <f>(B6-B8-B10)*0.9</f>
        <v>55440</v>
      </c>
      <c r="C7" s="11"/>
      <c r="D7" s="11">
        <f>(D6-D8-D2-D10)*0.9</f>
        <v>16846.2</v>
      </c>
      <c r="E7" s="11"/>
      <c r="G7" s="11">
        <f>(G6-G8-G10)*0.9</f>
        <v>56700</v>
      </c>
      <c r="H7" s="11"/>
      <c r="I7" s="11">
        <f>(I6-I8-D2-I10)*0.9</f>
        <v>18106.2</v>
      </c>
      <c r="J7" s="11"/>
      <c r="L7" s="11">
        <f>(L6-L8-L10)*0.9</f>
        <v>63000</v>
      </c>
      <c r="M7" s="11"/>
      <c r="N7" s="11">
        <f>(N6-N8-D2-N10)*0.9</f>
        <v>24406.2</v>
      </c>
      <c r="O7" s="11"/>
    </row>
    <row r="8" spans="1:15" x14ac:dyDescent="0.3">
      <c r="A8" s="9" t="s">
        <v>7</v>
      </c>
      <c r="B8" s="12">
        <f>B6*10%</f>
        <v>7000</v>
      </c>
      <c r="C8" s="12">
        <f>C6*10%</f>
        <v>7000</v>
      </c>
      <c r="D8" s="12">
        <f>D6*10%</f>
        <v>7000</v>
      </c>
      <c r="E8" s="12">
        <f>E6*10%</f>
        <v>7000</v>
      </c>
      <c r="G8" s="12">
        <f>G6*10%</f>
        <v>7000</v>
      </c>
      <c r="H8" s="12">
        <f>H6*10%</f>
        <v>7000</v>
      </c>
      <c r="I8" s="12">
        <f>I6*10%</f>
        <v>7000</v>
      </c>
      <c r="J8" s="12">
        <f>J6*10%</f>
        <v>7000</v>
      </c>
      <c r="L8" s="12"/>
      <c r="M8" s="12"/>
      <c r="N8" s="12"/>
      <c r="O8" s="12"/>
    </row>
    <row r="9" spans="1:15" x14ac:dyDescent="0.3">
      <c r="A9" s="9" t="s">
        <v>6</v>
      </c>
      <c r="B9" s="12">
        <f>(B6-B8-B7-0-B10)*0.1</f>
        <v>616</v>
      </c>
      <c r="C9" s="12">
        <f>C6*10%</f>
        <v>7000</v>
      </c>
      <c r="D9" s="12">
        <f>(D6-D8-D7-D2-D10)*0.1</f>
        <v>187.18000000000029</v>
      </c>
      <c r="E9" s="12">
        <f>E6*10%</f>
        <v>7000</v>
      </c>
      <c r="G9" s="12">
        <f>(G6-G8-G7-0-G10)*0.1</f>
        <v>630</v>
      </c>
      <c r="H9" s="12">
        <f>H6*10%</f>
        <v>7000</v>
      </c>
      <c r="I9" s="12">
        <f>(I6-I8-I7-D2-I10)*0.1</f>
        <v>201.18000000000029</v>
      </c>
      <c r="J9" s="12">
        <f>J6*10%</f>
        <v>7000</v>
      </c>
      <c r="L9" s="12">
        <f>(L6-L8-L7-0-L10)*0.1</f>
        <v>700</v>
      </c>
      <c r="M9" s="12">
        <f>M6*10%</f>
        <v>7000</v>
      </c>
      <c r="N9" s="12">
        <f>(N6-N8-N7-D2-N10)*0.1</f>
        <v>271.18000000000029</v>
      </c>
      <c r="O9" s="12">
        <f>O6*10%</f>
        <v>7000</v>
      </c>
    </row>
    <row r="10" spans="1:15" x14ac:dyDescent="0.3">
      <c r="A10" s="9" t="s">
        <v>5</v>
      </c>
      <c r="B10" s="12">
        <f>B6*2%</f>
        <v>1400</v>
      </c>
      <c r="C10" s="12">
        <f>C6*2%</f>
        <v>1400</v>
      </c>
      <c r="D10" s="12">
        <f>D6*2%</f>
        <v>1400</v>
      </c>
      <c r="E10" s="12">
        <f>E6*2%</f>
        <v>1400</v>
      </c>
      <c r="G10" s="12"/>
      <c r="H10" s="12"/>
      <c r="I10" s="12"/>
      <c r="J10" s="12"/>
      <c r="L10" s="12"/>
      <c r="M10" s="12"/>
      <c r="N10" s="12"/>
      <c r="O10" s="12"/>
    </row>
    <row r="11" spans="1:15" x14ac:dyDescent="0.3">
      <c r="A11" s="9" t="s">
        <v>4</v>
      </c>
      <c r="B11" s="12">
        <f>B6*3%</f>
        <v>2100</v>
      </c>
      <c r="C11" s="12">
        <f>C6*3%</f>
        <v>2100</v>
      </c>
      <c r="D11" s="12">
        <f>D6*3%</f>
        <v>2100</v>
      </c>
      <c r="E11" s="12">
        <f>E6*3%</f>
        <v>2100</v>
      </c>
      <c r="G11" s="12"/>
      <c r="H11" s="12"/>
      <c r="I11" s="12"/>
      <c r="J11" s="12"/>
      <c r="L11" s="12"/>
      <c r="M11" s="12"/>
      <c r="N11" s="12"/>
      <c r="O11" s="12"/>
    </row>
    <row r="12" spans="1:15" x14ac:dyDescent="0.3">
      <c r="A12" s="9" t="s">
        <v>3</v>
      </c>
      <c r="B12" s="12">
        <f>(B6-B8)*0.035</f>
        <v>2205</v>
      </c>
      <c r="C12" s="12">
        <f t="shared" ref="C12:J12" si="0">(C6-C8)*0.035</f>
        <v>2205</v>
      </c>
      <c r="D12" s="12">
        <f t="shared" si="0"/>
        <v>2205</v>
      </c>
      <c r="E12" s="12">
        <f t="shared" si="0"/>
        <v>2205</v>
      </c>
      <c r="G12" s="12">
        <f t="shared" si="0"/>
        <v>2205</v>
      </c>
      <c r="H12" s="12">
        <f t="shared" si="0"/>
        <v>2205</v>
      </c>
      <c r="I12" s="12">
        <f t="shared" si="0"/>
        <v>2205</v>
      </c>
      <c r="J12" s="12">
        <f t="shared" si="0"/>
        <v>2205</v>
      </c>
      <c r="L12" s="12">
        <f>H2*0.035</f>
        <v>0</v>
      </c>
      <c r="M12" s="12">
        <f>H2*0.035</f>
        <v>0</v>
      </c>
      <c r="N12" s="12">
        <f>H2*0.035</f>
        <v>0</v>
      </c>
      <c r="O12" s="12">
        <f>H2*0.035</f>
        <v>0</v>
      </c>
    </row>
    <row r="13" spans="1:15" x14ac:dyDescent="0.3">
      <c r="A13" s="9" t="s">
        <v>2</v>
      </c>
      <c r="B13" s="12">
        <f>(B6-B8-B10)*0.095-B12</f>
        <v>3647</v>
      </c>
      <c r="C13" s="12">
        <f t="shared" ref="C13:E13" si="1">(C6-C8-C10)*0.095-C12</f>
        <v>3647</v>
      </c>
      <c r="D13" s="12">
        <f t="shared" si="1"/>
        <v>3647</v>
      </c>
      <c r="E13" s="12">
        <f t="shared" si="1"/>
        <v>3647</v>
      </c>
      <c r="G13" s="12">
        <f>(G6-G8-G10)*0.095-G12</f>
        <v>3780</v>
      </c>
      <c r="H13" s="12">
        <f t="shared" ref="H13:J13" si="2">(H6-H8-H10)*0.095-H12</f>
        <v>3780</v>
      </c>
      <c r="I13" s="12">
        <f t="shared" si="2"/>
        <v>3780</v>
      </c>
      <c r="J13" s="12">
        <f t="shared" si="2"/>
        <v>3780</v>
      </c>
      <c r="L13" s="12">
        <f>L6*0.095-L12</f>
        <v>6650</v>
      </c>
      <c r="M13" s="12">
        <f t="shared" ref="M13:O13" si="3">M6*0.095-M12</f>
        <v>6650</v>
      </c>
      <c r="N13" s="12">
        <f t="shared" si="3"/>
        <v>6650</v>
      </c>
      <c r="O13" s="12">
        <f t="shared" si="3"/>
        <v>6650</v>
      </c>
    </row>
    <row r="14" spans="1:15" x14ac:dyDescent="0.3">
      <c r="A14" s="9" t="s">
        <v>14</v>
      </c>
      <c r="B14" s="13">
        <f>B6-B9-B8-B10</f>
        <v>60984</v>
      </c>
      <c r="C14" s="13">
        <f>C6-C9-C8-C10</f>
        <v>54600</v>
      </c>
      <c r="D14" s="13">
        <f>D6-D9-D8-D10</f>
        <v>61412.820000000007</v>
      </c>
      <c r="E14" s="13">
        <f>E6-E9-E8-E10</f>
        <v>54600</v>
      </c>
      <c r="F14" s="14"/>
      <c r="G14" s="13">
        <f>G6-G9-G8-G10</f>
        <v>62370</v>
      </c>
      <c r="H14" s="13">
        <f>H6-H9-H8-H10</f>
        <v>56000</v>
      </c>
      <c r="I14" s="13">
        <f>I6-I9-I8-I10</f>
        <v>62798.820000000007</v>
      </c>
      <c r="J14" s="13">
        <f>J6-J9-J8-J10</f>
        <v>56000</v>
      </c>
      <c r="L14" s="13">
        <f>L6-L9-L8-L10</f>
        <v>69300</v>
      </c>
      <c r="M14" s="13">
        <f>M6-M9-M8-M10</f>
        <v>63000</v>
      </c>
      <c r="N14" s="13">
        <f>N6-N9-N8-N10</f>
        <v>69728.820000000007</v>
      </c>
      <c r="O14" s="13">
        <f>O6-O9-O8-O10</f>
        <v>63000</v>
      </c>
    </row>
    <row r="15" spans="1:15" x14ac:dyDescent="0.3">
      <c r="L15" s="4"/>
    </row>
    <row r="16" spans="1:15" x14ac:dyDescent="0.3">
      <c r="L16" s="4"/>
    </row>
    <row r="17" spans="1:15" x14ac:dyDescent="0.3">
      <c r="B17" s="3" t="s">
        <v>25</v>
      </c>
      <c r="C17" s="3"/>
      <c r="D17" s="3"/>
      <c r="E17" s="3"/>
      <c r="G17" s="3" t="s">
        <v>26</v>
      </c>
      <c r="H17" s="3"/>
      <c r="I17" s="3"/>
      <c r="J17" s="3"/>
      <c r="L17" s="3" t="s">
        <v>21</v>
      </c>
      <c r="M17" s="3"/>
      <c r="N17" s="3"/>
      <c r="O17" s="3"/>
    </row>
    <row r="18" spans="1:15" x14ac:dyDescent="0.3">
      <c r="A18" s="5"/>
      <c r="B18" s="6" t="s">
        <v>11</v>
      </c>
      <c r="C18" s="6"/>
      <c r="D18" s="6" t="s">
        <v>13</v>
      </c>
      <c r="E18" s="6"/>
      <c r="G18" s="6" t="s">
        <v>11</v>
      </c>
      <c r="H18" s="6"/>
      <c r="I18" s="6" t="s">
        <v>13</v>
      </c>
      <c r="J18" s="6"/>
      <c r="L18" s="6" t="s">
        <v>11</v>
      </c>
      <c r="M18" s="6"/>
      <c r="N18" s="6" t="s">
        <v>13</v>
      </c>
      <c r="O18" s="6"/>
    </row>
    <row r="19" spans="1:15" x14ac:dyDescent="0.3">
      <c r="A19" s="5"/>
      <c r="B19" s="8" t="s">
        <v>9</v>
      </c>
      <c r="C19" s="8" t="s">
        <v>10</v>
      </c>
      <c r="D19" s="8" t="s">
        <v>9</v>
      </c>
      <c r="E19" s="8" t="s">
        <v>10</v>
      </c>
      <c r="G19" s="8" t="s">
        <v>9</v>
      </c>
      <c r="H19" s="8" t="s">
        <v>10</v>
      </c>
      <c r="I19" s="8" t="s">
        <v>9</v>
      </c>
      <c r="J19" s="8" t="s">
        <v>10</v>
      </c>
      <c r="L19" s="8" t="s">
        <v>9</v>
      </c>
      <c r="M19" s="8" t="s">
        <v>10</v>
      </c>
      <c r="N19" s="8" t="s">
        <v>9</v>
      </c>
      <c r="O19" s="8" t="s">
        <v>10</v>
      </c>
    </row>
    <row r="20" spans="1:15" x14ac:dyDescent="0.3">
      <c r="A20" s="9" t="s">
        <v>12</v>
      </c>
      <c r="B20" s="10">
        <v>70000</v>
      </c>
      <c r="C20" s="10">
        <v>70000</v>
      </c>
      <c r="D20" s="10">
        <v>70000</v>
      </c>
      <c r="E20" s="10">
        <v>70000</v>
      </c>
      <c r="G20" s="10">
        <v>70000</v>
      </c>
      <c r="H20" s="10">
        <v>70000</v>
      </c>
      <c r="I20" s="10">
        <v>70000</v>
      </c>
      <c r="J20" s="10">
        <v>70000</v>
      </c>
      <c r="L20" s="10">
        <v>70000</v>
      </c>
      <c r="M20" s="10">
        <v>70000</v>
      </c>
      <c r="N20" s="10">
        <v>70000</v>
      </c>
      <c r="O20" s="10">
        <v>70000</v>
      </c>
    </row>
    <row r="21" spans="1:15" x14ac:dyDescent="0.3">
      <c r="A21" s="9" t="s">
        <v>8</v>
      </c>
      <c r="B21" s="11">
        <f>(B20-B22-B24)*0.9</f>
        <v>55440</v>
      </c>
      <c r="C21" s="11"/>
      <c r="D21" s="11">
        <f>(D20-D22-D2-D24)*0.9</f>
        <v>16846.2</v>
      </c>
      <c r="E21" s="11"/>
      <c r="G21" s="11">
        <f>(G20-G22-G24)*0.9</f>
        <v>56700</v>
      </c>
      <c r="H21" s="11"/>
      <c r="I21" s="11">
        <f>(I20-I22-D2-I24)*0.9</f>
        <v>18106.2</v>
      </c>
      <c r="J21" s="11"/>
      <c r="L21" s="11">
        <f>(L20-L22-L24)*0.9</f>
        <v>63000</v>
      </c>
      <c r="M21" s="11"/>
      <c r="N21" s="11">
        <f>(N20-N22-D2-N24)*0.9</f>
        <v>24406.2</v>
      </c>
      <c r="O21" s="11"/>
    </row>
    <row r="22" spans="1:15" x14ac:dyDescent="0.3">
      <c r="A22" s="9" t="s">
        <v>7</v>
      </c>
      <c r="B22" s="12">
        <f>B20*10%</f>
        <v>7000</v>
      </c>
      <c r="C22" s="12">
        <f>C20*10%</f>
        <v>7000</v>
      </c>
      <c r="D22" s="12">
        <f>D20*10%</f>
        <v>7000</v>
      </c>
      <c r="E22" s="12">
        <f>E20*10%</f>
        <v>7000</v>
      </c>
      <c r="G22" s="12">
        <f>G20*10%</f>
        <v>7000</v>
      </c>
      <c r="H22" s="12">
        <f>H20*10%</f>
        <v>7000</v>
      </c>
      <c r="I22" s="12">
        <f>I20*10%</f>
        <v>7000</v>
      </c>
      <c r="J22" s="12">
        <f>J20*10%</f>
        <v>7000</v>
      </c>
      <c r="L22" s="12"/>
      <c r="M22" s="12"/>
      <c r="N22" s="12"/>
      <c r="O22" s="12"/>
    </row>
    <row r="23" spans="1:15" x14ac:dyDescent="0.3">
      <c r="A23" s="9" t="s">
        <v>6</v>
      </c>
      <c r="B23" s="12">
        <f>(B20-B22-B21-0-B24)*0.1</f>
        <v>616</v>
      </c>
      <c r="C23" s="12">
        <f>C20*10%</f>
        <v>7000</v>
      </c>
      <c r="D23" s="12">
        <f>(D20-D22-D21-D2-D24)*0.1</f>
        <v>187.18000000000029</v>
      </c>
      <c r="E23" s="12">
        <f>E20*10%</f>
        <v>7000</v>
      </c>
      <c r="G23" s="12">
        <f>(G20-G22-G21-0-G24)*0.1</f>
        <v>630</v>
      </c>
      <c r="H23" s="12">
        <f>H20*10%</f>
        <v>7000</v>
      </c>
      <c r="I23" s="12">
        <f>(I20-I22-I21-D2-I24)*0.1</f>
        <v>201.18000000000029</v>
      </c>
      <c r="J23" s="12">
        <f>J20*10%</f>
        <v>7000</v>
      </c>
      <c r="L23" s="12">
        <f>(L20-L22-L21-0-L24)*0.1</f>
        <v>700</v>
      </c>
      <c r="M23" s="12">
        <f>M20*10%</f>
        <v>7000</v>
      </c>
      <c r="N23" s="12">
        <f>(N20-N22-N21-D2-N24)*0.1</f>
        <v>271.18000000000029</v>
      </c>
      <c r="O23" s="12">
        <f>O20*10%</f>
        <v>7000</v>
      </c>
    </row>
    <row r="24" spans="1:15" x14ac:dyDescent="0.3">
      <c r="A24" s="9" t="s">
        <v>5</v>
      </c>
      <c r="B24" s="12">
        <f>B20*2%</f>
        <v>1400</v>
      </c>
      <c r="C24" s="12">
        <f>C20*2%</f>
        <v>1400</v>
      </c>
      <c r="D24" s="12">
        <f>D20*2%</f>
        <v>1400</v>
      </c>
      <c r="E24" s="12">
        <f>E20*2%</f>
        <v>1400</v>
      </c>
      <c r="G24" s="12"/>
      <c r="H24" s="12"/>
      <c r="I24" s="12"/>
      <c r="J24" s="12"/>
      <c r="L24" s="12"/>
      <c r="M24" s="12"/>
      <c r="N24" s="12"/>
      <c r="O24" s="12"/>
    </row>
    <row r="25" spans="1:15" x14ac:dyDescent="0.3">
      <c r="A25" s="9" t="s">
        <v>4</v>
      </c>
      <c r="B25" s="12">
        <f>B20*3%</f>
        <v>2100</v>
      </c>
      <c r="C25" s="12">
        <f>C20*3%</f>
        <v>2100</v>
      </c>
      <c r="D25" s="12">
        <f>D20*3%</f>
        <v>2100</v>
      </c>
      <c r="E25" s="12">
        <f>E20*3%</f>
        <v>2100</v>
      </c>
      <c r="G25" s="12"/>
      <c r="H25" s="12"/>
      <c r="I25" s="12"/>
      <c r="J25" s="12"/>
      <c r="L25" s="12"/>
      <c r="M25" s="12"/>
      <c r="N25" s="12"/>
      <c r="O25" s="12"/>
    </row>
    <row r="26" spans="1:15" x14ac:dyDescent="0.3">
      <c r="A26" s="9" t="s">
        <v>3</v>
      </c>
      <c r="B26" s="12">
        <f>(B20-B22)*0.035</f>
        <v>2205</v>
      </c>
      <c r="C26" s="12">
        <f t="shared" ref="C26:J26" si="4">(C20-C22)*0.035</f>
        <v>2205</v>
      </c>
      <c r="D26" s="12">
        <f t="shared" si="4"/>
        <v>2205</v>
      </c>
      <c r="E26" s="12">
        <f t="shared" si="4"/>
        <v>2205</v>
      </c>
      <c r="G26" s="12">
        <f t="shared" si="4"/>
        <v>2205</v>
      </c>
      <c r="H26" s="12">
        <f t="shared" si="4"/>
        <v>2205</v>
      </c>
      <c r="I26" s="12">
        <f t="shared" si="4"/>
        <v>2205</v>
      </c>
      <c r="J26" s="12">
        <f t="shared" si="4"/>
        <v>2205</v>
      </c>
      <c r="L26" s="12">
        <f>H2*0.035</f>
        <v>0</v>
      </c>
      <c r="M26" s="12">
        <f>H2*0.035</f>
        <v>0</v>
      </c>
      <c r="N26" s="12">
        <f>H2*0.035</f>
        <v>0</v>
      </c>
      <c r="O26" s="12">
        <f>H2*0.035</f>
        <v>0</v>
      </c>
    </row>
    <row r="27" spans="1:15" x14ac:dyDescent="0.3">
      <c r="A27" s="9" t="s">
        <v>2</v>
      </c>
      <c r="B27" s="12"/>
      <c r="C27" s="12"/>
      <c r="D27" s="12"/>
      <c r="E27" s="12"/>
      <c r="G27" s="12"/>
      <c r="H27" s="12"/>
      <c r="I27" s="12"/>
      <c r="J27" s="12"/>
      <c r="L27" s="12"/>
      <c r="M27" s="12"/>
      <c r="N27" s="12"/>
      <c r="O27" s="12"/>
    </row>
    <row r="28" spans="1:15" x14ac:dyDescent="0.3">
      <c r="A28" s="9" t="s">
        <v>14</v>
      </c>
      <c r="B28" s="13">
        <f>B20-B23-B22-B24</f>
        <v>60984</v>
      </c>
      <c r="C28" s="13">
        <f>C20-C23-C22-C24</f>
        <v>54600</v>
      </c>
      <c r="D28" s="13">
        <f>D20-D23-D22-D24</f>
        <v>61412.820000000007</v>
      </c>
      <c r="E28" s="13">
        <f>E20-E23-E22-E24</f>
        <v>54600</v>
      </c>
      <c r="F28" s="14"/>
      <c r="G28" s="13">
        <f>G20-G23-G22-G24</f>
        <v>62370</v>
      </c>
      <c r="H28" s="13">
        <f>H20-H23-H22-H24</f>
        <v>56000</v>
      </c>
      <c r="I28" s="13">
        <f>I20-I23-I22-I24</f>
        <v>62798.820000000007</v>
      </c>
      <c r="J28" s="13">
        <f>J20-J23-J22-J24</f>
        <v>56000</v>
      </c>
      <c r="L28" s="13">
        <f>L20-L23-L22-L24</f>
        <v>69300</v>
      </c>
      <c r="M28" s="13">
        <f>M20-M23-M22-M24</f>
        <v>63000</v>
      </c>
      <c r="N28" s="13">
        <f>N20-N23-N22-N24</f>
        <v>69728.820000000007</v>
      </c>
      <c r="O28" s="13">
        <f>O20-O23-O22-O24</f>
        <v>63000</v>
      </c>
    </row>
    <row r="29" spans="1:15" x14ac:dyDescent="0.3">
      <c r="L29" s="4"/>
    </row>
    <row r="30" spans="1:15" x14ac:dyDescent="0.3">
      <c r="L30" s="4"/>
    </row>
    <row r="31" spans="1:15" x14ac:dyDescent="0.3">
      <c r="B31" s="3" t="s">
        <v>29</v>
      </c>
      <c r="C31" s="3"/>
      <c r="D31" s="3"/>
      <c r="E31" s="3"/>
      <c r="G31" s="3" t="s">
        <v>28</v>
      </c>
      <c r="H31" s="3"/>
      <c r="I31" s="3"/>
      <c r="J31" s="3"/>
      <c r="L31" s="3" t="s">
        <v>22</v>
      </c>
      <c r="M31" s="3"/>
      <c r="N31" s="3"/>
      <c r="O31" s="3"/>
    </row>
    <row r="32" spans="1:15" x14ac:dyDescent="0.3">
      <c r="A32" s="5"/>
      <c r="B32" s="6" t="s">
        <v>11</v>
      </c>
      <c r="C32" s="6"/>
      <c r="D32" s="6" t="s">
        <v>13</v>
      </c>
      <c r="E32" s="6"/>
      <c r="G32" s="6" t="s">
        <v>11</v>
      </c>
      <c r="H32" s="6"/>
      <c r="I32" s="6" t="s">
        <v>13</v>
      </c>
      <c r="J32" s="6"/>
      <c r="L32" s="6" t="s">
        <v>11</v>
      </c>
      <c r="M32" s="6"/>
      <c r="N32" s="6" t="s">
        <v>13</v>
      </c>
      <c r="O32" s="6"/>
    </row>
    <row r="33" spans="1:15" x14ac:dyDescent="0.3">
      <c r="A33" s="5"/>
      <c r="B33" s="8" t="s">
        <v>9</v>
      </c>
      <c r="C33" s="8" t="s">
        <v>10</v>
      </c>
      <c r="D33" s="8" t="s">
        <v>9</v>
      </c>
      <c r="E33" s="8" t="s">
        <v>10</v>
      </c>
      <c r="G33" s="8" t="s">
        <v>9</v>
      </c>
      <c r="H33" s="8" t="s">
        <v>10</v>
      </c>
      <c r="I33" s="8" t="s">
        <v>9</v>
      </c>
      <c r="J33" s="8" t="s">
        <v>10</v>
      </c>
      <c r="L33" s="8" t="s">
        <v>9</v>
      </c>
      <c r="M33" s="8" t="s">
        <v>10</v>
      </c>
      <c r="N33" s="8" t="s">
        <v>9</v>
      </c>
      <c r="O33" s="8" t="s">
        <v>10</v>
      </c>
    </row>
    <row r="34" spans="1:15" x14ac:dyDescent="0.3">
      <c r="A34" s="9" t="s">
        <v>12</v>
      </c>
      <c r="B34" s="10">
        <v>70000</v>
      </c>
      <c r="C34" s="10">
        <v>70000</v>
      </c>
      <c r="D34" s="10">
        <v>70000</v>
      </c>
      <c r="E34" s="10">
        <v>70000</v>
      </c>
      <c r="G34" s="10">
        <v>70000</v>
      </c>
      <c r="H34" s="10">
        <v>70000</v>
      </c>
      <c r="I34" s="10">
        <v>70000</v>
      </c>
      <c r="J34" s="10">
        <v>70000</v>
      </c>
      <c r="L34" s="10">
        <v>70000</v>
      </c>
      <c r="M34" s="10">
        <v>70000</v>
      </c>
      <c r="N34" s="10">
        <v>70000</v>
      </c>
      <c r="O34" s="10">
        <v>70000</v>
      </c>
    </row>
    <row r="35" spans="1:15" x14ac:dyDescent="0.3">
      <c r="A35" s="9" t="s">
        <v>8</v>
      </c>
      <c r="B35" s="11">
        <f>(B34-B36-B38)*0.9</f>
        <v>55440</v>
      </c>
      <c r="C35" s="11"/>
      <c r="D35" s="11">
        <f>(D34-D36-D2-D38)*0.9</f>
        <v>16846.2</v>
      </c>
      <c r="E35" s="11"/>
      <c r="G35" s="11">
        <f>(G34-G36-G38)*0.9</f>
        <v>56700</v>
      </c>
      <c r="H35" s="11"/>
      <c r="I35" s="11">
        <f>(I34-I36-D2-I38)*0.9</f>
        <v>18106.2</v>
      </c>
      <c r="J35" s="11"/>
      <c r="L35" s="11">
        <f>(L34-L36-L38)*0.9</f>
        <v>63000</v>
      </c>
      <c r="M35" s="11"/>
      <c r="N35" s="11">
        <f>(N34-N36-D2-N38)*0.9</f>
        <v>24406.2</v>
      </c>
      <c r="O35" s="11"/>
    </row>
    <row r="36" spans="1:15" x14ac:dyDescent="0.3">
      <c r="A36" s="9" t="s">
        <v>7</v>
      </c>
      <c r="B36" s="12">
        <f>B34*10%</f>
        <v>7000</v>
      </c>
      <c r="C36" s="12">
        <f>C34*10%</f>
        <v>7000</v>
      </c>
      <c r="D36" s="12">
        <f>D34*10%</f>
        <v>7000</v>
      </c>
      <c r="E36" s="12">
        <f>E34*10%</f>
        <v>7000</v>
      </c>
      <c r="G36" s="12">
        <f>G34*10%</f>
        <v>7000</v>
      </c>
      <c r="H36" s="12">
        <f>H34*10%</f>
        <v>7000</v>
      </c>
      <c r="I36" s="12">
        <f>I34*10%</f>
        <v>7000</v>
      </c>
      <c r="J36" s="12">
        <f>J34*10%</f>
        <v>7000</v>
      </c>
      <c r="L36" s="12"/>
      <c r="M36" s="12"/>
      <c r="N36" s="12"/>
      <c r="O36" s="12"/>
    </row>
    <row r="37" spans="1:15" x14ac:dyDescent="0.3">
      <c r="A37" s="9" t="s">
        <v>6</v>
      </c>
      <c r="B37" s="12">
        <f>(B34-B36-B35-0-B38)*0.1</f>
        <v>616</v>
      </c>
      <c r="C37" s="12">
        <f>C34*10%</f>
        <v>7000</v>
      </c>
      <c r="D37" s="12">
        <f>(D34-D36-D35-D2-D38)*0.1</f>
        <v>187.18000000000029</v>
      </c>
      <c r="E37" s="12">
        <f>E34*10%</f>
        <v>7000</v>
      </c>
      <c r="G37" s="12">
        <f>(G34-G36-G35-0-G38)*0.1</f>
        <v>630</v>
      </c>
      <c r="H37" s="12">
        <f>H34*10%</f>
        <v>7000</v>
      </c>
      <c r="I37" s="12">
        <f>(I34-I36-I35-D2-I38)*0.1</f>
        <v>201.18000000000029</v>
      </c>
      <c r="J37" s="12">
        <f>J34*10%</f>
        <v>7000</v>
      </c>
      <c r="L37" s="12">
        <f>(L34-L36-L35-0-L38)*0.1</f>
        <v>700</v>
      </c>
      <c r="M37" s="12">
        <f>M34*10%</f>
        <v>7000</v>
      </c>
      <c r="N37" s="12">
        <f>(N34-N36-N35-D2-N38)*0.1</f>
        <v>271.18000000000029</v>
      </c>
      <c r="O37" s="12">
        <f>O34*10%</f>
        <v>7000</v>
      </c>
    </row>
    <row r="38" spans="1:15" x14ac:dyDescent="0.3">
      <c r="A38" s="9" t="s">
        <v>5</v>
      </c>
      <c r="B38" s="12">
        <f>B34*2%</f>
        <v>1400</v>
      </c>
      <c r="C38" s="12">
        <f>C34*2%</f>
        <v>1400</v>
      </c>
      <c r="D38" s="12">
        <f>D34*2%</f>
        <v>1400</v>
      </c>
      <c r="E38" s="12">
        <f>E34*2%</f>
        <v>1400</v>
      </c>
      <c r="G38" s="12"/>
      <c r="H38" s="12"/>
      <c r="I38" s="12"/>
      <c r="J38" s="12"/>
      <c r="L38" s="12"/>
      <c r="M38" s="12"/>
      <c r="N38" s="12"/>
      <c r="O38" s="12"/>
    </row>
    <row r="39" spans="1:15" x14ac:dyDescent="0.3">
      <c r="A39" s="9" t="s">
        <v>4</v>
      </c>
      <c r="B39" s="12">
        <f>B34*3%</f>
        <v>2100</v>
      </c>
      <c r="C39" s="12">
        <f>C34*3%</f>
        <v>2100</v>
      </c>
      <c r="D39" s="12">
        <f>D34*3%</f>
        <v>2100</v>
      </c>
      <c r="E39" s="12">
        <f>E34*3%</f>
        <v>2100</v>
      </c>
      <c r="G39" s="12"/>
      <c r="H39" s="12"/>
      <c r="I39" s="12"/>
      <c r="J39" s="12"/>
      <c r="L39" s="12"/>
      <c r="M39" s="12"/>
      <c r="N39" s="12"/>
      <c r="O39" s="12"/>
    </row>
    <row r="40" spans="1:15" x14ac:dyDescent="0.3">
      <c r="A40" s="9" t="s">
        <v>3</v>
      </c>
      <c r="B40" s="12">
        <f>(B34-B36)*0.035</f>
        <v>2205</v>
      </c>
      <c r="C40" s="12">
        <f t="shared" ref="C40:J40" si="5">(C34-C36)*0.035</f>
        <v>2205</v>
      </c>
      <c r="D40" s="12">
        <f t="shared" si="5"/>
        <v>2205</v>
      </c>
      <c r="E40" s="12">
        <f t="shared" si="5"/>
        <v>2205</v>
      </c>
      <c r="G40" s="12">
        <f t="shared" si="5"/>
        <v>2205</v>
      </c>
      <c r="H40" s="12">
        <f t="shared" si="5"/>
        <v>2205</v>
      </c>
      <c r="I40" s="12">
        <f t="shared" si="5"/>
        <v>2205</v>
      </c>
      <c r="J40" s="12">
        <f t="shared" si="5"/>
        <v>2205</v>
      </c>
      <c r="L40" s="12">
        <f>H2*0.035</f>
        <v>0</v>
      </c>
      <c r="M40" s="12">
        <f>H2*0.035</f>
        <v>0</v>
      </c>
      <c r="N40" s="12">
        <f>H2*0.035</f>
        <v>0</v>
      </c>
      <c r="O40" s="12">
        <f>H2*0.035</f>
        <v>0</v>
      </c>
    </row>
    <row r="41" spans="1:15" x14ac:dyDescent="0.3">
      <c r="A41" s="9" t="s">
        <v>2</v>
      </c>
      <c r="B41" s="12">
        <f>B2-B40</f>
        <v>858</v>
      </c>
      <c r="C41" s="12">
        <f>B2-C40</f>
        <v>858</v>
      </c>
      <c r="D41" s="12">
        <f>B2-D40</f>
        <v>858</v>
      </c>
      <c r="E41" s="12">
        <f>B2-E40</f>
        <v>858</v>
      </c>
      <c r="G41" s="12">
        <f>B2-G40</f>
        <v>858</v>
      </c>
      <c r="H41" s="12">
        <f>B2-H40</f>
        <v>858</v>
      </c>
      <c r="I41" s="12">
        <f>B2-I40</f>
        <v>858</v>
      </c>
      <c r="J41" s="12">
        <f>B2-J40</f>
        <v>858</v>
      </c>
      <c r="L41" s="12">
        <f>B2-L40</f>
        <v>3063</v>
      </c>
      <c r="M41" s="12">
        <f>B2-M40</f>
        <v>3063</v>
      </c>
      <c r="N41" s="12">
        <f>B2-N40</f>
        <v>3063</v>
      </c>
      <c r="O41" s="12">
        <f>B2-O40</f>
        <v>3063</v>
      </c>
    </row>
    <row r="42" spans="1:15" x14ac:dyDescent="0.3">
      <c r="A42" s="9" t="s">
        <v>14</v>
      </c>
      <c r="B42" s="13">
        <f>B34-B37-B36-B38</f>
        <v>60984</v>
      </c>
      <c r="C42" s="13">
        <f>C34-C37-C36-C38</f>
        <v>54600</v>
      </c>
      <c r="D42" s="13">
        <f>D34-D37-D36-D38</f>
        <v>61412.820000000007</v>
      </c>
      <c r="E42" s="13">
        <f>E34-E37-E36-E38</f>
        <v>54600</v>
      </c>
      <c r="F42" s="14"/>
      <c r="G42" s="13">
        <f>G34-G37-G36-G38</f>
        <v>62370</v>
      </c>
      <c r="H42" s="13">
        <f>H34-H37-H36-H38</f>
        <v>56000</v>
      </c>
      <c r="I42" s="13">
        <f>I34-I37-I36-I38</f>
        <v>62798.820000000007</v>
      </c>
      <c r="J42" s="13">
        <f>J34-J37-J36-J38</f>
        <v>56000</v>
      </c>
      <c r="L42" s="13">
        <f>L34-L37-L36-L38</f>
        <v>69300</v>
      </c>
      <c r="M42" s="13">
        <f>M34-M37-M36-M38</f>
        <v>63000</v>
      </c>
      <c r="N42" s="13">
        <f>N34-N37-N36-N38</f>
        <v>69728.820000000007</v>
      </c>
      <c r="O42" s="13">
        <f>O34-O37-O36-O38</f>
        <v>63000</v>
      </c>
    </row>
    <row r="43" spans="1:15" x14ac:dyDescent="0.3">
      <c r="L43" s="4"/>
    </row>
    <row r="44" spans="1:15" x14ac:dyDescent="0.3">
      <c r="L44" s="4"/>
    </row>
    <row r="45" spans="1:15" x14ac:dyDescent="0.3">
      <c r="B45" s="3" t="s">
        <v>30</v>
      </c>
      <c r="C45" s="3"/>
      <c r="D45" s="3"/>
      <c r="E45" s="3"/>
      <c r="G45" s="3" t="s">
        <v>31</v>
      </c>
      <c r="H45" s="3"/>
      <c r="I45" s="3"/>
      <c r="J45" s="3"/>
      <c r="L45" s="3" t="s">
        <v>23</v>
      </c>
      <c r="M45" s="3"/>
      <c r="N45" s="3"/>
      <c r="O45" s="3"/>
    </row>
    <row r="46" spans="1:15" x14ac:dyDescent="0.3">
      <c r="A46" s="5"/>
      <c r="B46" s="6" t="s">
        <v>11</v>
      </c>
      <c r="C46" s="6"/>
      <c r="D46" s="6" t="s">
        <v>13</v>
      </c>
      <c r="E46" s="6"/>
      <c r="G46" s="6" t="s">
        <v>11</v>
      </c>
      <c r="H46" s="6"/>
      <c r="I46" s="6" t="s">
        <v>13</v>
      </c>
      <c r="J46" s="6"/>
      <c r="L46" s="6" t="s">
        <v>11</v>
      </c>
      <c r="M46" s="6"/>
      <c r="N46" s="6" t="s">
        <v>13</v>
      </c>
      <c r="O46" s="6"/>
    </row>
    <row r="47" spans="1:15" x14ac:dyDescent="0.3">
      <c r="A47" s="5"/>
      <c r="B47" s="8" t="s">
        <v>9</v>
      </c>
      <c r="C47" s="8" t="s">
        <v>10</v>
      </c>
      <c r="D47" s="8" t="s">
        <v>9</v>
      </c>
      <c r="E47" s="8" t="s">
        <v>10</v>
      </c>
      <c r="G47" s="8" t="s">
        <v>9</v>
      </c>
      <c r="H47" s="8" t="s">
        <v>10</v>
      </c>
      <c r="I47" s="8" t="s">
        <v>9</v>
      </c>
      <c r="J47" s="8" t="s">
        <v>10</v>
      </c>
      <c r="L47" s="8" t="s">
        <v>9</v>
      </c>
      <c r="M47" s="8" t="s">
        <v>10</v>
      </c>
      <c r="N47" s="8" t="s">
        <v>9</v>
      </c>
      <c r="O47" s="8" t="s">
        <v>10</v>
      </c>
    </row>
    <row r="48" spans="1:15" x14ac:dyDescent="0.3">
      <c r="A48" s="9" t="s">
        <v>12</v>
      </c>
      <c r="B48" s="10">
        <v>70000</v>
      </c>
      <c r="C48" s="10">
        <v>70000</v>
      </c>
      <c r="D48" s="10">
        <v>70000</v>
      </c>
      <c r="E48" s="10">
        <v>70000</v>
      </c>
      <c r="G48" s="10">
        <v>70000</v>
      </c>
      <c r="H48" s="10">
        <v>70000</v>
      </c>
      <c r="I48" s="10">
        <v>70000</v>
      </c>
      <c r="J48" s="10">
        <v>70000</v>
      </c>
      <c r="L48" s="10">
        <v>70000</v>
      </c>
      <c r="M48" s="10">
        <v>70000</v>
      </c>
      <c r="N48" s="10">
        <v>70000</v>
      </c>
      <c r="O48" s="10">
        <v>70000</v>
      </c>
    </row>
    <row r="49" spans="1:15" x14ac:dyDescent="0.3">
      <c r="A49" s="9" t="s">
        <v>8</v>
      </c>
      <c r="B49" s="11">
        <f>(B48-B50-B52)*0.9</f>
        <v>55440</v>
      </c>
      <c r="C49" s="11"/>
      <c r="D49" s="11">
        <f>(D48-D50-D2-D52)*0.9</f>
        <v>16846.2</v>
      </c>
      <c r="E49" s="11"/>
      <c r="G49" s="11">
        <f>(G48-G50-G52)*0.9</f>
        <v>56700</v>
      </c>
      <c r="H49" s="11"/>
      <c r="I49" s="11">
        <f>(I48-I50-D2-I52)*0.9</f>
        <v>18106.2</v>
      </c>
      <c r="J49" s="11"/>
      <c r="L49" s="11">
        <f>(L48-L50-L52)*0.9</f>
        <v>63000</v>
      </c>
      <c r="M49" s="11"/>
      <c r="N49" s="11">
        <f>(N48-N50-D2-N52)*0.9</f>
        <v>24406.2</v>
      </c>
      <c r="O49" s="11"/>
    </row>
    <row r="50" spans="1:15" x14ac:dyDescent="0.3">
      <c r="A50" s="9" t="s">
        <v>7</v>
      </c>
      <c r="B50" s="12">
        <f>B48*10%</f>
        <v>7000</v>
      </c>
      <c r="C50" s="12">
        <f>C48*10%</f>
        <v>7000</v>
      </c>
      <c r="D50" s="12">
        <f>D48*10%</f>
        <v>7000</v>
      </c>
      <c r="E50" s="12">
        <f>E48*10%</f>
        <v>7000</v>
      </c>
      <c r="G50" s="12">
        <f>G48*10%</f>
        <v>7000</v>
      </c>
      <c r="H50" s="12">
        <f>H48*10%</f>
        <v>7000</v>
      </c>
      <c r="I50" s="12">
        <f>I48*10%</f>
        <v>7000</v>
      </c>
      <c r="J50" s="12">
        <f>J48*10%</f>
        <v>7000</v>
      </c>
      <c r="L50" s="12"/>
      <c r="M50" s="12"/>
      <c r="N50" s="12"/>
      <c r="O50" s="12"/>
    </row>
    <row r="51" spans="1:15" x14ac:dyDescent="0.3">
      <c r="A51" s="9" t="s">
        <v>6</v>
      </c>
      <c r="B51" s="12">
        <f>(B48-B50-B49-0-B52)*0.1</f>
        <v>616</v>
      </c>
      <c r="C51" s="12">
        <f>C48*10%</f>
        <v>7000</v>
      </c>
      <c r="D51" s="12">
        <f>(D48-D50-D49-D2-D52)*0.1</f>
        <v>187.18000000000029</v>
      </c>
      <c r="E51" s="12">
        <f>E48*10%</f>
        <v>7000</v>
      </c>
      <c r="G51" s="12">
        <f>(G48-G50-G49-0-G52)*0.1</f>
        <v>630</v>
      </c>
      <c r="H51" s="12">
        <f>H48*10%</f>
        <v>7000</v>
      </c>
      <c r="I51" s="12">
        <f>(I48-I50-I49-D2-I52)*0.1</f>
        <v>201.18000000000029</v>
      </c>
      <c r="J51" s="12">
        <f>J48*10%</f>
        <v>7000</v>
      </c>
      <c r="L51" s="12">
        <f>(L48-L50-L49-0-L52)*0.1</f>
        <v>700</v>
      </c>
      <c r="M51" s="12">
        <f>M48*10%</f>
        <v>7000</v>
      </c>
      <c r="N51" s="12">
        <f>(N48-N50-N49-D2-N52)*0.1</f>
        <v>271.18000000000029</v>
      </c>
      <c r="O51" s="12">
        <f>O48*10%</f>
        <v>7000</v>
      </c>
    </row>
    <row r="52" spans="1:15" x14ac:dyDescent="0.3">
      <c r="A52" s="9" t="s">
        <v>5</v>
      </c>
      <c r="B52" s="12">
        <f>B48*2%</f>
        <v>1400</v>
      </c>
      <c r="C52" s="12">
        <f>C48*2%</f>
        <v>1400</v>
      </c>
      <c r="D52" s="12">
        <f>D48*2%</f>
        <v>1400</v>
      </c>
      <c r="E52" s="12">
        <f>E48*2%</f>
        <v>1400</v>
      </c>
      <c r="G52" s="12"/>
      <c r="H52" s="12"/>
      <c r="I52" s="12"/>
      <c r="J52" s="12"/>
      <c r="L52" s="12"/>
      <c r="M52" s="12"/>
      <c r="N52" s="12"/>
      <c r="O52" s="12"/>
    </row>
    <row r="53" spans="1:15" x14ac:dyDescent="0.3">
      <c r="A53" s="9" t="s">
        <v>4</v>
      </c>
      <c r="B53" s="12">
        <f>B48*3%</f>
        <v>2100</v>
      </c>
      <c r="C53" s="12">
        <f>C48*3%</f>
        <v>2100</v>
      </c>
      <c r="D53" s="12">
        <f>D48*3%</f>
        <v>2100</v>
      </c>
      <c r="E53" s="12">
        <f>E48*3%</f>
        <v>2100</v>
      </c>
      <c r="G53" s="12"/>
      <c r="H53" s="12"/>
      <c r="I53" s="12"/>
      <c r="J53" s="12"/>
      <c r="L53" s="12"/>
      <c r="M53" s="12"/>
      <c r="N53" s="12"/>
      <c r="O53" s="12"/>
    </row>
    <row r="54" spans="1:15" x14ac:dyDescent="0.3">
      <c r="A54" s="9" t="s">
        <v>3</v>
      </c>
      <c r="B54" s="12">
        <f>(B48-B50)*0.035</f>
        <v>2205</v>
      </c>
      <c r="C54" s="12">
        <f t="shared" ref="C54:J54" si="6">(C48-C50)*0.035</f>
        <v>2205</v>
      </c>
      <c r="D54" s="12">
        <f t="shared" si="6"/>
        <v>2205</v>
      </c>
      <c r="E54" s="12">
        <f t="shared" si="6"/>
        <v>2205</v>
      </c>
      <c r="G54" s="12">
        <f t="shared" si="6"/>
        <v>2205</v>
      </c>
      <c r="H54" s="12">
        <f t="shared" si="6"/>
        <v>2205</v>
      </c>
      <c r="I54" s="12">
        <f t="shared" si="6"/>
        <v>2205</v>
      </c>
      <c r="J54" s="12">
        <f t="shared" si="6"/>
        <v>2205</v>
      </c>
      <c r="L54" s="12">
        <f>H2*0.035</f>
        <v>0</v>
      </c>
      <c r="M54" s="12">
        <f>H2*0.035</f>
        <v>0</v>
      </c>
      <c r="N54" s="12">
        <f>H2*0.035</f>
        <v>0</v>
      </c>
      <c r="O54" s="12">
        <f>H2*0.035</f>
        <v>0</v>
      </c>
    </row>
    <row r="55" spans="1:15" x14ac:dyDescent="0.3">
      <c r="A55" s="9" t="s">
        <v>2</v>
      </c>
      <c r="B55" s="12"/>
      <c r="C55" s="12"/>
      <c r="D55" s="12"/>
      <c r="E55" s="12"/>
      <c r="G55" s="12"/>
      <c r="H55" s="12"/>
      <c r="I55" s="12"/>
      <c r="J55" s="12"/>
      <c r="L55" s="12"/>
      <c r="M55" s="12"/>
      <c r="N55" s="12"/>
      <c r="O55" s="12"/>
    </row>
    <row r="56" spans="1:15" x14ac:dyDescent="0.3">
      <c r="A56" s="9" t="s">
        <v>14</v>
      </c>
      <c r="B56" s="13">
        <f>B48-B51-B50-B52</f>
        <v>60984</v>
      </c>
      <c r="C56" s="13">
        <f>C48-C51-C50-C52</f>
        <v>54600</v>
      </c>
      <c r="D56" s="13">
        <f>D48-D51-D50-D52</f>
        <v>61412.820000000007</v>
      </c>
      <c r="E56" s="13">
        <f>E48-E51-E50-E52</f>
        <v>54600</v>
      </c>
      <c r="F56" s="14"/>
      <c r="G56" s="13">
        <f>G48-G51-G50-G52</f>
        <v>62370</v>
      </c>
      <c r="H56" s="13">
        <f>H48-H51-H50-H52</f>
        <v>56000</v>
      </c>
      <c r="I56" s="13">
        <f>I48-I51-I50-I52</f>
        <v>62798.820000000007</v>
      </c>
      <c r="J56" s="13">
        <f>J48-J51-J50-J52</f>
        <v>56000</v>
      </c>
      <c r="L56" s="13">
        <f>L48-L51-L50-L52</f>
        <v>69300</v>
      </c>
      <c r="M56" s="13">
        <f>M48-M51-M50-M52</f>
        <v>63000</v>
      </c>
      <c r="N56" s="13">
        <f>N48-N51-N50-N52</f>
        <v>69728.820000000007</v>
      </c>
      <c r="O56" s="13">
        <f>O48-O51-O50-O52</f>
        <v>63000</v>
      </c>
    </row>
  </sheetData>
  <mergeCells count="36">
    <mergeCell ref="B45:E45"/>
    <mergeCell ref="G45:J45"/>
    <mergeCell ref="L45:O45"/>
    <mergeCell ref="B46:C46"/>
    <mergeCell ref="D46:E46"/>
    <mergeCell ref="G46:H46"/>
    <mergeCell ref="I46:J46"/>
    <mergeCell ref="L46:M46"/>
    <mergeCell ref="N46:O46"/>
    <mergeCell ref="B31:E31"/>
    <mergeCell ref="G31:J31"/>
    <mergeCell ref="L31:O31"/>
    <mergeCell ref="B32:C32"/>
    <mergeCell ref="D32:E32"/>
    <mergeCell ref="G32:H32"/>
    <mergeCell ref="I32:J32"/>
    <mergeCell ref="L32:M32"/>
    <mergeCell ref="N32:O32"/>
    <mergeCell ref="B17:E17"/>
    <mergeCell ref="G17:J17"/>
    <mergeCell ref="L17:O17"/>
    <mergeCell ref="B18:C18"/>
    <mergeCell ref="D18:E18"/>
    <mergeCell ref="G18:H18"/>
    <mergeCell ref="I18:J18"/>
    <mergeCell ref="L18:M18"/>
    <mergeCell ref="N18:O18"/>
    <mergeCell ref="B3:E3"/>
    <mergeCell ref="G3:J3"/>
    <mergeCell ref="L3:O3"/>
    <mergeCell ref="B4:C4"/>
    <mergeCell ref="D4:E4"/>
    <mergeCell ref="G4:H4"/>
    <mergeCell ref="I4:J4"/>
    <mergeCell ref="L4:M4"/>
    <mergeCell ref="N4:O4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2"/>
  <sheetViews>
    <sheetView topLeftCell="A13" workbookViewId="0">
      <selection activeCell="P28" sqref="P28"/>
    </sheetView>
  </sheetViews>
  <sheetFormatPr defaultRowHeight="14.4" x14ac:dyDescent="0.3"/>
  <cols>
    <col min="1" max="1" width="35.3984375" style="2" customWidth="1"/>
    <col min="2" max="2" width="10.796875" style="4" customWidth="1"/>
    <col min="3" max="3" width="9.8984375" style="4" customWidth="1"/>
    <col min="4" max="4" width="9.59765625" style="4" customWidth="1"/>
    <col min="5" max="5" width="10.59765625" style="4" customWidth="1"/>
    <col min="6" max="6" width="5.3984375" style="4" customWidth="1"/>
    <col min="7" max="7" width="8.796875" style="4"/>
    <col min="8" max="10" width="8.796875" style="2"/>
    <col min="11" max="11" width="5.59765625" style="2" customWidth="1"/>
    <col min="12" max="16384" width="8.796875" style="2"/>
  </cols>
  <sheetData>
    <row r="1" spans="1:15" x14ac:dyDescent="0.3">
      <c r="B1" s="15" t="s">
        <v>16</v>
      </c>
      <c r="C1" s="15" t="s">
        <v>1</v>
      </c>
      <c r="D1" s="15" t="s">
        <v>0</v>
      </c>
      <c r="E1" s="15" t="s">
        <v>32</v>
      </c>
    </row>
    <row r="2" spans="1:15" x14ac:dyDescent="0.3">
      <c r="B2" s="15">
        <v>3063</v>
      </c>
      <c r="C2" s="15">
        <v>60000</v>
      </c>
      <c r="D2" s="15">
        <f>B2*14</f>
        <v>42882</v>
      </c>
      <c r="E2" s="15">
        <f>B2*25</f>
        <v>76575</v>
      </c>
    </row>
    <row r="3" spans="1:15" x14ac:dyDescent="0.3">
      <c r="B3" s="3" t="s">
        <v>24</v>
      </c>
      <c r="C3" s="3"/>
      <c r="D3" s="3"/>
      <c r="E3" s="3"/>
      <c r="G3" s="3" t="s">
        <v>27</v>
      </c>
      <c r="H3" s="3"/>
      <c r="I3" s="3"/>
      <c r="J3" s="3"/>
      <c r="L3" s="3" t="s">
        <v>20</v>
      </c>
      <c r="M3" s="3"/>
      <c r="N3" s="3"/>
      <c r="O3" s="3"/>
    </row>
    <row r="4" spans="1:15" x14ac:dyDescent="0.3">
      <c r="A4" s="5"/>
      <c r="B4" s="6" t="s">
        <v>11</v>
      </c>
      <c r="C4" s="6"/>
      <c r="D4" s="6" t="s">
        <v>13</v>
      </c>
      <c r="E4" s="6"/>
      <c r="G4" s="6" t="s">
        <v>11</v>
      </c>
      <c r="H4" s="6"/>
      <c r="I4" s="6" t="s">
        <v>13</v>
      </c>
      <c r="J4" s="6"/>
      <c r="L4" s="6" t="s">
        <v>11</v>
      </c>
      <c r="M4" s="6"/>
      <c r="N4" s="6" t="s">
        <v>13</v>
      </c>
      <c r="O4" s="6"/>
    </row>
    <row r="5" spans="1:15" x14ac:dyDescent="0.3">
      <c r="A5" s="5"/>
      <c r="B5" s="8" t="s">
        <v>9</v>
      </c>
      <c r="C5" s="8" t="s">
        <v>10</v>
      </c>
      <c r="D5" s="8" t="s">
        <v>9</v>
      </c>
      <c r="E5" s="8" t="s">
        <v>10</v>
      </c>
      <c r="G5" s="8" t="s">
        <v>9</v>
      </c>
      <c r="H5" s="8" t="s">
        <v>10</v>
      </c>
      <c r="I5" s="8" t="s">
        <v>9</v>
      </c>
      <c r="J5" s="8" t="s">
        <v>10</v>
      </c>
      <c r="L5" s="8" t="s">
        <v>9</v>
      </c>
      <c r="M5" s="8" t="s">
        <v>10</v>
      </c>
      <c r="N5" s="8" t="s">
        <v>9</v>
      </c>
      <c r="O5" s="8" t="s">
        <v>10</v>
      </c>
    </row>
    <row r="6" spans="1:15" x14ac:dyDescent="0.3">
      <c r="A6" s="9" t="s">
        <v>12</v>
      </c>
      <c r="B6" s="10">
        <v>200000</v>
      </c>
      <c r="C6" s="10">
        <v>200000</v>
      </c>
      <c r="D6" s="10">
        <v>200000</v>
      </c>
      <c r="E6" s="10">
        <v>200000</v>
      </c>
      <c r="G6" s="10">
        <v>200000</v>
      </c>
      <c r="H6" s="10">
        <v>200000</v>
      </c>
      <c r="I6" s="10">
        <v>200000</v>
      </c>
      <c r="J6" s="10">
        <v>200000</v>
      </c>
      <c r="L6" s="10">
        <v>200000</v>
      </c>
      <c r="M6" s="10">
        <v>200000</v>
      </c>
      <c r="N6" s="10">
        <v>200000</v>
      </c>
      <c r="O6" s="10">
        <v>200000</v>
      </c>
    </row>
    <row r="7" spans="1:15" x14ac:dyDescent="0.3">
      <c r="A7" s="9" t="s">
        <v>7</v>
      </c>
      <c r="B7" s="12">
        <f>B6*10%</f>
        <v>20000</v>
      </c>
      <c r="C7" s="12">
        <f>C6*10%</f>
        <v>20000</v>
      </c>
      <c r="D7" s="12">
        <f>D6*10%</f>
        <v>20000</v>
      </c>
      <c r="E7" s="12">
        <f>E6*10%</f>
        <v>20000</v>
      </c>
      <c r="G7" s="12">
        <f>G6*10%</f>
        <v>20000</v>
      </c>
      <c r="H7" s="12">
        <f>H6*10%</f>
        <v>20000</v>
      </c>
      <c r="I7" s="12">
        <f>I6*10%</f>
        <v>20000</v>
      </c>
      <c r="J7" s="12">
        <f>J6*10%</f>
        <v>20000</v>
      </c>
      <c r="L7" s="12"/>
      <c r="M7" s="12"/>
      <c r="N7" s="12"/>
      <c r="O7" s="12"/>
    </row>
    <row r="8" spans="1:15" x14ac:dyDescent="0.3">
      <c r="A8" s="9" t="s">
        <v>6</v>
      </c>
      <c r="B8" s="12">
        <f>(B6-B7-0-B9)*0.1</f>
        <v>17600</v>
      </c>
      <c r="C8" s="12">
        <f>C6*10%</f>
        <v>20000</v>
      </c>
      <c r="D8" s="12">
        <f>(D6-D7-D2-D9)*0.1</f>
        <v>13311.800000000001</v>
      </c>
      <c r="E8" s="12">
        <f>E6*10%</f>
        <v>20000</v>
      </c>
      <c r="G8" s="12">
        <f>(G6-G7-0-G9)*0.1</f>
        <v>18000</v>
      </c>
      <c r="H8" s="12">
        <f>H6*10%</f>
        <v>20000</v>
      </c>
      <c r="I8" s="12">
        <f>(I6-I7-D2-I9)*0.1</f>
        <v>13711.800000000001</v>
      </c>
      <c r="J8" s="12">
        <f>J6*10%</f>
        <v>20000</v>
      </c>
      <c r="L8" s="12">
        <f>(L6-L7-0-L9)*0.1</f>
        <v>20000</v>
      </c>
      <c r="M8" s="12">
        <f>M6*10%</f>
        <v>20000</v>
      </c>
      <c r="N8" s="12">
        <f>(N6-N7-D2-N9)*0.1</f>
        <v>15711.800000000001</v>
      </c>
      <c r="O8" s="12">
        <f>O6*10%</f>
        <v>20000</v>
      </c>
    </row>
    <row r="9" spans="1:15" x14ac:dyDescent="0.3">
      <c r="A9" s="9" t="s">
        <v>5</v>
      </c>
      <c r="B9" s="12">
        <f>B6*2%</f>
        <v>4000</v>
      </c>
      <c r="C9" s="12">
        <f>C6*2%</f>
        <v>4000</v>
      </c>
      <c r="D9" s="12">
        <f>D6*2%</f>
        <v>4000</v>
      </c>
      <c r="E9" s="12">
        <f>E6*2%</f>
        <v>4000</v>
      </c>
      <c r="G9" s="12"/>
      <c r="H9" s="12"/>
      <c r="I9" s="12"/>
      <c r="J9" s="12"/>
      <c r="L9" s="12"/>
      <c r="M9" s="12"/>
      <c r="N9" s="12"/>
      <c r="O9" s="12"/>
    </row>
    <row r="10" spans="1:15" x14ac:dyDescent="0.3">
      <c r="A10" s="9" t="s">
        <v>4</v>
      </c>
      <c r="B10" s="12">
        <f>B6*3%</f>
        <v>6000</v>
      </c>
      <c r="C10" s="12">
        <f>C6*3%</f>
        <v>6000</v>
      </c>
      <c r="D10" s="12">
        <f>D6*3%</f>
        <v>6000</v>
      </c>
      <c r="E10" s="12">
        <f>E6*3%</f>
        <v>6000</v>
      </c>
      <c r="G10" s="12"/>
      <c r="H10" s="12"/>
      <c r="I10" s="12"/>
      <c r="J10" s="12"/>
      <c r="L10" s="12"/>
      <c r="M10" s="12"/>
      <c r="N10" s="12"/>
      <c r="O10" s="12"/>
    </row>
    <row r="11" spans="1:15" x14ac:dyDescent="0.3">
      <c r="A11" s="9" t="s">
        <v>3</v>
      </c>
      <c r="B11" s="12">
        <f>(B6-B7)*0.035</f>
        <v>6300.0000000000009</v>
      </c>
      <c r="C11" s="12">
        <f t="shared" ref="C11:J11" si="0">(C6-C7)*0.035</f>
        <v>6300.0000000000009</v>
      </c>
      <c r="D11" s="12">
        <f t="shared" si="0"/>
        <v>6300.0000000000009</v>
      </c>
      <c r="E11" s="12">
        <f t="shared" si="0"/>
        <v>6300.0000000000009</v>
      </c>
      <c r="G11" s="12">
        <f t="shared" si="0"/>
        <v>6300.0000000000009</v>
      </c>
      <c r="H11" s="12">
        <f t="shared" si="0"/>
        <v>6300.0000000000009</v>
      </c>
      <c r="I11" s="12">
        <f t="shared" si="0"/>
        <v>6300.0000000000009</v>
      </c>
      <c r="J11" s="12">
        <f t="shared" si="0"/>
        <v>6300.0000000000009</v>
      </c>
      <c r="L11" s="12">
        <f>H2*0.035</f>
        <v>0</v>
      </c>
      <c r="M11" s="12">
        <f>H2*0.035</f>
        <v>0</v>
      </c>
      <c r="N11" s="12">
        <f>H2*0.035</f>
        <v>0</v>
      </c>
      <c r="O11" s="12">
        <f>H2*0.035</f>
        <v>0</v>
      </c>
    </row>
    <row r="12" spans="1:15" x14ac:dyDescent="0.3">
      <c r="A12" s="9" t="s">
        <v>2</v>
      </c>
      <c r="B12" s="12">
        <f>(B6-B7-B9)*0.095-B11</f>
        <v>10420</v>
      </c>
      <c r="C12" s="12">
        <f>(C6-C7-C9)*0.095-C11</f>
        <v>10420</v>
      </c>
      <c r="D12" s="12">
        <f>(D6-D7-D9)*0.095-D11</f>
        <v>10420</v>
      </c>
      <c r="E12" s="12">
        <f>(E6-E7-E9)*0.095-E11</f>
        <v>10420</v>
      </c>
      <c r="G12" s="12">
        <f>(G6-G7-G9)*0.095-G11</f>
        <v>10800</v>
      </c>
      <c r="H12" s="12">
        <f>(H6-H7-H9)*0.095-H11</f>
        <v>10800</v>
      </c>
      <c r="I12" s="12">
        <f>(I6-I7-I9)*0.095-I11</f>
        <v>10800</v>
      </c>
      <c r="J12" s="12">
        <f>(J6-J7-J9)*0.095-J11</f>
        <v>10800</v>
      </c>
      <c r="L12" s="12">
        <f>L6*0.095-L11</f>
        <v>19000</v>
      </c>
      <c r="M12" s="12">
        <f>M6*0.095-M11</f>
        <v>19000</v>
      </c>
      <c r="N12" s="12">
        <f>N6*0.095-N11</f>
        <v>19000</v>
      </c>
      <c r="O12" s="12">
        <f>O6*0.095-O11</f>
        <v>19000</v>
      </c>
    </row>
    <row r="13" spans="1:15" x14ac:dyDescent="0.3">
      <c r="A13" s="9" t="s">
        <v>14</v>
      </c>
      <c r="B13" s="13">
        <f>B6-B8-B7-B9</f>
        <v>158400</v>
      </c>
      <c r="C13" s="13">
        <f>C6-C8-C7-C9</f>
        <v>156000</v>
      </c>
      <c r="D13" s="13">
        <f>D6-D8-D7-D9</f>
        <v>162688.20000000001</v>
      </c>
      <c r="E13" s="13">
        <f>E6-E8-E7-E9</f>
        <v>156000</v>
      </c>
      <c r="F13" s="14"/>
      <c r="G13" s="13">
        <f>G6-G8-G7-G9</f>
        <v>162000</v>
      </c>
      <c r="H13" s="13">
        <f>H6-H8-H7-H9</f>
        <v>160000</v>
      </c>
      <c r="I13" s="13">
        <f>I6-I8-I7-I9</f>
        <v>166288.20000000001</v>
      </c>
      <c r="J13" s="13">
        <f>J6-J8-J7-J9</f>
        <v>160000</v>
      </c>
      <c r="L13" s="13">
        <f>L6-L8-L7-L9</f>
        <v>180000</v>
      </c>
      <c r="M13" s="13">
        <f>M6-M8-M7-M9</f>
        <v>180000</v>
      </c>
      <c r="N13" s="13">
        <f>N6-N8-N7-N9</f>
        <v>184288.2</v>
      </c>
      <c r="O13" s="13">
        <f>O6-O8-O7-O9</f>
        <v>180000</v>
      </c>
    </row>
    <row r="14" spans="1:15" x14ac:dyDescent="0.3">
      <c r="L14" s="4"/>
    </row>
    <row r="15" spans="1:15" x14ac:dyDescent="0.3">
      <c r="L15" s="4"/>
    </row>
    <row r="16" spans="1:15" x14ac:dyDescent="0.3">
      <c r="B16" s="3" t="s">
        <v>25</v>
      </c>
      <c r="C16" s="3"/>
      <c r="D16" s="3"/>
      <c r="E16" s="3"/>
      <c r="G16" s="3" t="s">
        <v>26</v>
      </c>
      <c r="H16" s="3"/>
      <c r="I16" s="3"/>
      <c r="J16" s="3"/>
      <c r="L16" s="3" t="s">
        <v>21</v>
      </c>
      <c r="M16" s="3"/>
      <c r="N16" s="3"/>
      <c r="O16" s="3"/>
    </row>
    <row r="17" spans="1:15" x14ac:dyDescent="0.3">
      <c r="A17" s="5"/>
      <c r="B17" s="6" t="s">
        <v>11</v>
      </c>
      <c r="C17" s="6"/>
      <c r="D17" s="6" t="s">
        <v>13</v>
      </c>
      <c r="E17" s="6"/>
      <c r="G17" s="6" t="s">
        <v>11</v>
      </c>
      <c r="H17" s="6"/>
      <c r="I17" s="6" t="s">
        <v>13</v>
      </c>
      <c r="J17" s="6"/>
      <c r="L17" s="6" t="s">
        <v>11</v>
      </c>
      <c r="M17" s="6"/>
      <c r="N17" s="6" t="s">
        <v>13</v>
      </c>
      <c r="O17" s="6"/>
    </row>
    <row r="18" spans="1:15" x14ac:dyDescent="0.3">
      <c r="A18" s="5"/>
      <c r="B18" s="8" t="s">
        <v>9</v>
      </c>
      <c r="C18" s="8" t="s">
        <v>10</v>
      </c>
      <c r="D18" s="8" t="s">
        <v>9</v>
      </c>
      <c r="E18" s="8" t="s">
        <v>10</v>
      </c>
      <c r="G18" s="8" t="s">
        <v>9</v>
      </c>
      <c r="H18" s="8" t="s">
        <v>10</v>
      </c>
      <c r="I18" s="8" t="s">
        <v>9</v>
      </c>
      <c r="J18" s="8" t="s">
        <v>10</v>
      </c>
      <c r="L18" s="8" t="s">
        <v>9</v>
      </c>
      <c r="M18" s="8" t="s">
        <v>10</v>
      </c>
      <c r="N18" s="8" t="s">
        <v>9</v>
      </c>
      <c r="O18" s="8" t="s">
        <v>10</v>
      </c>
    </row>
    <row r="19" spans="1:15" x14ac:dyDescent="0.3">
      <c r="A19" s="9" t="s">
        <v>12</v>
      </c>
      <c r="B19" s="10">
        <v>200000</v>
      </c>
      <c r="C19" s="10">
        <v>200000</v>
      </c>
      <c r="D19" s="10">
        <v>200000</v>
      </c>
      <c r="E19" s="10">
        <v>200000</v>
      </c>
      <c r="G19" s="10">
        <v>200000</v>
      </c>
      <c r="H19" s="10">
        <v>200000</v>
      </c>
      <c r="I19" s="10">
        <v>200000</v>
      </c>
      <c r="J19" s="10">
        <v>200000</v>
      </c>
      <c r="L19" s="10">
        <v>200000</v>
      </c>
      <c r="M19" s="10">
        <v>200000</v>
      </c>
      <c r="N19" s="10">
        <v>200000</v>
      </c>
      <c r="O19" s="10">
        <v>200000</v>
      </c>
    </row>
    <row r="20" spans="1:15" x14ac:dyDescent="0.3">
      <c r="A20" s="9" t="s">
        <v>7</v>
      </c>
      <c r="B20" s="12">
        <f>B19*10%</f>
        <v>20000</v>
      </c>
      <c r="C20" s="12">
        <f>C19*10%</f>
        <v>20000</v>
      </c>
      <c r="D20" s="12">
        <f>D19*10%</f>
        <v>20000</v>
      </c>
      <c r="E20" s="12">
        <f>E19*10%</f>
        <v>20000</v>
      </c>
      <c r="G20" s="12">
        <f>G19*10%</f>
        <v>20000</v>
      </c>
      <c r="H20" s="12">
        <f>H19*10%</f>
        <v>20000</v>
      </c>
      <c r="I20" s="12">
        <f>I19*10%</f>
        <v>20000</v>
      </c>
      <c r="J20" s="12">
        <f>J19*10%</f>
        <v>20000</v>
      </c>
      <c r="L20" s="12"/>
      <c r="M20" s="12"/>
      <c r="N20" s="12"/>
      <c r="O20" s="12"/>
    </row>
    <row r="21" spans="1:15" x14ac:dyDescent="0.3">
      <c r="A21" s="9" t="s">
        <v>6</v>
      </c>
      <c r="B21" s="12">
        <f>(B19-B20-0-B22)*0.1</f>
        <v>17600</v>
      </c>
      <c r="C21" s="12">
        <f>C19*10%</f>
        <v>20000</v>
      </c>
      <c r="D21" s="12">
        <f>(D19-D20-D2-D22)*0.1</f>
        <v>13311.800000000001</v>
      </c>
      <c r="E21" s="12">
        <f>E19*10%</f>
        <v>20000</v>
      </c>
      <c r="G21" s="12">
        <f>(G19-G20-0-G22)*0.1</f>
        <v>18000</v>
      </c>
      <c r="H21" s="12">
        <f>H19*10%</f>
        <v>20000</v>
      </c>
      <c r="I21" s="12">
        <f>(I19-I20-D2-I22)*0.1</f>
        <v>13711.800000000001</v>
      </c>
      <c r="J21" s="12">
        <f>J19*10%</f>
        <v>20000</v>
      </c>
      <c r="L21" s="12">
        <f>(L19-L20-0-L22)*0.1</f>
        <v>20000</v>
      </c>
      <c r="M21" s="12">
        <f>M19*10%</f>
        <v>20000</v>
      </c>
      <c r="N21" s="12">
        <f>(N19-N20-D2-N22)*0.1</f>
        <v>15711.800000000001</v>
      </c>
      <c r="O21" s="12">
        <f>O19*10%</f>
        <v>20000</v>
      </c>
    </row>
    <row r="22" spans="1:15" x14ac:dyDescent="0.3">
      <c r="A22" s="9" t="s">
        <v>5</v>
      </c>
      <c r="B22" s="12">
        <f>B19*2%</f>
        <v>4000</v>
      </c>
      <c r="C22" s="12">
        <f>C19*2%</f>
        <v>4000</v>
      </c>
      <c r="D22" s="12">
        <f>D19*2%</f>
        <v>4000</v>
      </c>
      <c r="E22" s="12">
        <f>E19*2%</f>
        <v>4000</v>
      </c>
      <c r="G22" s="12"/>
      <c r="H22" s="12"/>
      <c r="I22" s="12"/>
      <c r="J22" s="12"/>
      <c r="L22" s="12"/>
      <c r="M22" s="12"/>
      <c r="N22" s="12"/>
      <c r="O22" s="12"/>
    </row>
    <row r="23" spans="1:15" x14ac:dyDescent="0.3">
      <c r="A23" s="9" t="s">
        <v>4</v>
      </c>
      <c r="B23" s="12">
        <f>B19*3%</f>
        <v>6000</v>
      </c>
      <c r="C23" s="12">
        <f>C19*3%</f>
        <v>6000</v>
      </c>
      <c r="D23" s="12">
        <f>D19*3%</f>
        <v>6000</v>
      </c>
      <c r="E23" s="12">
        <f>E19*3%</f>
        <v>6000</v>
      </c>
      <c r="G23" s="12"/>
      <c r="H23" s="12"/>
      <c r="I23" s="12"/>
      <c r="J23" s="12"/>
      <c r="L23" s="12"/>
      <c r="M23" s="12"/>
      <c r="N23" s="12"/>
      <c r="O23" s="12"/>
    </row>
    <row r="24" spans="1:15" x14ac:dyDescent="0.3">
      <c r="A24" s="9" t="s">
        <v>3</v>
      </c>
      <c r="B24" s="12">
        <f>(B19-B20)*0.035</f>
        <v>6300.0000000000009</v>
      </c>
      <c r="C24" s="12">
        <f t="shared" ref="C24:J24" si="1">(C19-C20)*0.035</f>
        <v>6300.0000000000009</v>
      </c>
      <c r="D24" s="12">
        <f t="shared" si="1"/>
        <v>6300.0000000000009</v>
      </c>
      <c r="E24" s="12">
        <f t="shared" si="1"/>
        <v>6300.0000000000009</v>
      </c>
      <c r="G24" s="12">
        <f t="shared" si="1"/>
        <v>6300.0000000000009</v>
      </c>
      <c r="H24" s="12">
        <f t="shared" si="1"/>
        <v>6300.0000000000009</v>
      </c>
      <c r="I24" s="12">
        <f t="shared" si="1"/>
        <v>6300.0000000000009</v>
      </c>
      <c r="J24" s="12">
        <f t="shared" si="1"/>
        <v>6300.0000000000009</v>
      </c>
      <c r="L24" s="12">
        <f>H2*0.035</f>
        <v>0</v>
      </c>
      <c r="M24" s="12">
        <f>H2*0.035</f>
        <v>0</v>
      </c>
      <c r="N24" s="12">
        <f>H2*0.035</f>
        <v>0</v>
      </c>
      <c r="O24" s="12">
        <f>H2*0.035</f>
        <v>0</v>
      </c>
    </row>
    <row r="25" spans="1:15" x14ac:dyDescent="0.3">
      <c r="A25" s="9" t="s">
        <v>2</v>
      </c>
      <c r="B25" s="12"/>
      <c r="C25" s="12"/>
      <c r="D25" s="12"/>
      <c r="E25" s="12"/>
      <c r="G25" s="12"/>
      <c r="H25" s="12"/>
      <c r="I25" s="12"/>
      <c r="J25" s="12"/>
      <c r="L25" s="12"/>
      <c r="M25" s="12"/>
      <c r="N25" s="12"/>
      <c r="O25" s="12"/>
    </row>
    <row r="26" spans="1:15" x14ac:dyDescent="0.3">
      <c r="A26" s="9" t="s">
        <v>14</v>
      </c>
      <c r="B26" s="13">
        <f>B19-B21-B20-B22</f>
        <v>158400</v>
      </c>
      <c r="C26" s="13">
        <f>C19-C21-C20-C22</f>
        <v>156000</v>
      </c>
      <c r="D26" s="13">
        <f>D19-D21-D20-D22</f>
        <v>162688.20000000001</v>
      </c>
      <c r="E26" s="13">
        <f>E19-E21-E20-E22</f>
        <v>156000</v>
      </c>
      <c r="F26" s="14"/>
      <c r="G26" s="13">
        <f>G19-G21-G20-G22</f>
        <v>162000</v>
      </c>
      <c r="H26" s="13">
        <f>H19-H21-H20-H22</f>
        <v>160000</v>
      </c>
      <c r="I26" s="13">
        <f>I19-I21-I20-I22</f>
        <v>166288.20000000001</v>
      </c>
      <c r="J26" s="13">
        <f>J19-J21-J20-J22</f>
        <v>160000</v>
      </c>
      <c r="L26" s="13">
        <f>L19-L21-L20-L22</f>
        <v>180000</v>
      </c>
      <c r="M26" s="13">
        <f>M19-M21-M20-M22</f>
        <v>180000</v>
      </c>
      <c r="N26" s="13">
        <f>N19-N21-N20-N22</f>
        <v>184288.2</v>
      </c>
      <c r="O26" s="13">
        <f>O19-O21-O20-O22</f>
        <v>180000</v>
      </c>
    </row>
    <row r="27" spans="1:15" x14ac:dyDescent="0.3">
      <c r="L27" s="4"/>
    </row>
    <row r="28" spans="1:15" x14ac:dyDescent="0.3">
      <c r="L28" s="4"/>
    </row>
    <row r="29" spans="1:15" x14ac:dyDescent="0.3">
      <c r="B29" s="3" t="s">
        <v>29</v>
      </c>
      <c r="C29" s="3"/>
      <c r="D29" s="3"/>
      <c r="E29" s="3"/>
      <c r="G29" s="3" t="s">
        <v>28</v>
      </c>
      <c r="H29" s="3"/>
      <c r="I29" s="3"/>
      <c r="J29" s="3"/>
      <c r="L29" s="3" t="s">
        <v>22</v>
      </c>
      <c r="M29" s="3"/>
      <c r="N29" s="3"/>
      <c r="O29" s="3"/>
    </row>
    <row r="30" spans="1:15" x14ac:dyDescent="0.3">
      <c r="A30" s="5"/>
      <c r="B30" s="6" t="s">
        <v>11</v>
      </c>
      <c r="C30" s="6"/>
      <c r="D30" s="6" t="s">
        <v>13</v>
      </c>
      <c r="E30" s="6"/>
      <c r="G30" s="6" t="s">
        <v>11</v>
      </c>
      <c r="H30" s="6"/>
      <c r="I30" s="6" t="s">
        <v>13</v>
      </c>
      <c r="J30" s="6"/>
      <c r="L30" s="6" t="s">
        <v>11</v>
      </c>
      <c r="M30" s="6"/>
      <c r="N30" s="6" t="s">
        <v>13</v>
      </c>
      <c r="O30" s="6"/>
    </row>
    <row r="31" spans="1:15" x14ac:dyDescent="0.3">
      <c r="A31" s="5"/>
      <c r="B31" s="8" t="s">
        <v>9</v>
      </c>
      <c r="C31" s="8" t="s">
        <v>10</v>
      </c>
      <c r="D31" s="8" t="s">
        <v>9</v>
      </c>
      <c r="E31" s="8" t="s">
        <v>10</v>
      </c>
      <c r="G31" s="8" t="s">
        <v>9</v>
      </c>
      <c r="H31" s="8" t="s">
        <v>10</v>
      </c>
      <c r="I31" s="8" t="s">
        <v>9</v>
      </c>
      <c r="J31" s="8" t="s">
        <v>10</v>
      </c>
      <c r="L31" s="8" t="s">
        <v>9</v>
      </c>
      <c r="M31" s="8" t="s">
        <v>10</v>
      </c>
      <c r="N31" s="8" t="s">
        <v>9</v>
      </c>
      <c r="O31" s="8" t="s">
        <v>10</v>
      </c>
    </row>
    <row r="32" spans="1:15" x14ac:dyDescent="0.3">
      <c r="A32" s="9" t="s">
        <v>12</v>
      </c>
      <c r="B32" s="10">
        <v>200000</v>
      </c>
      <c r="C32" s="10">
        <v>200000</v>
      </c>
      <c r="D32" s="10">
        <v>200000</v>
      </c>
      <c r="E32" s="10">
        <v>200000</v>
      </c>
      <c r="G32" s="10">
        <v>200000</v>
      </c>
      <c r="H32" s="10">
        <v>200000</v>
      </c>
      <c r="I32" s="10">
        <v>200000</v>
      </c>
      <c r="J32" s="10">
        <v>200000</v>
      </c>
      <c r="L32" s="10">
        <v>200000</v>
      </c>
      <c r="M32" s="10">
        <v>200000</v>
      </c>
      <c r="N32" s="10">
        <v>200000</v>
      </c>
      <c r="O32" s="10">
        <v>200000</v>
      </c>
    </row>
    <row r="33" spans="1:16" x14ac:dyDescent="0.3">
      <c r="A33" s="9" t="s">
        <v>7</v>
      </c>
      <c r="B33" s="12">
        <f>B32*10%</f>
        <v>20000</v>
      </c>
      <c r="C33" s="12">
        <f>C32*10%</f>
        <v>20000</v>
      </c>
      <c r="D33" s="12">
        <f>D32*10%</f>
        <v>20000</v>
      </c>
      <c r="E33" s="12">
        <f>E32*10%</f>
        <v>20000</v>
      </c>
      <c r="G33" s="12">
        <f>G32*10%</f>
        <v>20000</v>
      </c>
      <c r="H33" s="12">
        <f>H32*10%</f>
        <v>20000</v>
      </c>
      <c r="I33" s="12">
        <f>I32*10%</f>
        <v>20000</v>
      </c>
      <c r="J33" s="12">
        <f>J32*10%</f>
        <v>20000</v>
      </c>
      <c r="L33" s="12"/>
      <c r="M33" s="12"/>
      <c r="N33" s="12"/>
      <c r="O33" s="12"/>
    </row>
    <row r="34" spans="1:16" x14ac:dyDescent="0.3">
      <c r="A34" s="9" t="s">
        <v>6</v>
      </c>
      <c r="B34" s="12">
        <f>(B32-B33-0-B35)*0.1</f>
        <v>17600</v>
      </c>
      <c r="C34" s="12">
        <f>C32*10%</f>
        <v>20000</v>
      </c>
      <c r="D34" s="12">
        <f>(D32-D33-D2-D35)*0.1</f>
        <v>13311.800000000001</v>
      </c>
      <c r="E34" s="12">
        <f>E32*10%</f>
        <v>20000</v>
      </c>
      <c r="G34" s="12">
        <f>(G32-G33-0-G35)*0.1</f>
        <v>18000</v>
      </c>
      <c r="H34" s="12">
        <f>H32*10%</f>
        <v>20000</v>
      </c>
      <c r="I34" s="12">
        <f>(I32-I33-D2-I35)*0.1</f>
        <v>13711.800000000001</v>
      </c>
      <c r="J34" s="12">
        <f>J32*10%</f>
        <v>20000</v>
      </c>
      <c r="L34" s="12">
        <f>(L32-L33-0-L35)*0.1</f>
        <v>20000</v>
      </c>
      <c r="M34" s="12">
        <f>M32*10%</f>
        <v>20000</v>
      </c>
      <c r="N34" s="12">
        <f>(N32-N33-D2-N35)*0.1</f>
        <v>15711.800000000001</v>
      </c>
      <c r="O34" s="12">
        <f>O32*10%</f>
        <v>20000</v>
      </c>
    </row>
    <row r="35" spans="1:16" x14ac:dyDescent="0.3">
      <c r="A35" s="9" t="s">
        <v>5</v>
      </c>
      <c r="B35" s="12">
        <f>B32*2%</f>
        <v>4000</v>
      </c>
      <c r="C35" s="12">
        <f>C32*2%</f>
        <v>4000</v>
      </c>
      <c r="D35" s="12">
        <f>D32*2%</f>
        <v>4000</v>
      </c>
      <c r="E35" s="12">
        <f>E32*2%</f>
        <v>4000</v>
      </c>
      <c r="G35" s="12"/>
      <c r="H35" s="12"/>
      <c r="I35" s="12"/>
      <c r="J35" s="12"/>
      <c r="L35" s="12"/>
      <c r="M35" s="12"/>
      <c r="N35" s="12"/>
      <c r="O35" s="12"/>
    </row>
    <row r="36" spans="1:16" x14ac:dyDescent="0.3">
      <c r="A36" s="9" t="s">
        <v>4</v>
      </c>
      <c r="B36" s="12">
        <f>B32*3%</f>
        <v>6000</v>
      </c>
      <c r="C36" s="12">
        <f>C32*3%</f>
        <v>6000</v>
      </c>
      <c r="D36" s="12">
        <f>D32*3%</f>
        <v>6000</v>
      </c>
      <c r="E36" s="12">
        <f>E32*3%</f>
        <v>6000</v>
      </c>
      <c r="G36" s="12"/>
      <c r="H36" s="12"/>
      <c r="I36" s="12"/>
      <c r="J36" s="12"/>
      <c r="L36" s="12"/>
      <c r="M36" s="12"/>
      <c r="N36" s="12"/>
      <c r="O36" s="12"/>
    </row>
    <row r="37" spans="1:16" x14ac:dyDescent="0.3">
      <c r="A37" s="9" t="s">
        <v>3</v>
      </c>
      <c r="B37" s="12">
        <f>(B32-B33)*0.035</f>
        <v>6300.0000000000009</v>
      </c>
      <c r="C37" s="12">
        <f t="shared" ref="C37:J37" si="2">(C32-C33)*0.035</f>
        <v>6300.0000000000009</v>
      </c>
      <c r="D37" s="12">
        <f t="shared" si="2"/>
        <v>6300.0000000000009</v>
      </c>
      <c r="E37" s="12">
        <f t="shared" si="2"/>
        <v>6300.0000000000009</v>
      </c>
      <c r="G37" s="12">
        <f t="shared" si="2"/>
        <v>6300.0000000000009</v>
      </c>
      <c r="H37" s="12">
        <f t="shared" si="2"/>
        <v>6300.0000000000009</v>
      </c>
      <c r="I37" s="12">
        <f t="shared" si="2"/>
        <v>6300.0000000000009</v>
      </c>
      <c r="J37" s="12">
        <f t="shared" si="2"/>
        <v>6300.0000000000009</v>
      </c>
      <c r="L37" s="12">
        <f>H2*0.035</f>
        <v>0</v>
      </c>
      <c r="M37" s="12">
        <f>H2*0.035</f>
        <v>0</v>
      </c>
      <c r="N37" s="12">
        <f>H2*0.035</f>
        <v>0</v>
      </c>
      <c r="O37" s="12">
        <f>H2*0.035</f>
        <v>0</v>
      </c>
    </row>
    <row r="38" spans="1:16" x14ac:dyDescent="0.3">
      <c r="A38" s="9" t="s">
        <v>2</v>
      </c>
      <c r="B38" s="12"/>
      <c r="C38" s="12"/>
      <c r="D38" s="12"/>
      <c r="E38" s="12"/>
      <c r="G38" s="12"/>
      <c r="H38" s="12"/>
      <c r="I38" s="12"/>
      <c r="J38" s="12"/>
      <c r="L38" s="12"/>
      <c r="M38" s="12"/>
      <c r="N38" s="12"/>
      <c r="O38" s="12"/>
      <c r="P38" s="2" t="s">
        <v>38</v>
      </c>
    </row>
    <row r="39" spans="1:16" x14ac:dyDescent="0.3">
      <c r="A39" s="9" t="s">
        <v>14</v>
      </c>
      <c r="B39" s="13">
        <f>B32-B34-B33-B35</f>
        <v>158400</v>
      </c>
      <c r="C39" s="13">
        <f>C32-C34-C33-C35</f>
        <v>156000</v>
      </c>
      <c r="D39" s="13">
        <f>D32-D34-D33-D35</f>
        <v>162688.20000000001</v>
      </c>
      <c r="E39" s="13">
        <f>E32-E34-E33-E35</f>
        <v>156000</v>
      </c>
      <c r="F39" s="14"/>
      <c r="G39" s="13">
        <f>G32-G34-G33-G35</f>
        <v>162000</v>
      </c>
      <c r="H39" s="13">
        <f>H32-H34-H33-H35</f>
        <v>160000</v>
      </c>
      <c r="I39" s="13">
        <f>I32-I34-I33-I35</f>
        <v>166288.20000000001</v>
      </c>
      <c r="J39" s="13">
        <f>J32-J34-J33-J35</f>
        <v>160000</v>
      </c>
      <c r="L39" s="13">
        <f>L32-L34-L33-L35</f>
        <v>180000</v>
      </c>
      <c r="M39" s="13">
        <f>M32-M34-M33-M35</f>
        <v>180000</v>
      </c>
      <c r="N39" s="13">
        <f>N32-N34-N33-N35</f>
        <v>184288.2</v>
      </c>
      <c r="O39" s="13">
        <f>O32-O34-O33-O35</f>
        <v>180000</v>
      </c>
      <c r="P39" s="2" t="s">
        <v>39</v>
      </c>
    </row>
    <row r="40" spans="1:16" x14ac:dyDescent="0.3">
      <c r="L40" s="4"/>
    </row>
    <row r="41" spans="1:16" x14ac:dyDescent="0.3">
      <c r="L41" s="4"/>
    </row>
    <row r="42" spans="1:16" x14ac:dyDescent="0.3">
      <c r="B42" s="3" t="s">
        <v>30</v>
      </c>
      <c r="C42" s="3"/>
      <c r="D42" s="3"/>
      <c r="E42" s="3"/>
      <c r="G42" s="3" t="s">
        <v>31</v>
      </c>
      <c r="H42" s="3"/>
      <c r="I42" s="3"/>
      <c r="J42" s="3"/>
      <c r="L42" s="3" t="s">
        <v>23</v>
      </c>
      <c r="M42" s="3"/>
      <c r="N42" s="3"/>
      <c r="O42" s="3"/>
    </row>
    <row r="43" spans="1:16" x14ac:dyDescent="0.3">
      <c r="A43" s="5"/>
      <c r="B43" s="6" t="s">
        <v>11</v>
      </c>
      <c r="C43" s="6"/>
      <c r="D43" s="6" t="s">
        <v>13</v>
      </c>
      <c r="E43" s="6"/>
      <c r="G43" s="6" t="s">
        <v>11</v>
      </c>
      <c r="H43" s="6"/>
      <c r="I43" s="6" t="s">
        <v>13</v>
      </c>
      <c r="J43" s="6"/>
      <c r="L43" s="6" t="s">
        <v>11</v>
      </c>
      <c r="M43" s="6"/>
      <c r="N43" s="6" t="s">
        <v>13</v>
      </c>
      <c r="O43" s="6"/>
    </row>
    <row r="44" spans="1:16" x14ac:dyDescent="0.3">
      <c r="A44" s="5"/>
      <c r="B44" s="8" t="s">
        <v>9</v>
      </c>
      <c r="C44" s="8" t="s">
        <v>10</v>
      </c>
      <c r="D44" s="8" t="s">
        <v>9</v>
      </c>
      <c r="E44" s="8" t="s">
        <v>10</v>
      </c>
      <c r="G44" s="8" t="s">
        <v>9</v>
      </c>
      <c r="H44" s="8" t="s">
        <v>10</v>
      </c>
      <c r="I44" s="8" t="s">
        <v>9</v>
      </c>
      <c r="J44" s="8" t="s">
        <v>10</v>
      </c>
      <c r="L44" s="8" t="s">
        <v>9</v>
      </c>
      <c r="M44" s="8" t="s">
        <v>10</v>
      </c>
      <c r="N44" s="8" t="s">
        <v>9</v>
      </c>
      <c r="O44" s="8" t="s">
        <v>10</v>
      </c>
    </row>
    <row r="45" spans="1:16" x14ac:dyDescent="0.3">
      <c r="A45" s="9" t="s">
        <v>12</v>
      </c>
      <c r="B45" s="10">
        <v>200000</v>
      </c>
      <c r="C45" s="10">
        <v>200000</v>
      </c>
      <c r="D45" s="10">
        <v>200000</v>
      </c>
      <c r="E45" s="10">
        <v>200000</v>
      </c>
      <c r="G45" s="10">
        <v>200000</v>
      </c>
      <c r="H45" s="10">
        <v>200000</v>
      </c>
      <c r="I45" s="10">
        <v>200000</v>
      </c>
      <c r="J45" s="10">
        <v>200000</v>
      </c>
      <c r="L45" s="10">
        <v>200000</v>
      </c>
      <c r="M45" s="10">
        <v>200000</v>
      </c>
      <c r="N45" s="10">
        <v>200000</v>
      </c>
      <c r="O45" s="10">
        <v>200000</v>
      </c>
    </row>
    <row r="46" spans="1:16" x14ac:dyDescent="0.3">
      <c r="A46" s="9" t="s">
        <v>7</v>
      </c>
      <c r="B46" s="12">
        <f>B45*10%</f>
        <v>20000</v>
      </c>
      <c r="C46" s="12">
        <f>C45*10%</f>
        <v>20000</v>
      </c>
      <c r="D46" s="12">
        <f>D45*10%</f>
        <v>20000</v>
      </c>
      <c r="E46" s="12">
        <f>E45*10%</f>
        <v>20000</v>
      </c>
      <c r="G46" s="12">
        <f>G45*10%</f>
        <v>20000</v>
      </c>
      <c r="H46" s="12">
        <f>H45*10%</f>
        <v>20000</v>
      </c>
      <c r="I46" s="12">
        <f>I45*10%</f>
        <v>20000</v>
      </c>
      <c r="J46" s="12">
        <f>J45*10%</f>
        <v>20000</v>
      </c>
      <c r="L46" s="12"/>
      <c r="M46" s="12"/>
      <c r="N46" s="12"/>
      <c r="O46" s="12"/>
    </row>
    <row r="47" spans="1:16" x14ac:dyDescent="0.3">
      <c r="A47" s="9" t="s">
        <v>6</v>
      </c>
      <c r="B47" s="12">
        <f>(B45-B46-0-B48)*0.1</f>
        <v>17600</v>
      </c>
      <c r="C47" s="12">
        <f>C45*10%</f>
        <v>20000</v>
      </c>
      <c r="D47" s="12">
        <f>(D45-D46-D2-D48)*0.1</f>
        <v>13311.800000000001</v>
      </c>
      <c r="E47" s="12">
        <f>E45*10%</f>
        <v>20000</v>
      </c>
      <c r="G47" s="12">
        <f>(G45-G46-0-G48)*0.1</f>
        <v>18000</v>
      </c>
      <c r="H47" s="12">
        <f>H45*10%</f>
        <v>20000</v>
      </c>
      <c r="I47" s="12">
        <f>(I45-I46-D2-I48)*0.1</f>
        <v>13711.800000000001</v>
      </c>
      <c r="J47" s="12">
        <f>J45*10%</f>
        <v>20000</v>
      </c>
      <c r="L47" s="12">
        <f>(L45-L46-0-L48)*0.1</f>
        <v>20000</v>
      </c>
      <c r="M47" s="12">
        <f>M45*10%</f>
        <v>20000</v>
      </c>
      <c r="N47" s="12">
        <f>(N45-N46-D2-N48)*0.1</f>
        <v>15711.800000000001</v>
      </c>
      <c r="O47" s="12">
        <f>O45*10%</f>
        <v>20000</v>
      </c>
    </row>
    <row r="48" spans="1:16" x14ac:dyDescent="0.3">
      <c r="A48" s="9" t="s">
        <v>5</v>
      </c>
      <c r="B48" s="12">
        <f>B45*2%</f>
        <v>4000</v>
      </c>
      <c r="C48" s="12">
        <f>C45*2%</f>
        <v>4000</v>
      </c>
      <c r="D48" s="12">
        <f>D45*2%</f>
        <v>4000</v>
      </c>
      <c r="E48" s="12">
        <f>E45*2%</f>
        <v>4000</v>
      </c>
      <c r="G48" s="12"/>
      <c r="H48" s="12"/>
      <c r="I48" s="12"/>
      <c r="J48" s="12"/>
      <c r="L48" s="12"/>
      <c r="M48" s="12"/>
      <c r="N48" s="12"/>
      <c r="O48" s="12"/>
    </row>
    <row r="49" spans="1:15" x14ac:dyDescent="0.3">
      <c r="A49" s="9" t="s">
        <v>4</v>
      </c>
      <c r="B49" s="12">
        <f>B45*3%</f>
        <v>6000</v>
      </c>
      <c r="C49" s="12">
        <f>C45*3%</f>
        <v>6000</v>
      </c>
      <c r="D49" s="12">
        <f>D45*3%</f>
        <v>6000</v>
      </c>
      <c r="E49" s="12">
        <f>E45*3%</f>
        <v>6000</v>
      </c>
      <c r="G49" s="12"/>
      <c r="H49" s="12"/>
      <c r="I49" s="12"/>
      <c r="J49" s="12"/>
      <c r="L49" s="12"/>
      <c r="M49" s="12"/>
      <c r="N49" s="12"/>
      <c r="O49" s="12"/>
    </row>
    <row r="50" spans="1:15" x14ac:dyDescent="0.3">
      <c r="A50" s="9" t="s">
        <v>3</v>
      </c>
      <c r="B50" s="12">
        <f>(B45-B46)*0.035</f>
        <v>6300.0000000000009</v>
      </c>
      <c r="C50" s="12">
        <f t="shared" ref="C50:J50" si="3">(C45-C46)*0.035</f>
        <v>6300.0000000000009</v>
      </c>
      <c r="D50" s="12">
        <f t="shared" si="3"/>
        <v>6300.0000000000009</v>
      </c>
      <c r="E50" s="12">
        <f t="shared" si="3"/>
        <v>6300.0000000000009</v>
      </c>
      <c r="G50" s="12">
        <f t="shared" si="3"/>
        <v>6300.0000000000009</v>
      </c>
      <c r="H50" s="12">
        <f t="shared" si="3"/>
        <v>6300.0000000000009</v>
      </c>
      <c r="I50" s="12">
        <f t="shared" si="3"/>
        <v>6300.0000000000009</v>
      </c>
      <c r="J50" s="12">
        <f t="shared" si="3"/>
        <v>6300.0000000000009</v>
      </c>
      <c r="L50" s="12">
        <f>H2*0.035</f>
        <v>0</v>
      </c>
      <c r="M50" s="12">
        <f>H2*0.035</f>
        <v>0</v>
      </c>
      <c r="N50" s="12">
        <f>H2*0.035</f>
        <v>0</v>
      </c>
      <c r="O50" s="12">
        <f>H2*0.035</f>
        <v>0</v>
      </c>
    </row>
    <row r="51" spans="1:15" x14ac:dyDescent="0.3">
      <c r="A51" s="9" t="s">
        <v>2</v>
      </c>
      <c r="B51" s="12"/>
      <c r="C51" s="12"/>
      <c r="D51" s="12"/>
      <c r="E51" s="12"/>
      <c r="G51" s="12"/>
      <c r="H51" s="12"/>
      <c r="I51" s="12"/>
      <c r="J51" s="12"/>
      <c r="L51" s="12"/>
      <c r="M51" s="12"/>
      <c r="N51" s="12"/>
      <c r="O51" s="12"/>
    </row>
    <row r="52" spans="1:15" x14ac:dyDescent="0.3">
      <c r="A52" s="9" t="s">
        <v>14</v>
      </c>
      <c r="B52" s="13">
        <f>B45-B47-B46-B48</f>
        <v>158400</v>
      </c>
      <c r="C52" s="13">
        <f>C45-C47-C46-C48</f>
        <v>156000</v>
      </c>
      <c r="D52" s="13">
        <f>D45-D47-D46-D48</f>
        <v>162688.20000000001</v>
      </c>
      <c r="E52" s="13">
        <f>E45-E47-E46-E48</f>
        <v>156000</v>
      </c>
      <c r="F52" s="14"/>
      <c r="G52" s="13">
        <f>G45-G47-G46-G48</f>
        <v>162000</v>
      </c>
      <c r="H52" s="13">
        <f>H45-H47-H46-H48</f>
        <v>160000</v>
      </c>
      <c r="I52" s="13">
        <f>I45-I47-I46-I48</f>
        <v>166288.20000000001</v>
      </c>
      <c r="J52" s="13">
        <f>J45-J47-J46-J48</f>
        <v>160000</v>
      </c>
      <c r="L52" s="13">
        <f>L45-L47-L46-L48</f>
        <v>180000</v>
      </c>
      <c r="M52" s="13">
        <f>M45-M47-M46-M48</f>
        <v>180000</v>
      </c>
      <c r="N52" s="13">
        <f>N45-N47-N46-N48</f>
        <v>184288.2</v>
      </c>
      <c r="O52" s="13">
        <f>O45-O47-O46-O48</f>
        <v>180000</v>
      </c>
    </row>
  </sheetData>
  <mergeCells count="36">
    <mergeCell ref="B42:E42"/>
    <mergeCell ref="G42:J42"/>
    <mergeCell ref="L42:O42"/>
    <mergeCell ref="B43:C43"/>
    <mergeCell ref="D43:E43"/>
    <mergeCell ref="G43:H43"/>
    <mergeCell ref="I43:J43"/>
    <mergeCell ref="L43:M43"/>
    <mergeCell ref="N43:O43"/>
    <mergeCell ref="B29:E29"/>
    <mergeCell ref="G29:J29"/>
    <mergeCell ref="L29:O29"/>
    <mergeCell ref="B30:C30"/>
    <mergeCell ref="D30:E30"/>
    <mergeCell ref="G30:H30"/>
    <mergeCell ref="I30:J30"/>
    <mergeCell ref="L30:M30"/>
    <mergeCell ref="N30:O30"/>
    <mergeCell ref="B16:E16"/>
    <mergeCell ref="G16:J16"/>
    <mergeCell ref="L16:O16"/>
    <mergeCell ref="B17:C17"/>
    <mergeCell ref="D17:E17"/>
    <mergeCell ref="G17:H17"/>
    <mergeCell ref="I17:J17"/>
    <mergeCell ref="L17:M17"/>
    <mergeCell ref="N17:O17"/>
    <mergeCell ref="B3:E3"/>
    <mergeCell ref="G3:J3"/>
    <mergeCell ref="L3:O3"/>
    <mergeCell ref="B4:C4"/>
    <mergeCell ref="D4:E4"/>
    <mergeCell ref="G4:H4"/>
    <mergeCell ref="I4:J4"/>
    <mergeCell ref="L4:M4"/>
    <mergeCell ref="N4:O4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2"/>
  <sheetViews>
    <sheetView workbookViewId="0">
      <selection activeCell="K29" sqref="K29"/>
    </sheetView>
  </sheetViews>
  <sheetFormatPr defaultRowHeight="14.4" x14ac:dyDescent="0.3"/>
  <cols>
    <col min="1" max="1" width="35.3984375" style="2" customWidth="1"/>
    <col min="2" max="2" width="10.796875" style="4" customWidth="1"/>
    <col min="3" max="3" width="9.8984375" style="4" customWidth="1"/>
    <col min="4" max="4" width="9.59765625" style="4" customWidth="1"/>
    <col min="5" max="5" width="10.59765625" style="4" customWidth="1"/>
    <col min="6" max="6" width="5.3984375" style="4" customWidth="1"/>
    <col min="7" max="7" width="8.796875" style="4"/>
    <col min="8" max="10" width="8.796875" style="2"/>
    <col min="11" max="11" width="5.59765625" style="2" customWidth="1"/>
    <col min="12" max="16384" width="8.796875" style="2"/>
  </cols>
  <sheetData>
    <row r="1" spans="1:15" x14ac:dyDescent="0.3">
      <c r="B1" s="15" t="s">
        <v>16</v>
      </c>
      <c r="C1" s="15" t="s">
        <v>1</v>
      </c>
      <c r="D1" s="15" t="s">
        <v>0</v>
      </c>
      <c r="E1" s="15" t="s">
        <v>32</v>
      </c>
    </row>
    <row r="2" spans="1:15" x14ac:dyDescent="0.3">
      <c r="B2" s="15">
        <v>3063</v>
      </c>
      <c r="C2" s="15">
        <v>60000</v>
      </c>
      <c r="D2" s="15">
        <f>B2*14</f>
        <v>42882</v>
      </c>
      <c r="E2" s="15">
        <f>B2*25</f>
        <v>76575</v>
      </c>
    </row>
    <row r="3" spans="1:15" x14ac:dyDescent="0.3">
      <c r="B3" s="3" t="s">
        <v>24</v>
      </c>
      <c r="C3" s="3"/>
      <c r="D3" s="3"/>
      <c r="E3" s="3"/>
      <c r="G3" s="3" t="s">
        <v>27</v>
      </c>
      <c r="H3" s="3"/>
      <c r="I3" s="3"/>
      <c r="J3" s="3"/>
      <c r="L3" s="3" t="s">
        <v>20</v>
      </c>
      <c r="M3" s="3"/>
      <c r="N3" s="3"/>
      <c r="O3" s="3"/>
    </row>
    <row r="4" spans="1:15" x14ac:dyDescent="0.3">
      <c r="A4" s="5"/>
      <c r="B4" s="6" t="s">
        <v>11</v>
      </c>
      <c r="C4" s="6"/>
      <c r="D4" s="6" t="s">
        <v>13</v>
      </c>
      <c r="E4" s="6"/>
      <c r="G4" s="6" t="s">
        <v>11</v>
      </c>
      <c r="H4" s="6"/>
      <c r="I4" s="6" t="s">
        <v>13</v>
      </c>
      <c r="J4" s="6"/>
      <c r="L4" s="6" t="s">
        <v>11</v>
      </c>
      <c r="M4" s="6"/>
      <c r="N4" s="6" t="s">
        <v>13</v>
      </c>
      <c r="O4" s="6"/>
    </row>
    <row r="5" spans="1:15" x14ac:dyDescent="0.3">
      <c r="A5" s="5"/>
      <c r="B5" s="8" t="s">
        <v>9</v>
      </c>
      <c r="C5" s="8" t="s">
        <v>10</v>
      </c>
      <c r="D5" s="8" t="s">
        <v>9</v>
      </c>
      <c r="E5" s="8" t="s">
        <v>10</v>
      </c>
      <c r="G5" s="8" t="s">
        <v>9</v>
      </c>
      <c r="H5" s="8" t="s">
        <v>10</v>
      </c>
      <c r="I5" s="8" t="s">
        <v>9</v>
      </c>
      <c r="J5" s="8" t="s">
        <v>10</v>
      </c>
      <c r="L5" s="8" t="s">
        <v>9</v>
      </c>
      <c r="M5" s="8" t="s">
        <v>10</v>
      </c>
      <c r="N5" s="8" t="s">
        <v>9</v>
      </c>
      <c r="O5" s="8" t="s">
        <v>10</v>
      </c>
    </row>
    <row r="6" spans="1:15" x14ac:dyDescent="0.3">
      <c r="A6" s="9" t="s">
        <v>12</v>
      </c>
      <c r="B6" s="10">
        <v>3100000</v>
      </c>
      <c r="C6" s="10">
        <v>3100000</v>
      </c>
      <c r="D6" s="10">
        <v>3100000</v>
      </c>
      <c r="E6" s="10">
        <v>3100000</v>
      </c>
      <c r="G6" s="10">
        <v>3100000</v>
      </c>
      <c r="H6" s="10">
        <v>3100000</v>
      </c>
      <c r="I6" s="10">
        <v>3100000</v>
      </c>
      <c r="J6" s="10">
        <v>3100000</v>
      </c>
      <c r="L6" s="10">
        <v>3100000</v>
      </c>
      <c r="M6" s="10">
        <v>3100000</v>
      </c>
      <c r="N6" s="10">
        <v>3100000</v>
      </c>
      <c r="O6" s="10">
        <v>3100000</v>
      </c>
    </row>
    <row r="7" spans="1:15" x14ac:dyDescent="0.3">
      <c r="A7" s="9" t="s">
        <v>7</v>
      </c>
      <c r="B7" s="11">
        <v>300000</v>
      </c>
      <c r="C7" s="11">
        <v>300000</v>
      </c>
      <c r="D7" s="11">
        <v>300000</v>
      </c>
      <c r="E7" s="11">
        <v>300000</v>
      </c>
      <c r="G7" s="11">
        <v>300000</v>
      </c>
      <c r="H7" s="11">
        <v>300000</v>
      </c>
      <c r="I7" s="11">
        <v>300000</v>
      </c>
      <c r="J7" s="11">
        <v>300000</v>
      </c>
      <c r="L7" s="12"/>
      <c r="M7" s="12"/>
      <c r="N7" s="12"/>
      <c r="O7" s="12"/>
    </row>
    <row r="8" spans="1:15" x14ac:dyDescent="0.3">
      <c r="A8" s="9" t="s">
        <v>6</v>
      </c>
      <c r="B8" s="12">
        <f>(B6-B7-0-B9)*0.1</f>
        <v>278800</v>
      </c>
      <c r="C8" s="12">
        <f>C6*10%</f>
        <v>310000</v>
      </c>
      <c r="D8" s="12">
        <f>(D6-D7-D2-D9)*0.1</f>
        <v>274511.8</v>
      </c>
      <c r="E8" s="12">
        <f>E6*10%</f>
        <v>310000</v>
      </c>
      <c r="G8" s="12">
        <f>(G6-G7-0-G9)*0.1</f>
        <v>280000</v>
      </c>
      <c r="H8" s="12">
        <f>H6*10%</f>
        <v>310000</v>
      </c>
      <c r="I8" s="12">
        <f>(I6-I7-D2-I9)*0.1</f>
        <v>275711.8</v>
      </c>
      <c r="J8" s="12">
        <f>J6*10%</f>
        <v>310000</v>
      </c>
      <c r="L8" s="12">
        <f>(L6-L7-0-L9)*0.1</f>
        <v>310000</v>
      </c>
      <c r="M8" s="12">
        <f>M6*10%</f>
        <v>310000</v>
      </c>
      <c r="N8" s="12">
        <f>(N6-N7-D2-N9)*0.1</f>
        <v>305711.8</v>
      </c>
      <c r="O8" s="12">
        <f>O6*10%</f>
        <v>310000</v>
      </c>
    </row>
    <row r="9" spans="1:15" x14ac:dyDescent="0.3">
      <c r="A9" s="9" t="s">
        <v>5</v>
      </c>
      <c r="B9" s="11">
        <v>12000</v>
      </c>
      <c r="C9" s="11">
        <v>12000</v>
      </c>
      <c r="D9" s="11">
        <v>12000</v>
      </c>
      <c r="E9" s="11">
        <v>12000</v>
      </c>
      <c r="G9" s="12"/>
      <c r="H9" s="12"/>
      <c r="I9" s="12"/>
      <c r="J9" s="12"/>
      <c r="L9" s="12"/>
      <c r="M9" s="12"/>
      <c r="N9" s="12"/>
      <c r="O9" s="12"/>
    </row>
    <row r="10" spans="1:15" x14ac:dyDescent="0.3">
      <c r="A10" s="9" t="s">
        <v>4</v>
      </c>
      <c r="B10" s="11">
        <v>18000</v>
      </c>
      <c r="C10" s="11">
        <v>18000</v>
      </c>
      <c r="D10" s="11">
        <v>18000</v>
      </c>
      <c r="E10" s="11">
        <v>18000</v>
      </c>
      <c r="G10" s="12"/>
      <c r="H10" s="12"/>
      <c r="I10" s="12"/>
      <c r="J10" s="12"/>
      <c r="L10" s="12"/>
      <c r="M10" s="12"/>
      <c r="N10" s="12"/>
      <c r="O10" s="12"/>
    </row>
    <row r="11" spans="1:15" x14ac:dyDescent="0.3">
      <c r="A11" s="9" t="s">
        <v>3</v>
      </c>
      <c r="B11" s="11">
        <v>14700</v>
      </c>
      <c r="C11" s="11">
        <v>14700</v>
      </c>
      <c r="D11" s="11">
        <v>14700</v>
      </c>
      <c r="E11" s="11">
        <v>14700</v>
      </c>
      <c r="G11" s="11">
        <v>14700</v>
      </c>
      <c r="H11" s="11">
        <v>14700</v>
      </c>
      <c r="I11" s="11">
        <v>14700</v>
      </c>
      <c r="J11" s="11">
        <v>14700</v>
      </c>
      <c r="L11" s="12">
        <f>H2*0.035</f>
        <v>0</v>
      </c>
      <c r="M11" s="12">
        <f>H2*0.035</f>
        <v>0</v>
      </c>
      <c r="N11" s="12">
        <f>H2*0.035</f>
        <v>0</v>
      </c>
      <c r="O11" s="12">
        <f>H2*0.035</f>
        <v>0</v>
      </c>
    </row>
    <row r="12" spans="1:15" x14ac:dyDescent="0.3">
      <c r="A12" s="9" t="s">
        <v>2</v>
      </c>
      <c r="B12" s="12">
        <f>(B6-B7-B9)*0.095-B11</f>
        <v>250160</v>
      </c>
      <c r="C12" s="12">
        <f>(C6-C7-C9)*0.095-C11</f>
        <v>250160</v>
      </c>
      <c r="D12" s="12">
        <f>(D6-D7-D9)*0.095-D11</f>
        <v>250160</v>
      </c>
      <c r="E12" s="12">
        <f>(E6-E7-E9)*0.095-E11</f>
        <v>250160</v>
      </c>
      <c r="G12" s="12">
        <f>(G6-G7-G9)*0.095-G11</f>
        <v>251300</v>
      </c>
      <c r="H12" s="12">
        <f>(H6-H7-H9)*0.095-H11</f>
        <v>251300</v>
      </c>
      <c r="I12" s="12">
        <f>(I6-I7-I9)*0.095-I11</f>
        <v>251300</v>
      </c>
      <c r="J12" s="12">
        <f>(J6-J7-J9)*0.095-J11</f>
        <v>251300</v>
      </c>
      <c r="L12" s="12">
        <f>L6*0.095-L11</f>
        <v>294500</v>
      </c>
      <c r="M12" s="12">
        <f>M6*0.095-M11</f>
        <v>294500</v>
      </c>
      <c r="N12" s="12">
        <f>N6*0.095-N11</f>
        <v>294500</v>
      </c>
      <c r="O12" s="12">
        <f>O6*0.095-O11</f>
        <v>294500</v>
      </c>
    </row>
    <row r="13" spans="1:15" x14ac:dyDescent="0.3">
      <c r="A13" s="9" t="s">
        <v>14</v>
      </c>
      <c r="B13" s="13">
        <f>B6-B8-B7-B9</f>
        <v>2509200</v>
      </c>
      <c r="C13" s="13">
        <f>C6-C8-C7-C9</f>
        <v>2478000</v>
      </c>
      <c r="D13" s="13">
        <f>D6-D8-D7-D9</f>
        <v>2513488.2000000002</v>
      </c>
      <c r="E13" s="13">
        <f>E6-E8-E7-E9</f>
        <v>2478000</v>
      </c>
      <c r="F13" s="14"/>
      <c r="G13" s="13">
        <f>G6-G8-G7-G9</f>
        <v>2520000</v>
      </c>
      <c r="H13" s="13">
        <f>H6-H8-H7-H9</f>
        <v>2490000</v>
      </c>
      <c r="I13" s="13">
        <f>I6-I8-I7-I9</f>
        <v>2524288.2000000002</v>
      </c>
      <c r="J13" s="13">
        <f>J6-J8-J7-J9</f>
        <v>2490000</v>
      </c>
      <c r="L13" s="13">
        <f>L6-L8-L7-L9</f>
        <v>2790000</v>
      </c>
      <c r="M13" s="13">
        <f>M6-M8-M7-M9</f>
        <v>2790000</v>
      </c>
      <c r="N13" s="13">
        <f>N6-N8-N7-N9</f>
        <v>2794288.2</v>
      </c>
      <c r="O13" s="13">
        <f>O6-O8-O7-O9</f>
        <v>2790000</v>
      </c>
    </row>
    <row r="14" spans="1:15" x14ac:dyDescent="0.3">
      <c r="L14" s="4"/>
    </row>
    <row r="15" spans="1:15" x14ac:dyDescent="0.3">
      <c r="L15" s="4"/>
    </row>
    <row r="16" spans="1:15" x14ac:dyDescent="0.3">
      <c r="B16" s="3" t="s">
        <v>25</v>
      </c>
      <c r="C16" s="3"/>
      <c r="D16" s="3"/>
      <c r="E16" s="3"/>
      <c r="G16" s="3" t="s">
        <v>26</v>
      </c>
      <c r="H16" s="3"/>
      <c r="I16" s="3"/>
      <c r="J16" s="3"/>
      <c r="L16" s="3" t="s">
        <v>21</v>
      </c>
      <c r="M16" s="3"/>
      <c r="N16" s="3"/>
      <c r="O16" s="3"/>
    </row>
    <row r="17" spans="1:15" x14ac:dyDescent="0.3">
      <c r="A17" s="5"/>
      <c r="B17" s="6" t="s">
        <v>11</v>
      </c>
      <c r="C17" s="6"/>
      <c r="D17" s="6" t="s">
        <v>13</v>
      </c>
      <c r="E17" s="6"/>
      <c r="G17" s="6" t="s">
        <v>11</v>
      </c>
      <c r="H17" s="6"/>
      <c r="I17" s="6" t="s">
        <v>13</v>
      </c>
      <c r="J17" s="6"/>
      <c r="L17" s="6" t="s">
        <v>11</v>
      </c>
      <c r="M17" s="6"/>
      <c r="N17" s="6" t="s">
        <v>13</v>
      </c>
      <c r="O17" s="6"/>
    </row>
    <row r="18" spans="1:15" x14ac:dyDescent="0.3">
      <c r="A18" s="5"/>
      <c r="B18" s="8" t="s">
        <v>9</v>
      </c>
      <c r="C18" s="8" t="s">
        <v>10</v>
      </c>
      <c r="D18" s="8" t="s">
        <v>9</v>
      </c>
      <c r="E18" s="8" t="s">
        <v>10</v>
      </c>
      <c r="G18" s="8" t="s">
        <v>9</v>
      </c>
      <c r="H18" s="8" t="s">
        <v>10</v>
      </c>
      <c r="I18" s="8" t="s">
        <v>9</v>
      </c>
      <c r="J18" s="8" t="s">
        <v>10</v>
      </c>
      <c r="L18" s="8" t="s">
        <v>9</v>
      </c>
      <c r="M18" s="8" t="s">
        <v>10</v>
      </c>
      <c r="N18" s="8" t="s">
        <v>9</v>
      </c>
      <c r="O18" s="8" t="s">
        <v>10</v>
      </c>
    </row>
    <row r="19" spans="1:15" x14ac:dyDescent="0.3">
      <c r="A19" s="9" t="s">
        <v>12</v>
      </c>
      <c r="B19" s="10">
        <v>3100000</v>
      </c>
      <c r="C19" s="10">
        <v>3100000</v>
      </c>
      <c r="D19" s="10">
        <v>3100000</v>
      </c>
      <c r="E19" s="10">
        <v>3100000</v>
      </c>
      <c r="G19" s="10">
        <v>3100000</v>
      </c>
      <c r="H19" s="10">
        <v>3100000</v>
      </c>
      <c r="I19" s="10">
        <v>3100000</v>
      </c>
      <c r="J19" s="10">
        <v>3100000</v>
      </c>
      <c r="L19" s="10">
        <v>3100000</v>
      </c>
      <c r="M19" s="10">
        <v>3100000</v>
      </c>
      <c r="N19" s="10">
        <v>3100000</v>
      </c>
      <c r="O19" s="10">
        <v>3100000</v>
      </c>
    </row>
    <row r="20" spans="1:15" x14ac:dyDescent="0.3">
      <c r="A20" s="9" t="s">
        <v>7</v>
      </c>
      <c r="B20" s="11">
        <v>300000</v>
      </c>
      <c r="C20" s="11">
        <v>300000</v>
      </c>
      <c r="D20" s="11">
        <v>300000</v>
      </c>
      <c r="E20" s="11">
        <v>300000</v>
      </c>
      <c r="G20" s="11">
        <v>300000</v>
      </c>
      <c r="H20" s="11">
        <v>300000</v>
      </c>
      <c r="I20" s="11">
        <v>300000</v>
      </c>
      <c r="J20" s="11">
        <v>300000</v>
      </c>
      <c r="L20" s="12"/>
      <c r="M20" s="12"/>
      <c r="N20" s="12"/>
      <c r="O20" s="12"/>
    </row>
    <row r="21" spans="1:15" x14ac:dyDescent="0.3">
      <c r="A21" s="9" t="s">
        <v>6</v>
      </c>
      <c r="B21" s="12">
        <f>(B19-B20-0-B22)*0.1</f>
        <v>278800</v>
      </c>
      <c r="C21" s="12">
        <f>C19*10%</f>
        <v>310000</v>
      </c>
      <c r="D21" s="12">
        <f>(D19-D20-D2-D22)*0.1</f>
        <v>274511.8</v>
      </c>
      <c r="E21" s="12">
        <f>E19*10%</f>
        <v>310000</v>
      </c>
      <c r="G21" s="12">
        <f>(G19-G20-0-G22)*0.1</f>
        <v>280000</v>
      </c>
      <c r="H21" s="12">
        <f>H19*10%</f>
        <v>310000</v>
      </c>
      <c r="I21" s="12">
        <f>(I19-I20-D2-I22)*0.1</f>
        <v>275711.8</v>
      </c>
      <c r="J21" s="12">
        <f>J19*10%</f>
        <v>310000</v>
      </c>
      <c r="L21" s="12">
        <f>(L19-L20-0-L22)*0.1</f>
        <v>310000</v>
      </c>
      <c r="M21" s="12">
        <f>M19*10%</f>
        <v>310000</v>
      </c>
      <c r="N21" s="12">
        <f>(N19-N20-D2-N22)*0.1</f>
        <v>305711.8</v>
      </c>
      <c r="O21" s="12">
        <f>O19*10%</f>
        <v>310000</v>
      </c>
    </row>
    <row r="22" spans="1:15" x14ac:dyDescent="0.3">
      <c r="A22" s="9" t="s">
        <v>5</v>
      </c>
      <c r="B22" s="11">
        <v>12000</v>
      </c>
      <c r="C22" s="11">
        <v>12000</v>
      </c>
      <c r="D22" s="11">
        <v>12000</v>
      </c>
      <c r="E22" s="11">
        <v>12000</v>
      </c>
      <c r="G22" s="12"/>
      <c r="H22" s="12"/>
      <c r="I22" s="12"/>
      <c r="J22" s="12"/>
      <c r="L22" s="12"/>
      <c r="M22" s="12"/>
      <c r="N22" s="12"/>
      <c r="O22" s="12"/>
    </row>
    <row r="23" spans="1:15" x14ac:dyDescent="0.3">
      <c r="A23" s="9" t="s">
        <v>4</v>
      </c>
      <c r="B23" s="11">
        <v>18000</v>
      </c>
      <c r="C23" s="11">
        <v>18000</v>
      </c>
      <c r="D23" s="11">
        <v>18000</v>
      </c>
      <c r="E23" s="11">
        <v>18000</v>
      </c>
      <c r="G23" s="12"/>
      <c r="H23" s="12"/>
      <c r="I23" s="12"/>
      <c r="J23" s="12"/>
      <c r="L23" s="12"/>
      <c r="M23" s="12"/>
      <c r="N23" s="12"/>
      <c r="O23" s="12"/>
    </row>
    <row r="24" spans="1:15" x14ac:dyDescent="0.3">
      <c r="A24" s="9" t="s">
        <v>3</v>
      </c>
      <c r="B24" s="11">
        <v>14700</v>
      </c>
      <c r="C24" s="11">
        <v>14700</v>
      </c>
      <c r="D24" s="11">
        <v>14700</v>
      </c>
      <c r="E24" s="11">
        <v>14700</v>
      </c>
      <c r="G24" s="11">
        <v>14700</v>
      </c>
      <c r="H24" s="11">
        <v>14700</v>
      </c>
      <c r="I24" s="11">
        <v>14700</v>
      </c>
      <c r="J24" s="11">
        <v>14700</v>
      </c>
      <c r="L24" s="12">
        <f>H2*0.035</f>
        <v>0</v>
      </c>
      <c r="M24" s="12">
        <f>H2*0.035</f>
        <v>0</v>
      </c>
      <c r="N24" s="12">
        <f>H2*0.035</f>
        <v>0</v>
      </c>
      <c r="O24" s="12">
        <f>H2*0.035</f>
        <v>0</v>
      </c>
    </row>
    <row r="25" spans="1:15" x14ac:dyDescent="0.3">
      <c r="A25" s="9" t="s">
        <v>2</v>
      </c>
      <c r="B25" s="12"/>
      <c r="C25" s="12"/>
      <c r="D25" s="12"/>
      <c r="E25" s="12"/>
      <c r="G25" s="12"/>
      <c r="H25" s="12"/>
      <c r="I25" s="12"/>
      <c r="J25" s="12"/>
      <c r="L25" s="12"/>
      <c r="M25" s="12"/>
      <c r="N25" s="12"/>
      <c r="O25" s="12"/>
    </row>
    <row r="26" spans="1:15" x14ac:dyDescent="0.3">
      <c r="A26" s="9" t="s">
        <v>14</v>
      </c>
      <c r="B26" s="13">
        <f>B19-B21-B20-B22</f>
        <v>2509200</v>
      </c>
      <c r="C26" s="13">
        <f>C19-C21-C20-C22</f>
        <v>2478000</v>
      </c>
      <c r="D26" s="13">
        <f>D19-D21-D20-D22</f>
        <v>2513488.2000000002</v>
      </c>
      <c r="E26" s="13">
        <f>E19-E21-E20-E22</f>
        <v>2478000</v>
      </c>
      <c r="F26" s="14"/>
      <c r="G26" s="13">
        <f>G19-G21-G20-G22</f>
        <v>2520000</v>
      </c>
      <c r="H26" s="13">
        <f>H19-H21-H20-H22</f>
        <v>2490000</v>
      </c>
      <c r="I26" s="13">
        <f>I19-I21-I20-I22</f>
        <v>2524288.2000000002</v>
      </c>
      <c r="J26" s="13">
        <f>J19-J21-J20-J22</f>
        <v>2490000</v>
      </c>
      <c r="L26" s="13">
        <f>L19-L21-L20-L22</f>
        <v>2790000</v>
      </c>
      <c r="M26" s="13">
        <f>M19-M21-M20-M22</f>
        <v>2790000</v>
      </c>
      <c r="N26" s="13">
        <f>N19-N21-N20-N22</f>
        <v>2794288.2</v>
      </c>
      <c r="O26" s="13">
        <f>O19-O21-O20-O22</f>
        <v>2790000</v>
      </c>
    </row>
    <row r="27" spans="1:15" x14ac:dyDescent="0.3">
      <c r="L27" s="4"/>
    </row>
    <row r="28" spans="1:15" x14ac:dyDescent="0.3">
      <c r="L28" s="4"/>
    </row>
    <row r="29" spans="1:15" x14ac:dyDescent="0.3">
      <c r="B29" s="3" t="s">
        <v>29</v>
      </c>
      <c r="C29" s="3"/>
      <c r="D29" s="3"/>
      <c r="E29" s="3"/>
      <c r="G29" s="3" t="s">
        <v>28</v>
      </c>
      <c r="H29" s="3"/>
      <c r="I29" s="3"/>
      <c r="J29" s="3"/>
      <c r="L29" s="3" t="s">
        <v>22</v>
      </c>
      <c r="M29" s="3"/>
      <c r="N29" s="3"/>
      <c r="O29" s="3"/>
    </row>
    <row r="30" spans="1:15" x14ac:dyDescent="0.3">
      <c r="A30" s="5"/>
      <c r="B30" s="6" t="s">
        <v>11</v>
      </c>
      <c r="C30" s="6"/>
      <c r="D30" s="6" t="s">
        <v>13</v>
      </c>
      <c r="E30" s="6"/>
      <c r="G30" s="6" t="s">
        <v>11</v>
      </c>
      <c r="H30" s="6"/>
      <c r="I30" s="6" t="s">
        <v>13</v>
      </c>
      <c r="J30" s="6"/>
      <c r="L30" s="6" t="s">
        <v>11</v>
      </c>
      <c r="M30" s="6"/>
      <c r="N30" s="6" t="s">
        <v>13</v>
      </c>
      <c r="O30" s="6"/>
    </row>
    <row r="31" spans="1:15" x14ac:dyDescent="0.3">
      <c r="A31" s="5"/>
      <c r="B31" s="8" t="s">
        <v>9</v>
      </c>
      <c r="C31" s="8" t="s">
        <v>10</v>
      </c>
      <c r="D31" s="8" t="s">
        <v>9</v>
      </c>
      <c r="E31" s="8" t="s">
        <v>10</v>
      </c>
      <c r="G31" s="8" t="s">
        <v>9</v>
      </c>
      <c r="H31" s="8" t="s">
        <v>10</v>
      </c>
      <c r="I31" s="8" t="s">
        <v>9</v>
      </c>
      <c r="J31" s="8" t="s">
        <v>10</v>
      </c>
      <c r="L31" s="8" t="s">
        <v>9</v>
      </c>
      <c r="M31" s="8" t="s">
        <v>10</v>
      </c>
      <c r="N31" s="8" t="s">
        <v>9</v>
      </c>
      <c r="O31" s="8" t="s">
        <v>10</v>
      </c>
    </row>
    <row r="32" spans="1:15" x14ac:dyDescent="0.3">
      <c r="A32" s="9" t="s">
        <v>12</v>
      </c>
      <c r="B32" s="10">
        <v>3100000</v>
      </c>
      <c r="C32" s="10">
        <v>3100000</v>
      </c>
      <c r="D32" s="10">
        <v>3100000</v>
      </c>
      <c r="E32" s="10">
        <v>3100000</v>
      </c>
      <c r="G32" s="10">
        <v>3100000</v>
      </c>
      <c r="H32" s="10">
        <v>3100000</v>
      </c>
      <c r="I32" s="10">
        <v>3100000</v>
      </c>
      <c r="J32" s="10">
        <v>3100000</v>
      </c>
      <c r="L32" s="10">
        <v>3100000</v>
      </c>
      <c r="M32" s="10">
        <v>3100000</v>
      </c>
      <c r="N32" s="10">
        <v>3100000</v>
      </c>
      <c r="O32" s="10">
        <v>3100000</v>
      </c>
    </row>
    <row r="33" spans="1:16" x14ac:dyDescent="0.3">
      <c r="A33" s="9" t="s">
        <v>7</v>
      </c>
      <c r="B33" s="11">
        <v>300000</v>
      </c>
      <c r="C33" s="11">
        <v>300000</v>
      </c>
      <c r="D33" s="11">
        <v>300000</v>
      </c>
      <c r="E33" s="11">
        <v>300000</v>
      </c>
      <c r="G33" s="11">
        <v>300000</v>
      </c>
      <c r="H33" s="11">
        <v>300000</v>
      </c>
      <c r="I33" s="11">
        <v>300000</v>
      </c>
      <c r="J33" s="11">
        <v>300000</v>
      </c>
      <c r="L33" s="12"/>
      <c r="M33" s="12"/>
      <c r="N33" s="12"/>
      <c r="O33" s="12"/>
    </row>
    <row r="34" spans="1:16" x14ac:dyDescent="0.3">
      <c r="A34" s="9" t="s">
        <v>6</v>
      </c>
      <c r="B34" s="12">
        <f>(B32-B33-0-B35)*0.1</f>
        <v>278800</v>
      </c>
      <c r="C34" s="12">
        <f>C32*10%</f>
        <v>310000</v>
      </c>
      <c r="D34" s="12">
        <f>(D32-D33-D2-D35)*0.1</f>
        <v>274511.8</v>
      </c>
      <c r="E34" s="12">
        <f>E32*10%</f>
        <v>310000</v>
      </c>
      <c r="G34" s="12">
        <f>(G32-G33-0-G35)*0.1</f>
        <v>280000</v>
      </c>
      <c r="H34" s="12">
        <f>H32*10%</f>
        <v>310000</v>
      </c>
      <c r="I34" s="12">
        <f>(I32-I33-D2-I35)*0.1</f>
        <v>275711.8</v>
      </c>
      <c r="J34" s="12">
        <f>J32*10%</f>
        <v>310000</v>
      </c>
      <c r="L34" s="12">
        <f>(L32-L33-0-L35)*0.1</f>
        <v>310000</v>
      </c>
      <c r="M34" s="12">
        <f>M32*10%</f>
        <v>310000</v>
      </c>
      <c r="N34" s="12">
        <f>(N32-N33-D2-N35)*0.1</f>
        <v>305711.8</v>
      </c>
      <c r="O34" s="12">
        <f>O32*10%</f>
        <v>310000</v>
      </c>
    </row>
    <row r="35" spans="1:16" x14ac:dyDescent="0.3">
      <c r="A35" s="9" t="s">
        <v>5</v>
      </c>
      <c r="B35" s="11">
        <v>12000</v>
      </c>
      <c r="C35" s="11">
        <v>12000</v>
      </c>
      <c r="D35" s="11">
        <v>12000</v>
      </c>
      <c r="E35" s="11">
        <v>12000</v>
      </c>
      <c r="G35" s="12"/>
      <c r="H35" s="12"/>
      <c r="I35" s="12"/>
      <c r="J35" s="12"/>
      <c r="L35" s="12"/>
      <c r="M35" s="12"/>
      <c r="N35" s="12"/>
      <c r="O35" s="12"/>
    </row>
    <row r="36" spans="1:16" x14ac:dyDescent="0.3">
      <c r="A36" s="9" t="s">
        <v>4</v>
      </c>
      <c r="B36" s="11">
        <v>18000</v>
      </c>
      <c r="C36" s="11">
        <v>18000</v>
      </c>
      <c r="D36" s="11">
        <v>18000</v>
      </c>
      <c r="E36" s="11">
        <v>18000</v>
      </c>
      <c r="G36" s="12"/>
      <c r="H36" s="12"/>
      <c r="I36" s="12"/>
      <c r="J36" s="12"/>
      <c r="L36" s="12"/>
      <c r="M36" s="12"/>
      <c r="N36" s="12"/>
      <c r="O36" s="12"/>
    </row>
    <row r="37" spans="1:16" x14ac:dyDescent="0.3">
      <c r="A37" s="9" t="s">
        <v>3</v>
      </c>
      <c r="B37" s="11">
        <v>14700</v>
      </c>
      <c r="C37" s="11">
        <v>14700</v>
      </c>
      <c r="D37" s="11">
        <v>14700</v>
      </c>
      <c r="E37" s="11">
        <v>14700</v>
      </c>
      <c r="G37" s="11">
        <v>14700</v>
      </c>
      <c r="H37" s="11">
        <v>14700</v>
      </c>
      <c r="I37" s="11">
        <v>14700</v>
      </c>
      <c r="J37" s="11">
        <v>14700</v>
      </c>
      <c r="L37" s="12">
        <f>H2*0.035</f>
        <v>0</v>
      </c>
      <c r="M37" s="12">
        <f>H2*0.035</f>
        <v>0</v>
      </c>
      <c r="N37" s="12">
        <f>H2*0.035</f>
        <v>0</v>
      </c>
      <c r="O37" s="12">
        <f>H2*0.035</f>
        <v>0</v>
      </c>
    </row>
    <row r="38" spans="1:16" x14ac:dyDescent="0.3">
      <c r="A38" s="9" t="s">
        <v>2</v>
      </c>
      <c r="B38" s="12"/>
      <c r="C38" s="12"/>
      <c r="D38" s="12"/>
      <c r="E38" s="12"/>
      <c r="G38" s="12"/>
      <c r="H38" s="12"/>
      <c r="I38" s="12"/>
      <c r="J38" s="12"/>
      <c r="L38" s="12"/>
      <c r="M38" s="12"/>
      <c r="N38" s="12"/>
      <c r="O38" s="12"/>
      <c r="P38" s="2" t="s">
        <v>38</v>
      </c>
    </row>
    <row r="39" spans="1:16" x14ac:dyDescent="0.3">
      <c r="A39" s="9" t="s">
        <v>14</v>
      </c>
      <c r="B39" s="13">
        <f>B32-B34-B33-B35</f>
        <v>2509200</v>
      </c>
      <c r="C39" s="13">
        <f>C32-C34-C33-C35</f>
        <v>2478000</v>
      </c>
      <c r="D39" s="13">
        <f>D32-D34-D33-D35</f>
        <v>2513488.2000000002</v>
      </c>
      <c r="E39" s="13">
        <f>E32-E34-E33-E35</f>
        <v>2478000</v>
      </c>
      <c r="F39" s="14"/>
      <c r="G39" s="13">
        <f>G32-G34-G33-G35</f>
        <v>2520000</v>
      </c>
      <c r="H39" s="13">
        <f>H32-H34-H33-H35</f>
        <v>2490000</v>
      </c>
      <c r="I39" s="13">
        <f>I32-I34-I33-I35</f>
        <v>2524288.2000000002</v>
      </c>
      <c r="J39" s="13">
        <f>J32-J34-J33-J35</f>
        <v>2490000</v>
      </c>
      <c r="L39" s="13">
        <f>L32-L34-L33-L35</f>
        <v>2790000</v>
      </c>
      <c r="M39" s="13">
        <f>M32-M34-M33-M35</f>
        <v>2790000</v>
      </c>
      <c r="N39" s="13">
        <f>N32-N34-N33-N35</f>
        <v>2794288.2</v>
      </c>
      <c r="O39" s="13">
        <f>O32-O34-O33-O35</f>
        <v>2790000</v>
      </c>
      <c r="P39" s="2" t="s">
        <v>39</v>
      </c>
    </row>
    <row r="40" spans="1:16" x14ac:dyDescent="0.3">
      <c r="L40" s="4"/>
    </row>
    <row r="41" spans="1:16" x14ac:dyDescent="0.3">
      <c r="L41" s="4"/>
    </row>
    <row r="42" spans="1:16" x14ac:dyDescent="0.3">
      <c r="B42" s="3" t="s">
        <v>30</v>
      </c>
      <c r="C42" s="3"/>
      <c r="D42" s="3"/>
      <c r="E42" s="3"/>
      <c r="G42" s="3" t="s">
        <v>31</v>
      </c>
      <c r="H42" s="3"/>
      <c r="I42" s="3"/>
      <c r="J42" s="3"/>
      <c r="L42" s="3" t="s">
        <v>23</v>
      </c>
      <c r="M42" s="3"/>
      <c r="N42" s="3"/>
      <c r="O42" s="3"/>
    </row>
    <row r="43" spans="1:16" x14ac:dyDescent="0.3">
      <c r="A43" s="5"/>
      <c r="B43" s="6" t="s">
        <v>11</v>
      </c>
      <c r="C43" s="6"/>
      <c r="D43" s="6" t="s">
        <v>13</v>
      </c>
      <c r="E43" s="6"/>
      <c r="G43" s="6" t="s">
        <v>11</v>
      </c>
      <c r="H43" s="6"/>
      <c r="I43" s="6" t="s">
        <v>13</v>
      </c>
      <c r="J43" s="6"/>
      <c r="L43" s="6" t="s">
        <v>11</v>
      </c>
      <c r="M43" s="6"/>
      <c r="N43" s="6" t="s">
        <v>13</v>
      </c>
      <c r="O43" s="6"/>
    </row>
    <row r="44" spans="1:16" x14ac:dyDescent="0.3">
      <c r="A44" s="5"/>
      <c r="B44" s="8" t="s">
        <v>9</v>
      </c>
      <c r="C44" s="8" t="s">
        <v>10</v>
      </c>
      <c r="D44" s="8" t="s">
        <v>9</v>
      </c>
      <c r="E44" s="8" t="s">
        <v>10</v>
      </c>
      <c r="G44" s="8" t="s">
        <v>9</v>
      </c>
      <c r="H44" s="8" t="s">
        <v>10</v>
      </c>
      <c r="I44" s="8" t="s">
        <v>9</v>
      </c>
      <c r="J44" s="8" t="s">
        <v>10</v>
      </c>
      <c r="L44" s="8" t="s">
        <v>9</v>
      </c>
      <c r="M44" s="8" t="s">
        <v>10</v>
      </c>
      <c r="N44" s="8" t="s">
        <v>9</v>
      </c>
      <c r="O44" s="8" t="s">
        <v>10</v>
      </c>
    </row>
    <row r="45" spans="1:16" x14ac:dyDescent="0.3">
      <c r="A45" s="9" t="s">
        <v>12</v>
      </c>
      <c r="B45" s="10">
        <v>3100000</v>
      </c>
      <c r="C45" s="10">
        <v>3100000</v>
      </c>
      <c r="D45" s="10">
        <v>3100000</v>
      </c>
      <c r="E45" s="10">
        <v>3100000</v>
      </c>
      <c r="G45" s="10">
        <v>3100000</v>
      </c>
      <c r="H45" s="10">
        <v>3100000</v>
      </c>
      <c r="I45" s="10">
        <v>3100000</v>
      </c>
      <c r="J45" s="10">
        <v>3100000</v>
      </c>
      <c r="L45" s="10">
        <v>3100000</v>
      </c>
      <c r="M45" s="10">
        <v>3100000</v>
      </c>
      <c r="N45" s="10">
        <v>3100000</v>
      </c>
      <c r="O45" s="10">
        <v>3100000</v>
      </c>
    </row>
    <row r="46" spans="1:16" x14ac:dyDescent="0.3">
      <c r="A46" s="9" t="s">
        <v>7</v>
      </c>
      <c r="B46" s="11">
        <v>300000</v>
      </c>
      <c r="C46" s="11">
        <v>300000</v>
      </c>
      <c r="D46" s="11">
        <v>300000</v>
      </c>
      <c r="E46" s="11">
        <v>300000</v>
      </c>
      <c r="G46" s="11">
        <v>300000</v>
      </c>
      <c r="H46" s="11">
        <v>300000</v>
      </c>
      <c r="I46" s="11">
        <v>300000</v>
      </c>
      <c r="J46" s="11">
        <v>300000</v>
      </c>
      <c r="L46" s="12"/>
      <c r="M46" s="12"/>
      <c r="N46" s="12"/>
      <c r="O46" s="12"/>
    </row>
    <row r="47" spans="1:16" x14ac:dyDescent="0.3">
      <c r="A47" s="9" t="s">
        <v>6</v>
      </c>
      <c r="B47" s="12">
        <f>(B45-B46-0-B48)*0.1</f>
        <v>278800</v>
      </c>
      <c r="C47" s="12">
        <f>C45*10%</f>
        <v>310000</v>
      </c>
      <c r="D47" s="12">
        <f>(D45-D46-D2-D48)*0.1</f>
        <v>274511.8</v>
      </c>
      <c r="E47" s="12">
        <f>E45*10%</f>
        <v>310000</v>
      </c>
      <c r="G47" s="12">
        <f>(G45-G46-0-G48)*0.1</f>
        <v>280000</v>
      </c>
      <c r="H47" s="12">
        <f>H45*10%</f>
        <v>310000</v>
      </c>
      <c r="I47" s="12">
        <f>(I45-I46-D2-I48)*0.1</f>
        <v>275711.8</v>
      </c>
      <c r="J47" s="12">
        <f>J45*10%</f>
        <v>310000</v>
      </c>
      <c r="L47" s="12">
        <f>(L45-L46-0-L48)*0.1</f>
        <v>310000</v>
      </c>
      <c r="M47" s="12">
        <f>M45*10%</f>
        <v>310000</v>
      </c>
      <c r="N47" s="12">
        <f>(N45-N46-D2-N48)*0.1</f>
        <v>305711.8</v>
      </c>
      <c r="O47" s="12">
        <f>O45*10%</f>
        <v>310000</v>
      </c>
    </row>
    <row r="48" spans="1:16" x14ac:dyDescent="0.3">
      <c r="A48" s="9" t="s">
        <v>5</v>
      </c>
      <c r="B48" s="11">
        <v>12000</v>
      </c>
      <c r="C48" s="11">
        <v>12000</v>
      </c>
      <c r="D48" s="11">
        <v>12000</v>
      </c>
      <c r="E48" s="11">
        <v>12000</v>
      </c>
      <c r="G48" s="12"/>
      <c r="H48" s="12"/>
      <c r="I48" s="12"/>
      <c r="J48" s="12"/>
      <c r="L48" s="12"/>
      <c r="M48" s="12"/>
      <c r="N48" s="12"/>
      <c r="O48" s="12"/>
    </row>
    <row r="49" spans="1:15" x14ac:dyDescent="0.3">
      <c r="A49" s="9" t="s">
        <v>4</v>
      </c>
      <c r="B49" s="11">
        <v>18000</v>
      </c>
      <c r="C49" s="11">
        <v>18000</v>
      </c>
      <c r="D49" s="11">
        <v>18000</v>
      </c>
      <c r="E49" s="11">
        <v>18000</v>
      </c>
      <c r="G49" s="12"/>
      <c r="H49" s="12"/>
      <c r="I49" s="12"/>
      <c r="J49" s="12"/>
      <c r="L49" s="12"/>
      <c r="M49" s="12"/>
      <c r="N49" s="12"/>
      <c r="O49" s="12"/>
    </row>
    <row r="50" spans="1:15" x14ac:dyDescent="0.3">
      <c r="A50" s="9" t="s">
        <v>3</v>
      </c>
      <c r="B50" s="11">
        <v>14700</v>
      </c>
      <c r="C50" s="11">
        <v>14700</v>
      </c>
      <c r="D50" s="11">
        <v>14700</v>
      </c>
      <c r="E50" s="11">
        <v>14700</v>
      </c>
      <c r="G50" s="11">
        <v>14700</v>
      </c>
      <c r="H50" s="11">
        <v>14700</v>
      </c>
      <c r="I50" s="11">
        <v>14700</v>
      </c>
      <c r="J50" s="11">
        <v>14700</v>
      </c>
      <c r="L50" s="12">
        <f>H2*0.035</f>
        <v>0</v>
      </c>
      <c r="M50" s="12">
        <f>H2*0.035</f>
        <v>0</v>
      </c>
      <c r="N50" s="12">
        <f>H2*0.035</f>
        <v>0</v>
      </c>
      <c r="O50" s="12">
        <f>H2*0.035</f>
        <v>0</v>
      </c>
    </row>
    <row r="51" spans="1:15" x14ac:dyDescent="0.3">
      <c r="A51" s="9" t="s">
        <v>2</v>
      </c>
      <c r="B51" s="12"/>
      <c r="C51" s="12"/>
      <c r="D51" s="12"/>
      <c r="E51" s="12"/>
      <c r="G51" s="12"/>
      <c r="H51" s="12"/>
      <c r="I51" s="12"/>
      <c r="J51" s="12"/>
      <c r="L51" s="12"/>
      <c r="M51" s="12"/>
      <c r="N51" s="12"/>
      <c r="O51" s="12"/>
    </row>
    <row r="52" spans="1:15" x14ac:dyDescent="0.3">
      <c r="A52" s="9" t="s">
        <v>14</v>
      </c>
      <c r="B52" s="13">
        <f>B45-B47-B46-B48</f>
        <v>2509200</v>
      </c>
      <c r="C52" s="13">
        <f>C45-C47-C46-C48</f>
        <v>2478000</v>
      </c>
      <c r="D52" s="13">
        <f>D45-D47-D46-D48</f>
        <v>2513488.2000000002</v>
      </c>
      <c r="E52" s="13">
        <f>E45-E47-E46-E48</f>
        <v>2478000</v>
      </c>
      <c r="F52" s="14"/>
      <c r="G52" s="13">
        <f>G45-G47-G46-G48</f>
        <v>2520000</v>
      </c>
      <c r="H52" s="13">
        <f>H45-H47-H46-H48</f>
        <v>2490000</v>
      </c>
      <c r="I52" s="13">
        <f>I45-I47-I46-I48</f>
        <v>2524288.2000000002</v>
      </c>
      <c r="J52" s="13">
        <f>J45-J47-J46-J48</f>
        <v>2490000</v>
      </c>
      <c r="L52" s="13">
        <f>L45-L47-L46-L48</f>
        <v>2790000</v>
      </c>
      <c r="M52" s="13">
        <f>M45-M47-M46-M48</f>
        <v>2790000</v>
      </c>
      <c r="N52" s="13">
        <f>N45-N47-N46-N48</f>
        <v>2794288.2</v>
      </c>
      <c r="O52" s="13">
        <f>O45-O47-O46-O48</f>
        <v>2790000</v>
      </c>
    </row>
  </sheetData>
  <mergeCells count="36">
    <mergeCell ref="B42:E42"/>
    <mergeCell ref="G42:J42"/>
    <mergeCell ref="L42:O42"/>
    <mergeCell ref="B43:C43"/>
    <mergeCell ref="D43:E43"/>
    <mergeCell ref="G43:H43"/>
    <mergeCell ref="I43:J43"/>
    <mergeCell ref="L43:M43"/>
    <mergeCell ref="N43:O43"/>
    <mergeCell ref="B29:E29"/>
    <mergeCell ref="G29:J29"/>
    <mergeCell ref="L29:O29"/>
    <mergeCell ref="B30:C30"/>
    <mergeCell ref="D30:E30"/>
    <mergeCell ref="G30:H30"/>
    <mergeCell ref="I30:J30"/>
    <mergeCell ref="L30:M30"/>
    <mergeCell ref="N30:O30"/>
    <mergeCell ref="B16:E16"/>
    <mergeCell ref="G16:J16"/>
    <mergeCell ref="L16:O16"/>
    <mergeCell ref="B17:C17"/>
    <mergeCell ref="D17:E17"/>
    <mergeCell ref="G17:H17"/>
    <mergeCell ref="I17:J17"/>
    <mergeCell ref="L17:M17"/>
    <mergeCell ref="N17:O17"/>
    <mergeCell ref="B3:E3"/>
    <mergeCell ref="G3:J3"/>
    <mergeCell ref="L3:O3"/>
    <mergeCell ref="B4:C4"/>
    <mergeCell ref="D4:E4"/>
    <mergeCell ref="G4:H4"/>
    <mergeCell ref="I4:J4"/>
    <mergeCell ref="L4:M4"/>
    <mergeCell ref="N4:O4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7" sqref="C27"/>
    </sheetView>
  </sheetViews>
  <sheetFormatPr defaultRowHeight="14.4" x14ac:dyDescent="0.3"/>
  <cols>
    <col min="1" max="1" width="37.5" style="2" customWidth="1"/>
    <col min="2" max="3" width="11.296875" style="4" customWidth="1"/>
    <col min="4" max="4" width="9.796875" style="4" customWidth="1"/>
    <col min="5" max="5" width="10.19921875" style="2" customWidth="1"/>
    <col min="6" max="6" width="9.8984375" style="2" customWidth="1"/>
    <col min="7" max="7" width="10.59765625" style="2" customWidth="1"/>
    <col min="8" max="16384" width="8.796875" style="2"/>
  </cols>
  <sheetData>
    <row r="1" spans="1:7" x14ac:dyDescent="0.3">
      <c r="B1" s="16"/>
      <c r="C1" s="16"/>
      <c r="D1" s="17" t="s">
        <v>18</v>
      </c>
      <c r="E1" s="17"/>
      <c r="F1" s="17" t="s">
        <v>19</v>
      </c>
      <c r="G1" s="17"/>
    </row>
    <row r="2" spans="1:7" x14ac:dyDescent="0.3">
      <c r="A2" s="5"/>
      <c r="B2" s="7" t="s">
        <v>15</v>
      </c>
      <c r="C2" s="7" t="s">
        <v>15</v>
      </c>
      <c r="D2" s="7" t="s">
        <v>15</v>
      </c>
      <c r="E2" s="7" t="s">
        <v>15</v>
      </c>
      <c r="F2" s="7" t="s">
        <v>15</v>
      </c>
      <c r="G2" s="7" t="s">
        <v>15</v>
      </c>
    </row>
    <row r="3" spans="1:7" x14ac:dyDescent="0.3">
      <c r="A3" s="5"/>
      <c r="B3" s="8" t="s">
        <v>9</v>
      </c>
      <c r="C3" s="8" t="s">
        <v>10</v>
      </c>
      <c r="D3" s="8" t="s">
        <v>9</v>
      </c>
      <c r="E3" s="8" t="s">
        <v>10</v>
      </c>
      <c r="F3" s="8" t="s">
        <v>9</v>
      </c>
      <c r="G3" s="8" t="s">
        <v>10</v>
      </c>
    </row>
    <row r="4" spans="1:7" x14ac:dyDescent="0.3">
      <c r="A4" s="9" t="s">
        <v>12</v>
      </c>
      <c r="B4" s="10">
        <v>40000</v>
      </c>
      <c r="C4" s="10">
        <v>40000</v>
      </c>
      <c r="D4" s="10">
        <v>40000</v>
      </c>
      <c r="E4" s="10">
        <v>40000</v>
      </c>
      <c r="F4" s="10">
        <v>40000</v>
      </c>
      <c r="G4" s="10">
        <v>40000</v>
      </c>
    </row>
    <row r="5" spans="1:7" x14ac:dyDescent="0.3">
      <c r="A5" s="9" t="s">
        <v>7</v>
      </c>
      <c r="B5" s="12">
        <f>B4*10%</f>
        <v>4000</v>
      </c>
      <c r="C5" s="12">
        <f>C4*10%</f>
        <v>4000</v>
      </c>
      <c r="D5" s="12"/>
      <c r="E5" s="12"/>
      <c r="F5" s="12">
        <f>F4*10%</f>
        <v>4000</v>
      </c>
      <c r="G5" s="12">
        <f>G4*10%</f>
        <v>4000</v>
      </c>
    </row>
    <row r="6" spans="1:7" x14ac:dyDescent="0.3">
      <c r="A6" s="9" t="s">
        <v>6</v>
      </c>
      <c r="B6" s="12">
        <f>(B4-B7-B5)*10%</f>
        <v>3520</v>
      </c>
      <c r="C6" s="12">
        <f>C4*20%</f>
        <v>8000</v>
      </c>
      <c r="D6" s="12">
        <f>(D4-D7-D5)*10%</f>
        <v>4000</v>
      </c>
      <c r="E6" s="12">
        <f>E4*20%</f>
        <v>8000</v>
      </c>
      <c r="F6" s="12">
        <f>(F4-F7-F5)*10%</f>
        <v>3600</v>
      </c>
      <c r="G6" s="12">
        <f>G4*20%</f>
        <v>8000</v>
      </c>
    </row>
    <row r="7" spans="1:7" x14ac:dyDescent="0.3">
      <c r="A7" s="9" t="s">
        <v>5</v>
      </c>
      <c r="B7" s="12">
        <f>B4*2%</f>
        <v>800</v>
      </c>
      <c r="C7" s="12">
        <f>C4*2%</f>
        <v>800</v>
      </c>
      <c r="D7" s="12"/>
      <c r="E7" s="12"/>
      <c r="F7" s="12"/>
      <c r="G7" s="12"/>
    </row>
    <row r="8" spans="1:7" x14ac:dyDescent="0.3">
      <c r="A8" s="9" t="s">
        <v>14</v>
      </c>
      <c r="B8" s="13">
        <f>B4-B6-B5-B7</f>
        <v>31680</v>
      </c>
      <c r="C8" s="13">
        <f>C4-C6-C5-C7</f>
        <v>27200</v>
      </c>
      <c r="D8" s="13">
        <f>D4-D6-D5-D7</f>
        <v>36000</v>
      </c>
      <c r="E8" s="13">
        <f>E4-E6-E5-E7</f>
        <v>32000</v>
      </c>
      <c r="F8" s="13">
        <f>F4-F6-F5-F7</f>
        <v>32400</v>
      </c>
      <c r="G8" s="13">
        <f>G4-G6-G5-G7</f>
        <v>28000</v>
      </c>
    </row>
    <row r="11" spans="1:7" x14ac:dyDescent="0.3">
      <c r="B11" s="16"/>
      <c r="C11" s="16"/>
      <c r="D11" s="17" t="s">
        <v>18</v>
      </c>
      <c r="E11" s="17"/>
      <c r="F11" s="17" t="s">
        <v>19</v>
      </c>
      <c r="G11" s="17"/>
    </row>
    <row r="12" spans="1:7" x14ac:dyDescent="0.3">
      <c r="A12" s="5"/>
      <c r="B12" s="7" t="s">
        <v>15</v>
      </c>
      <c r="C12" s="7" t="s">
        <v>15</v>
      </c>
      <c r="D12" s="7" t="s">
        <v>15</v>
      </c>
      <c r="E12" s="7" t="s">
        <v>15</v>
      </c>
      <c r="F12" s="7" t="s">
        <v>15</v>
      </c>
      <c r="G12" s="7" t="s">
        <v>15</v>
      </c>
    </row>
    <row r="13" spans="1:7" x14ac:dyDescent="0.3">
      <c r="A13" s="5"/>
      <c r="B13" s="8" t="s">
        <v>9</v>
      </c>
      <c r="C13" s="8" t="s">
        <v>10</v>
      </c>
      <c r="D13" s="8" t="s">
        <v>9</v>
      </c>
      <c r="E13" s="8" t="s">
        <v>10</v>
      </c>
      <c r="F13" s="8" t="s">
        <v>9</v>
      </c>
      <c r="G13" s="8" t="s">
        <v>10</v>
      </c>
    </row>
    <row r="14" spans="1:7" x14ac:dyDescent="0.3">
      <c r="A14" s="9" t="s">
        <v>12</v>
      </c>
      <c r="B14" s="10">
        <v>3100000</v>
      </c>
      <c r="C14" s="10">
        <v>3100000</v>
      </c>
      <c r="D14" s="10">
        <v>3100000</v>
      </c>
      <c r="E14" s="10">
        <v>3100000</v>
      </c>
      <c r="F14" s="10">
        <v>3100000</v>
      </c>
      <c r="G14" s="10">
        <v>3100000</v>
      </c>
    </row>
    <row r="15" spans="1:7" x14ac:dyDescent="0.3">
      <c r="A15" s="9" t="s">
        <v>7</v>
      </c>
      <c r="B15" s="11">
        <v>300000</v>
      </c>
      <c r="C15" s="11">
        <v>300000</v>
      </c>
      <c r="D15" s="12"/>
      <c r="E15" s="12"/>
      <c r="F15" s="11">
        <v>300000</v>
      </c>
      <c r="G15" s="11">
        <v>300000</v>
      </c>
    </row>
    <row r="16" spans="1:7" x14ac:dyDescent="0.3">
      <c r="A16" s="9" t="s">
        <v>6</v>
      </c>
      <c r="B16" s="12">
        <f>(B14-B17-B15)*10%</f>
        <v>278800</v>
      </c>
      <c r="C16" s="12">
        <f>C14*20%</f>
        <v>620000</v>
      </c>
      <c r="D16" s="12">
        <f>(D14-D17-D15)*10%</f>
        <v>310000</v>
      </c>
      <c r="E16" s="12">
        <f>E14*20%</f>
        <v>620000</v>
      </c>
      <c r="F16" s="12">
        <f>(F14-F17-F15)*10%</f>
        <v>280000</v>
      </c>
      <c r="G16" s="12">
        <f>G14*20%</f>
        <v>620000</v>
      </c>
    </row>
    <row r="17" spans="1:7" x14ac:dyDescent="0.3">
      <c r="A17" s="9" t="s">
        <v>5</v>
      </c>
      <c r="B17" s="11">
        <v>12000</v>
      </c>
      <c r="C17" s="11">
        <v>12000</v>
      </c>
      <c r="D17" s="12"/>
      <c r="E17" s="12"/>
      <c r="F17" s="12"/>
      <c r="G17" s="12"/>
    </row>
    <row r="18" spans="1:7" x14ac:dyDescent="0.3">
      <c r="A18" s="9" t="s">
        <v>14</v>
      </c>
      <c r="B18" s="13">
        <f>B14-B16-B15-B17</f>
        <v>2509200</v>
      </c>
      <c r="C18" s="13">
        <f>C14-C16-C15-C17</f>
        <v>2168000</v>
      </c>
      <c r="D18" s="13">
        <f>D14-D16-D15-D17</f>
        <v>2790000</v>
      </c>
      <c r="E18" s="13">
        <f>E14-E16-E15-E17</f>
        <v>2480000</v>
      </c>
      <c r="F18" s="13">
        <f>F14-F16-F15-F17</f>
        <v>2520000</v>
      </c>
      <c r="G18" s="13">
        <f>G14-G16-G15-G17</f>
        <v>2180000</v>
      </c>
    </row>
  </sheetData>
  <mergeCells count="6">
    <mergeCell ref="B11:C11"/>
    <mergeCell ref="D11:E11"/>
    <mergeCell ref="F11:G11"/>
    <mergeCell ref="B1:C1"/>
    <mergeCell ref="D1:E1"/>
    <mergeCell ref="F1:G1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4" sqref="A24"/>
    </sheetView>
  </sheetViews>
  <sheetFormatPr defaultRowHeight="14.4" x14ac:dyDescent="0.3"/>
  <cols>
    <col min="1" max="1" width="36.796875" customWidth="1"/>
  </cols>
  <sheetData>
    <row r="1" spans="1:2" x14ac:dyDescent="0.3">
      <c r="A1" t="s">
        <v>33</v>
      </c>
      <c r="B1" t="s">
        <v>34</v>
      </c>
    </row>
    <row r="2" spans="1:2" x14ac:dyDescent="0.3">
      <c r="B2" t="s">
        <v>35</v>
      </c>
    </row>
    <row r="4" spans="1:2" x14ac:dyDescent="0.3">
      <c r="A4" t="s">
        <v>36</v>
      </c>
    </row>
    <row r="6" spans="1:2" x14ac:dyDescent="0.3">
      <c r="A6" t="s">
        <v>37</v>
      </c>
    </row>
    <row r="8" spans="1:2" x14ac:dyDescent="0.3">
      <c r="A8" t="s">
        <v>40</v>
      </c>
    </row>
    <row r="9" spans="1:2" x14ac:dyDescent="0.3">
      <c r="A9" t="s">
        <v>41</v>
      </c>
    </row>
    <row r="10" spans="1:2" x14ac:dyDescent="0.3">
      <c r="A10" t="s">
        <v>42</v>
      </c>
    </row>
    <row r="11" spans="1:2" x14ac:dyDescent="0.3">
      <c r="A11" t="s">
        <v>46</v>
      </c>
    </row>
    <row r="12" spans="1:2" x14ac:dyDescent="0.3">
      <c r="A12" t="s">
        <v>47</v>
      </c>
    </row>
    <row r="13" spans="1:2" x14ac:dyDescent="0.3">
      <c r="A13" t="s">
        <v>49</v>
      </c>
    </row>
    <row r="14" spans="1:2" x14ac:dyDescent="0.3">
      <c r="A14" t="s">
        <v>50</v>
      </c>
    </row>
    <row r="16" spans="1:2" x14ac:dyDescent="0.3">
      <c r="A16" t="s">
        <v>43</v>
      </c>
      <c r="B16" s="1">
        <f>60000*3.5%</f>
        <v>2100</v>
      </c>
    </row>
    <row r="17" spans="1:2" x14ac:dyDescent="0.3">
      <c r="A17" t="s">
        <v>44</v>
      </c>
      <c r="B17" s="1">
        <f>60000*7*3.5%</f>
        <v>14700.000000000002</v>
      </c>
    </row>
    <row r="18" spans="1:2" x14ac:dyDescent="0.3">
      <c r="A18" t="s">
        <v>45</v>
      </c>
      <c r="B18" s="1">
        <f>60000*50*10%</f>
        <v>300000</v>
      </c>
    </row>
    <row r="19" spans="1:2" x14ac:dyDescent="0.3">
      <c r="A19" t="s">
        <v>48</v>
      </c>
      <c r="B19">
        <f>60000*10*2%</f>
        <v>12000</v>
      </c>
    </row>
    <row r="20" spans="1:2" x14ac:dyDescent="0.3">
      <c r="A20" t="s">
        <v>51</v>
      </c>
      <c r="B20">
        <f>60000*10*3%</f>
        <v>18000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40 000 меньше 14 МРП</vt:lpstr>
      <vt:lpstr>70000 больше 14 МРП, больше МЗП</vt:lpstr>
      <vt:lpstr>200 000 без корректировки 90%</vt:lpstr>
      <vt:lpstr>3 100 000 предел пенс, соц, ВОС</vt:lpstr>
      <vt:lpstr>ГПХ</vt:lpstr>
      <vt:lpstr>Заметки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2022-06-14T19:05:30Z</dcterms:modified>
</cp:coreProperties>
</file>