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U\Parallel_Lab_1_Graph\"/>
    </mc:Choice>
  </mc:AlternateContent>
  <xr:revisionPtr revIDLastSave="0" documentId="13_ncr:1_{3064B967-D038-4371-902F-13DC259FEED2}" xr6:coauthVersionLast="37" xr6:coauthVersionMax="37" xr10:uidLastSave="{00000000-0000-0000-0000-000000000000}"/>
  <bookViews>
    <workbookView xWindow="0" yWindow="0" windowWidth="28800" windowHeight="11625" xr2:uid="{C3FA43E7-7FAC-457B-A678-F81D8D1BB25B}"/>
  </bookViews>
  <sheets>
    <sheet name="Лист1" sheetId="1" r:id="rId1"/>
  </sheet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3" i="1" l="1"/>
  <c r="T58" i="1"/>
  <c r="T53" i="1"/>
  <c r="M63" i="1"/>
  <c r="M58" i="1"/>
  <c r="M53" i="1"/>
  <c r="AA32" i="1"/>
  <c r="AA27" i="1"/>
  <c r="AA22" i="1"/>
  <c r="AA17" i="1"/>
  <c r="AA66" i="1"/>
  <c r="AA65" i="1"/>
  <c r="AA64" i="1"/>
  <c r="AA63" i="1"/>
  <c r="AA61" i="1"/>
  <c r="AA60" i="1"/>
  <c r="AA59" i="1"/>
  <c r="AA58" i="1"/>
  <c r="AA56" i="1"/>
  <c r="AA55" i="1"/>
  <c r="AA54" i="1"/>
  <c r="AA53" i="1"/>
  <c r="AA51" i="1"/>
  <c r="AA50" i="1"/>
  <c r="AA49" i="1"/>
  <c r="AA48" i="1"/>
  <c r="AA16" i="1" l="1"/>
  <c r="AA15" i="1"/>
  <c r="AA14" i="1"/>
  <c r="Z17" i="1"/>
  <c r="Y17" i="1"/>
  <c r="X17" i="1"/>
  <c r="Z16" i="1"/>
  <c r="Y16" i="1"/>
  <c r="X16" i="1"/>
  <c r="Z15" i="1"/>
  <c r="Y15" i="1"/>
  <c r="X15" i="1"/>
  <c r="Z14" i="1"/>
  <c r="Y14" i="1"/>
  <c r="X14" i="1"/>
  <c r="Y51" i="1"/>
  <c r="Z51" i="1"/>
  <c r="Y50" i="1"/>
  <c r="Z50" i="1"/>
  <c r="Y49" i="1"/>
  <c r="Z49" i="1"/>
  <c r="X51" i="1"/>
  <c r="X50" i="1"/>
  <c r="X49" i="1"/>
  <c r="Y48" i="1"/>
  <c r="Z48" i="1"/>
  <c r="X48" i="1"/>
  <c r="Z66" i="1"/>
  <c r="Y66" i="1"/>
  <c r="X66" i="1"/>
  <c r="Z65" i="1"/>
  <c r="Y65" i="1"/>
  <c r="X65" i="1"/>
  <c r="Z64" i="1"/>
  <c r="Y64" i="1"/>
  <c r="X64" i="1"/>
  <c r="Z63" i="1"/>
  <c r="Y63" i="1"/>
  <c r="X63" i="1"/>
  <c r="Z61" i="1"/>
  <c r="Y61" i="1"/>
  <c r="X61" i="1"/>
  <c r="Z60" i="1"/>
  <c r="Y60" i="1"/>
  <c r="X60" i="1"/>
  <c r="Z59" i="1"/>
  <c r="Y59" i="1"/>
  <c r="X59" i="1"/>
  <c r="Z58" i="1"/>
  <c r="Y58" i="1"/>
  <c r="X58" i="1"/>
  <c r="Z56" i="1"/>
  <c r="Y56" i="1"/>
  <c r="X56" i="1"/>
  <c r="Z55" i="1"/>
  <c r="Y55" i="1"/>
  <c r="X55" i="1"/>
  <c r="Z54" i="1"/>
  <c r="Y54" i="1"/>
  <c r="X54" i="1"/>
  <c r="Z53" i="1"/>
  <c r="Y53" i="1"/>
  <c r="X53" i="1"/>
  <c r="Z32" i="1"/>
  <c r="Y32" i="1"/>
  <c r="Y31" i="1"/>
  <c r="Z31" i="1"/>
  <c r="AA31" i="1"/>
  <c r="Y30" i="1"/>
  <c r="Z30" i="1"/>
  <c r="AA30" i="1"/>
  <c r="X32" i="1"/>
  <c r="X31" i="1"/>
  <c r="X30" i="1"/>
  <c r="Y29" i="1"/>
  <c r="Z29" i="1"/>
  <c r="AA29" i="1"/>
  <c r="X29" i="1"/>
  <c r="Y22" i="1"/>
  <c r="Z22" i="1"/>
  <c r="Y21" i="1"/>
  <c r="Z21" i="1"/>
  <c r="AA21" i="1"/>
  <c r="Y20" i="1"/>
  <c r="Z20" i="1"/>
  <c r="AA20" i="1"/>
  <c r="X22" i="1"/>
  <c r="X21" i="1"/>
  <c r="X20" i="1"/>
  <c r="Y19" i="1"/>
  <c r="Z19" i="1"/>
  <c r="AA19" i="1"/>
  <c r="X19" i="1"/>
  <c r="Y27" i="1"/>
  <c r="Z27" i="1"/>
  <c r="Y26" i="1"/>
  <c r="Z26" i="1"/>
  <c r="AA26" i="1"/>
  <c r="Y25" i="1"/>
  <c r="Z25" i="1"/>
  <c r="AA25" i="1"/>
  <c r="Y24" i="1"/>
  <c r="Z24" i="1"/>
  <c r="AA24" i="1"/>
  <c r="X27" i="1"/>
  <c r="X26" i="1"/>
  <c r="X25" i="1"/>
  <c r="X24" i="1"/>
  <c r="S63" i="1" l="1"/>
  <c r="R63" i="1"/>
  <c r="Q63" i="1"/>
  <c r="S58" i="1"/>
  <c r="R58" i="1"/>
  <c r="Q58" i="1"/>
  <c r="R53" i="1"/>
  <c r="S53" i="1"/>
  <c r="Q53" i="1"/>
  <c r="K63" i="1"/>
  <c r="L63" i="1"/>
  <c r="J63" i="1"/>
  <c r="L58" i="1"/>
  <c r="K58" i="1"/>
  <c r="J58" i="1"/>
  <c r="K53" i="1"/>
  <c r="L53" i="1"/>
  <c r="J53" i="1"/>
  <c r="S29" i="1"/>
  <c r="R29" i="1"/>
  <c r="Q29" i="1"/>
  <c r="T29" i="1"/>
  <c r="R24" i="1"/>
  <c r="S24" i="1"/>
  <c r="T24" i="1"/>
  <c r="Q24" i="1"/>
  <c r="R19" i="1"/>
  <c r="S19" i="1"/>
  <c r="T19" i="1"/>
  <c r="Q19" i="1"/>
  <c r="K29" i="1"/>
  <c r="L29" i="1"/>
  <c r="M29" i="1"/>
  <c r="J29" i="1"/>
  <c r="K24" i="1"/>
  <c r="L24" i="1"/>
  <c r="M24" i="1"/>
  <c r="J24" i="1"/>
  <c r="K19" i="1"/>
  <c r="L19" i="1"/>
  <c r="M19" i="1"/>
  <c r="J19" i="1"/>
</calcChain>
</file>

<file path=xl/sharedStrings.xml><?xml version="1.0" encoding="utf-8"?>
<sst xmlns="http://schemas.openxmlformats.org/spreadsheetml/2006/main" count="204" uniqueCount="35">
  <si>
    <t>1 этап. T = 1</t>
  </si>
  <si>
    <t>1 этап. T = 2</t>
  </si>
  <si>
    <t>1 этап. T = 4</t>
  </si>
  <si>
    <t>1 этап. T = 8</t>
  </si>
  <si>
    <t>2 этап. T = 1</t>
  </si>
  <si>
    <t>2 этап. T = 2</t>
  </si>
  <si>
    <t>2 этап. T = 4</t>
  </si>
  <si>
    <t>2 этап. T = 8</t>
  </si>
  <si>
    <t>3 этап. T = 1</t>
  </si>
  <si>
    <t>3 этап. T = 2</t>
  </si>
  <si>
    <t>3 этап. T = 4</t>
  </si>
  <si>
    <t>3 этап. T = 8</t>
  </si>
  <si>
    <t>scalar. T = 1</t>
  </si>
  <si>
    <t>scalar. T = 2</t>
  </si>
  <si>
    <t>scalar. T = 4</t>
  </si>
  <si>
    <t>scalar. T = 8</t>
  </si>
  <si>
    <t>axpby. T = 1</t>
  </si>
  <si>
    <t>axpby. T = 2</t>
  </si>
  <si>
    <t>axpby. T = 4</t>
  </si>
  <si>
    <t>axpby. T = 8</t>
  </si>
  <si>
    <t>spMV. T = 1</t>
  </si>
  <si>
    <t>spMV. T = 2</t>
  </si>
  <si>
    <t>spMV. T = 4</t>
  </si>
  <si>
    <t>spMV. T = 8</t>
  </si>
  <si>
    <t>ЭВМ 1, Время sec</t>
  </si>
  <si>
    <t>ЭВМ 2, Время sec</t>
  </si>
  <si>
    <t>ЭВМ 1, TBP</t>
  </si>
  <si>
    <t>ЭВМ 2, TBP</t>
  </si>
  <si>
    <t>BW = 21</t>
  </si>
  <si>
    <t>GFLOPS = 249,6</t>
  </si>
  <si>
    <t>GFLOPS = 163,2</t>
  </si>
  <si>
    <t>BW = 15</t>
  </si>
  <si>
    <t>ЭВМ 1, FLOPS (N)</t>
  </si>
  <si>
    <t>ЭВМ 2, FLOPS (N)</t>
  </si>
  <si>
    <t>ЭВМ 1, %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</si>
</sst>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17E7-1F6D-4A32-A43E-F7A0483B1B8C}">
  <dimension ref="B1:AA66"/>
  <sheetViews>
    <sheetView tabSelected="1" topLeftCell="A37" zoomScaleNormal="100" workbookViewId="0">
      <selection activeCell="X63" sqref="X63:AA66"/>
    </sheetView>
  </sheetViews>
  <sheetFormatPr defaultRowHeight="15" x14ac:dyDescent="0.25"/>
  <cols>
    <col min="2" max="2" width="11.28515625" bestFit="1" customWidth="1"/>
    <col min="6" max="6" width="15.28515625" bestFit="1" customWidth="1"/>
    <col min="7" max="7" width="2.140625" customWidth="1"/>
    <col min="8" max="8" width="1.85546875" customWidth="1"/>
    <col min="9" max="9" width="11.28515625" bestFit="1" customWidth="1"/>
    <col min="13" max="13" width="15.28515625" bestFit="1" customWidth="1"/>
    <col min="14" max="14" width="9.42578125" customWidth="1"/>
    <col min="15" max="15" width="10.42578125" customWidth="1"/>
    <col min="16" max="16" width="11.28515625" bestFit="1" customWidth="1"/>
    <col min="20" max="20" width="15.28515625" bestFit="1" customWidth="1"/>
    <col min="21" max="21" width="2.85546875" customWidth="1"/>
    <col min="22" max="22" width="3" customWidth="1"/>
    <col min="23" max="23" width="11.28515625" bestFit="1" customWidth="1"/>
    <col min="27" max="27" width="15.28515625" bestFit="1" customWidth="1"/>
  </cols>
  <sheetData>
    <row r="1" spans="2:27" x14ac:dyDescent="0.25">
      <c r="J1" t="s">
        <v>28</v>
      </c>
      <c r="K1" t="s">
        <v>29</v>
      </c>
    </row>
    <row r="2" spans="2:27" x14ac:dyDescent="0.25">
      <c r="B2" s="1" t="s">
        <v>24</v>
      </c>
      <c r="C2" s="1"/>
      <c r="D2" s="1"/>
      <c r="E2" s="1"/>
      <c r="F2" s="1"/>
      <c r="I2" s="1" t="s">
        <v>26</v>
      </c>
      <c r="J2" s="1"/>
      <c r="K2" s="1"/>
      <c r="L2" s="1"/>
      <c r="M2" s="1"/>
      <c r="P2" s="1" t="s">
        <v>34</v>
      </c>
      <c r="Q2" s="1"/>
      <c r="R2" s="1"/>
      <c r="S2" s="1"/>
      <c r="T2" s="1"/>
      <c r="W2" s="1" t="s">
        <v>32</v>
      </c>
      <c r="X2" s="1"/>
      <c r="Y2" s="1"/>
      <c r="Z2" s="1"/>
      <c r="AA2" s="1"/>
    </row>
    <row r="3" spans="2:27" x14ac:dyDescent="0.25">
      <c r="C3">
        <v>10000</v>
      </c>
      <c r="D3">
        <v>100000</v>
      </c>
      <c r="E3">
        <v>1000000</v>
      </c>
      <c r="F3">
        <v>10000000</v>
      </c>
      <c r="J3">
        <v>10000</v>
      </c>
      <c r="K3">
        <v>100000</v>
      </c>
      <c r="L3">
        <v>1000000</v>
      </c>
      <c r="M3">
        <v>10000000</v>
      </c>
      <c r="Q3">
        <v>10000</v>
      </c>
      <c r="R3">
        <v>100000</v>
      </c>
      <c r="S3">
        <v>1000000</v>
      </c>
      <c r="T3">
        <v>10000000</v>
      </c>
      <c r="X3">
        <v>10000</v>
      </c>
      <c r="Y3">
        <v>100000</v>
      </c>
      <c r="Z3">
        <v>1000000</v>
      </c>
      <c r="AA3">
        <v>10000000</v>
      </c>
    </row>
    <row r="4" spans="2:27" x14ac:dyDescent="0.25">
      <c r="B4" t="s">
        <v>0</v>
      </c>
      <c r="C4">
        <v>3.8998999999999999E-2</v>
      </c>
      <c r="D4">
        <v>0.53200000000000003</v>
      </c>
      <c r="E4">
        <v>157.83199999999999</v>
      </c>
      <c r="F4">
        <v>2042.87</v>
      </c>
      <c r="I4" t="s">
        <v>0</v>
      </c>
      <c r="P4" t="s">
        <v>0</v>
      </c>
      <c r="W4" t="s">
        <v>0</v>
      </c>
    </row>
    <row r="5" spans="2:27" x14ac:dyDescent="0.25">
      <c r="B5" t="s">
        <v>1</v>
      </c>
      <c r="C5">
        <v>3.5999999999999997E-2</v>
      </c>
      <c r="D5">
        <v>0.42499999999999999</v>
      </c>
      <c r="E5">
        <v>96.626000000000005</v>
      </c>
      <c r="F5">
        <v>937.76599999999996</v>
      </c>
      <c r="I5" t="s">
        <v>1</v>
      </c>
      <c r="P5" t="s">
        <v>1</v>
      </c>
      <c r="W5" t="s">
        <v>1</v>
      </c>
    </row>
    <row r="6" spans="2:27" x14ac:dyDescent="0.25">
      <c r="B6" t="s">
        <v>2</v>
      </c>
      <c r="C6">
        <v>4.2000000000000003E-2</v>
      </c>
      <c r="D6">
        <v>0.47799999999999998</v>
      </c>
      <c r="E6">
        <v>56.319000000000003</v>
      </c>
      <c r="F6">
        <v>576.27</v>
      </c>
      <c r="I6" t="s">
        <v>2</v>
      </c>
      <c r="P6" t="s">
        <v>2</v>
      </c>
      <c r="W6" t="s">
        <v>2</v>
      </c>
    </row>
    <row r="7" spans="2:27" x14ac:dyDescent="0.25">
      <c r="B7" t="s">
        <v>3</v>
      </c>
      <c r="C7">
        <v>5.3999999999999999E-2</v>
      </c>
      <c r="D7">
        <v>0.58399999999999996</v>
      </c>
      <c r="E7">
        <v>42.863</v>
      </c>
      <c r="F7">
        <v>448.98099999999999</v>
      </c>
      <c r="I7" t="s">
        <v>3</v>
      </c>
      <c r="P7" t="s">
        <v>3</v>
      </c>
      <c r="W7" t="s">
        <v>3</v>
      </c>
    </row>
    <row r="9" spans="2:27" x14ac:dyDescent="0.25">
      <c r="B9" t="s">
        <v>4</v>
      </c>
      <c r="C9">
        <v>3.0000000000000001E-3</v>
      </c>
      <c r="D9">
        <v>1.8998999999999999E-2</v>
      </c>
      <c r="E9">
        <v>0.22900000000000001</v>
      </c>
      <c r="F9">
        <v>1.837</v>
      </c>
      <c r="I9" t="s">
        <v>4</v>
      </c>
      <c r="P9" t="s">
        <v>4</v>
      </c>
      <c r="W9" t="s">
        <v>4</v>
      </c>
    </row>
    <row r="10" spans="2:27" x14ac:dyDescent="0.25">
      <c r="B10" t="s">
        <v>5</v>
      </c>
      <c r="C10">
        <v>9.990000000000001E-4</v>
      </c>
      <c r="D10">
        <v>9.9989999999999992E-3</v>
      </c>
      <c r="E10">
        <v>0.112</v>
      </c>
      <c r="F10">
        <v>0.93300000000000005</v>
      </c>
      <c r="I10" t="s">
        <v>5</v>
      </c>
      <c r="P10" t="s">
        <v>5</v>
      </c>
      <c r="W10" t="s">
        <v>5</v>
      </c>
    </row>
    <row r="11" spans="2:27" x14ac:dyDescent="0.25">
      <c r="B11" t="s">
        <v>6</v>
      </c>
      <c r="C11">
        <v>9.990000000000001E-4</v>
      </c>
      <c r="D11">
        <v>5.0000000000000001E-3</v>
      </c>
      <c r="E11">
        <v>6.1998999999999999E-2</v>
      </c>
      <c r="F11">
        <v>0.49</v>
      </c>
      <c r="I11" t="s">
        <v>6</v>
      </c>
      <c r="P11" t="s">
        <v>6</v>
      </c>
      <c r="W11" t="s">
        <v>6</v>
      </c>
    </row>
    <row r="12" spans="2:27" x14ac:dyDescent="0.25">
      <c r="B12" t="s">
        <v>7</v>
      </c>
      <c r="C12">
        <v>9.990000000000001E-4</v>
      </c>
      <c r="D12">
        <v>5.0000000000000001E-3</v>
      </c>
      <c r="E12">
        <v>6.0999999999999999E-2</v>
      </c>
      <c r="F12">
        <v>0.27400000000000002</v>
      </c>
      <c r="I12" t="s">
        <v>7</v>
      </c>
      <c r="P12" t="s">
        <v>7</v>
      </c>
      <c r="W12" t="s">
        <v>7</v>
      </c>
    </row>
    <row r="14" spans="2:27" x14ac:dyDescent="0.25">
      <c r="B14" t="s">
        <v>8</v>
      </c>
      <c r="C14">
        <v>0.03</v>
      </c>
      <c r="D14">
        <v>0.16800000000000001</v>
      </c>
      <c r="E14">
        <v>1.974</v>
      </c>
      <c r="F14">
        <v>18.195</v>
      </c>
      <c r="I14" t="s">
        <v>8</v>
      </c>
      <c r="P14" t="s">
        <v>8</v>
      </c>
      <c r="W14" t="s">
        <v>8</v>
      </c>
      <c r="X14">
        <f>((17*X3-1)/C14)/1000000000</f>
        <v>5.6666333333333339E-3</v>
      </c>
      <c r="Y14">
        <f t="shared" ref="Y14" si="0">((17*Y3-1)/D14)/1000000000</f>
        <v>1.0119041666666667E-2</v>
      </c>
      <c r="Z14">
        <f t="shared" ref="Z14:AA14" si="1">((17*Z3-1)/E14)/1000000000</f>
        <v>8.6119549138804451E-3</v>
      </c>
      <c r="AA14">
        <f t="shared" si="1"/>
        <v>9.3432261060730961E-3</v>
      </c>
    </row>
    <row r="15" spans="2:27" x14ac:dyDescent="0.25">
      <c r="B15" t="s">
        <v>9</v>
      </c>
      <c r="C15">
        <v>3.3999000000000001E-2</v>
      </c>
      <c r="D15">
        <v>0.13200000000000001</v>
      </c>
      <c r="E15">
        <v>1.7030000000000001</v>
      </c>
      <c r="F15">
        <v>15.061999999999999</v>
      </c>
      <c r="I15" t="s">
        <v>9</v>
      </c>
      <c r="P15" t="s">
        <v>9</v>
      </c>
      <c r="W15" t="s">
        <v>9</v>
      </c>
      <c r="X15">
        <f>((17*X3-1)/C15)/1000000000</f>
        <v>5.0001176505191326E-3</v>
      </c>
      <c r="Y15">
        <f t="shared" ref="Y15" si="2">((17*Y3-1)/D15)/1000000000</f>
        <v>1.2878780303030303E-2</v>
      </c>
      <c r="Z15">
        <f t="shared" ref="Z15:AA15" si="3">((17*Z3-1)/E15)/1000000000</f>
        <v>9.982383440986493E-3</v>
      </c>
      <c r="AA15">
        <f t="shared" si="3"/>
        <v>1.1286681649183375E-2</v>
      </c>
    </row>
    <row r="16" spans="2:27" x14ac:dyDescent="0.25">
      <c r="B16" t="s">
        <v>10</v>
      </c>
      <c r="C16">
        <v>4.5999999999999999E-2</v>
      </c>
      <c r="D16">
        <v>0.13600000000000001</v>
      </c>
      <c r="E16">
        <v>1.4870000000000001</v>
      </c>
      <c r="F16">
        <v>15.102</v>
      </c>
      <c r="I16" t="s">
        <v>10</v>
      </c>
      <c r="P16" t="s">
        <v>10</v>
      </c>
      <c r="W16" t="s">
        <v>10</v>
      </c>
      <c r="X16">
        <f>((17*X3-1)/C16)/1000000000</f>
        <v>3.6956304347826089E-3</v>
      </c>
      <c r="Y16">
        <f t="shared" ref="Y16" si="4">((17*Y3-1)/D16)/1000000000</f>
        <v>1.2499992647058823E-2</v>
      </c>
      <c r="Z16">
        <f t="shared" ref="Z16:AA16" si="5">((17*Z3-1)/E16)/1000000000</f>
        <v>1.1432413584398117E-2</v>
      </c>
      <c r="AA16">
        <f t="shared" si="5"/>
        <v>1.1256787114289499E-2</v>
      </c>
    </row>
    <row r="17" spans="2:27" x14ac:dyDescent="0.25">
      <c r="B17" t="s">
        <v>11</v>
      </c>
      <c r="C17">
        <v>3.1999E-2</v>
      </c>
      <c r="D17">
        <v>0.17699999999999999</v>
      </c>
      <c r="E17">
        <v>1.778</v>
      </c>
      <c r="F17">
        <v>15.077999999999999</v>
      </c>
      <c r="I17" t="s">
        <v>11</v>
      </c>
      <c r="P17" t="s">
        <v>11</v>
      </c>
      <c r="W17" t="s">
        <v>11</v>
      </c>
      <c r="X17">
        <f>((17*X3-1)/C17)/1000000000</f>
        <v>5.3126347698365575E-3</v>
      </c>
      <c r="Y17">
        <f t="shared" ref="Y17" si="6">((17*Y3-1)/D17)/1000000000</f>
        <v>9.6045141242937851E-3</v>
      </c>
      <c r="Z17">
        <f t="shared" ref="Z17:AA17" si="7">((17*Z3-1)/E17)/1000000000</f>
        <v>9.5613042744656911E-3</v>
      </c>
      <c r="AA17">
        <f t="shared" si="7"/>
        <v>1.1274704801697838E-2</v>
      </c>
    </row>
    <row r="19" spans="2:27" x14ac:dyDescent="0.25">
      <c r="B19" t="s">
        <v>12</v>
      </c>
      <c r="C19">
        <v>1.9989999999999999E-3</v>
      </c>
      <c r="D19">
        <v>1.0999E-2</v>
      </c>
      <c r="E19">
        <v>0.13400000000000001</v>
      </c>
      <c r="F19">
        <v>1.107</v>
      </c>
      <c r="I19" t="s">
        <v>12</v>
      </c>
      <c r="J19">
        <f>(2*J3 - 1)/(8*2*J3)*21</f>
        <v>2.6248687500000001</v>
      </c>
      <c r="K19">
        <f t="shared" ref="K19:M19" si="8">(2*K3 - 1)/(8*2*K3)*21</f>
        <v>2.6249868749999998</v>
      </c>
      <c r="L19">
        <f t="shared" si="8"/>
        <v>2.6249986875000002</v>
      </c>
      <c r="M19">
        <f t="shared" si="8"/>
        <v>2.6249998687499998</v>
      </c>
      <c r="P19" t="s">
        <v>12</v>
      </c>
      <c r="Q19">
        <f>J19*100/249.6</f>
        <v>1.051630108173077</v>
      </c>
      <c r="R19">
        <f t="shared" ref="R19:T19" si="9">K19*100/249.6</f>
        <v>1.0516774338942307</v>
      </c>
      <c r="S19">
        <f t="shared" si="9"/>
        <v>1.0516821664663463</v>
      </c>
      <c r="T19">
        <f t="shared" si="9"/>
        <v>1.0516826397235577</v>
      </c>
      <c r="W19" t="s">
        <v>12</v>
      </c>
      <c r="X19">
        <f>((2*X3 -1)/C19)/1000000000</f>
        <v>1.0004502251125563E-2</v>
      </c>
      <c r="Y19">
        <f t="shared" ref="Y19:AA19" si="10">((2*Y3 -1)/D19)/1000000000</f>
        <v>1.8183380307300663E-2</v>
      </c>
      <c r="Z19">
        <f t="shared" si="10"/>
        <v>1.4925365671641789E-2</v>
      </c>
      <c r="AA19">
        <f t="shared" si="10"/>
        <v>1.8066846431797651E-2</v>
      </c>
    </row>
    <row r="20" spans="2:27" x14ac:dyDescent="0.25">
      <c r="B20" t="s">
        <v>13</v>
      </c>
      <c r="C20">
        <v>1.9989999999999999E-3</v>
      </c>
      <c r="D20">
        <v>3.0000000000000001E-3</v>
      </c>
      <c r="E20">
        <v>0.10099900000000001</v>
      </c>
      <c r="F20">
        <v>1.0229999999999999</v>
      </c>
      <c r="I20" t="s">
        <v>13</v>
      </c>
      <c r="P20" t="s">
        <v>13</v>
      </c>
      <c r="W20" t="s">
        <v>13</v>
      </c>
      <c r="X20">
        <f>((2*X3 -1)/C20)/1000000000</f>
        <v>1.0004502251125563E-2</v>
      </c>
      <c r="Y20">
        <f t="shared" ref="Y20:AA20" si="11">((2*Y3 -1)/D20)/1000000000</f>
        <v>6.6666333333333327E-2</v>
      </c>
      <c r="Z20">
        <f t="shared" si="11"/>
        <v>1.9802166358082754E-2</v>
      </c>
      <c r="AA20">
        <f t="shared" si="11"/>
        <v>1.9550341153470187E-2</v>
      </c>
    </row>
    <row r="21" spans="2:27" x14ac:dyDescent="0.25">
      <c r="B21" t="s">
        <v>14</v>
      </c>
      <c r="C21">
        <v>2E-3</v>
      </c>
      <c r="D21">
        <v>3.0000000000000001E-3</v>
      </c>
      <c r="E21">
        <v>9.7001000000000004E-2</v>
      </c>
      <c r="F21">
        <v>1.0449999999999999</v>
      </c>
      <c r="I21" t="s">
        <v>14</v>
      </c>
      <c r="P21" t="s">
        <v>14</v>
      </c>
      <c r="W21" t="s">
        <v>14</v>
      </c>
      <c r="X21">
        <f>((2*X3 -1)/C21)/1000000000</f>
        <v>9.9994999999999997E-3</v>
      </c>
      <c r="Y21">
        <f t="shared" ref="Y21:AA21" si="12">((2*Y3 -1)/D21)/1000000000</f>
        <v>6.6666333333333327E-2</v>
      </c>
      <c r="Z21">
        <f t="shared" si="12"/>
        <v>2.0618333831609981E-2</v>
      </c>
      <c r="AA21">
        <f t="shared" si="12"/>
        <v>1.9138755023923447E-2</v>
      </c>
    </row>
    <row r="22" spans="2:27" x14ac:dyDescent="0.25">
      <c r="B22" t="s">
        <v>15</v>
      </c>
      <c r="C22">
        <v>3.0000000000000001E-3</v>
      </c>
      <c r="D22">
        <v>8.9999999999999993E-3</v>
      </c>
      <c r="E22">
        <v>0.10399899999999999</v>
      </c>
      <c r="F22">
        <v>0.88200000000000001</v>
      </c>
      <c r="I22" t="s">
        <v>15</v>
      </c>
      <c r="P22" t="s">
        <v>15</v>
      </c>
      <c r="W22" t="s">
        <v>15</v>
      </c>
      <c r="X22">
        <f>((2*X3 -1)/C22)/1000000000</f>
        <v>6.6663333333333331E-3</v>
      </c>
      <c r="Y22">
        <f t="shared" ref="Y22:AA22" si="13">((2*Y3 -1)/D22)/1000000000</f>
        <v>2.2222111111111113E-2</v>
      </c>
      <c r="Z22">
        <f t="shared" si="13"/>
        <v>1.9230944528312772E-2</v>
      </c>
      <c r="AA22">
        <f t="shared" si="13"/>
        <v>2.2675735827664398E-2</v>
      </c>
    </row>
    <row r="24" spans="2:27" x14ac:dyDescent="0.25">
      <c r="B24" t="s">
        <v>16</v>
      </c>
      <c r="C24">
        <v>3.0000000000000001E-3</v>
      </c>
      <c r="D24">
        <v>3.9E-2</v>
      </c>
      <c r="E24">
        <v>0.61299800000000004</v>
      </c>
      <c r="F24">
        <v>5.87</v>
      </c>
      <c r="I24" t="s">
        <v>16</v>
      </c>
      <c r="J24">
        <f>(3*J3)/(8*(3*J3 + 2))*21</f>
        <v>2.6248250116658891</v>
      </c>
      <c r="K24">
        <f t="shared" ref="K24:M24" si="14">(3*K3)/(8*(3*K3 + 2))*21</f>
        <v>2.624982500116666</v>
      </c>
      <c r="L24">
        <f t="shared" si="14"/>
        <v>2.6249982500011666</v>
      </c>
      <c r="M24">
        <f t="shared" si="14"/>
        <v>2.6249998250000117</v>
      </c>
      <c r="P24" t="s">
        <v>16</v>
      </c>
      <c r="Q24">
        <f>J24*100/249.6</f>
        <v>1.051612584802039</v>
      </c>
      <c r="R24">
        <f t="shared" ref="R24:T24" si="15">K24*100/249.6</f>
        <v>1.0516756811364847</v>
      </c>
      <c r="S24">
        <f t="shared" si="15"/>
        <v>1.0516819911863649</v>
      </c>
      <c r="T24">
        <f t="shared" si="15"/>
        <v>1.0516826221955176</v>
      </c>
      <c r="W24" t="s">
        <v>16</v>
      </c>
      <c r="X24">
        <f>((3*X3)/C24)/1000000000</f>
        <v>0.01</v>
      </c>
      <c r="Y24">
        <f t="shared" ref="Y24:AA24" si="16">((3*Y3)/D24)/1000000000</f>
        <v>7.6923076923076919E-3</v>
      </c>
      <c r="Z24">
        <f t="shared" si="16"/>
        <v>4.8939800782384279E-3</v>
      </c>
      <c r="AA24">
        <f t="shared" si="16"/>
        <v>5.1107325383304937E-3</v>
      </c>
    </row>
    <row r="25" spans="2:27" x14ac:dyDescent="0.25">
      <c r="B25" t="s">
        <v>17</v>
      </c>
      <c r="C25">
        <v>4.999E-3</v>
      </c>
      <c r="D25">
        <v>2.9999000000000001E-2</v>
      </c>
      <c r="E25">
        <v>0.57300099999999998</v>
      </c>
      <c r="F25">
        <v>5.6859999999999999</v>
      </c>
      <c r="I25" t="s">
        <v>17</v>
      </c>
      <c r="P25" t="s">
        <v>17</v>
      </c>
      <c r="W25" t="s">
        <v>17</v>
      </c>
      <c r="X25">
        <f>((3*X3)/C25)/1000000000</f>
        <v>6.0012002400480101E-3</v>
      </c>
      <c r="Y25">
        <f t="shared" ref="Y25:AA25" si="17">((3*Y3)/D25)/1000000000</f>
        <v>1.0000333344444815E-2</v>
      </c>
      <c r="Z25">
        <f t="shared" si="17"/>
        <v>5.2355929570803541E-3</v>
      </c>
      <c r="AA25">
        <f t="shared" si="17"/>
        <v>5.2761167780513542E-3</v>
      </c>
    </row>
    <row r="26" spans="2:27" x14ac:dyDescent="0.25">
      <c r="B26" t="s">
        <v>18</v>
      </c>
      <c r="C26">
        <v>9.9989999999999992E-3</v>
      </c>
      <c r="D26">
        <v>2.6998999999999999E-2</v>
      </c>
      <c r="E26">
        <v>0.498</v>
      </c>
      <c r="F26">
        <v>5.8</v>
      </c>
      <c r="I26" t="s">
        <v>18</v>
      </c>
      <c r="P26" t="s">
        <v>18</v>
      </c>
      <c r="W26" t="s">
        <v>18</v>
      </c>
      <c r="X26">
        <f>((3*X3)/C26)/1000000000</f>
        <v>3.0003000300030005E-3</v>
      </c>
      <c r="Y26">
        <f t="shared" ref="Y26:AA26" si="18">((3*Y3)/D26)/1000000000</f>
        <v>1.1111522648987E-2</v>
      </c>
      <c r="Z26">
        <f t="shared" si="18"/>
        <v>6.0240963855421681E-3</v>
      </c>
      <c r="AA26">
        <f t="shared" si="18"/>
        <v>5.1724137931034482E-3</v>
      </c>
    </row>
    <row r="27" spans="2:27" x14ac:dyDescent="0.25">
      <c r="B27" t="s">
        <v>19</v>
      </c>
      <c r="C27">
        <v>4.999E-3</v>
      </c>
      <c r="D27">
        <v>0.04</v>
      </c>
      <c r="E27">
        <v>0.61399999999999999</v>
      </c>
      <c r="F27">
        <v>5.9160000000000004</v>
      </c>
      <c r="I27" t="s">
        <v>19</v>
      </c>
      <c r="P27" t="s">
        <v>19</v>
      </c>
      <c r="W27" t="s">
        <v>19</v>
      </c>
      <c r="X27">
        <f>((3*X3)/C27)/1000000000</f>
        <v>6.0012002400480101E-3</v>
      </c>
      <c r="Y27">
        <f t="shared" ref="Y27:AA27" si="19">((3*Y3)/D27)/1000000000</f>
        <v>7.4999999999999997E-3</v>
      </c>
      <c r="Z27">
        <f t="shared" si="19"/>
        <v>4.8859934853420191E-3</v>
      </c>
      <c r="AA27">
        <f t="shared" si="19"/>
        <v>5.0709939148073022E-3</v>
      </c>
    </row>
    <row r="29" spans="2:27" x14ac:dyDescent="0.25">
      <c r="B29" t="s">
        <v>20</v>
      </c>
      <c r="C29">
        <v>6.999E-3</v>
      </c>
      <c r="D29">
        <v>6.2998999999999999E-2</v>
      </c>
      <c r="E29">
        <v>0.845001</v>
      </c>
      <c r="F29">
        <v>7.84</v>
      </c>
      <c r="I29" t="s">
        <v>20</v>
      </c>
      <c r="J29">
        <f>21/20</f>
        <v>1.05</v>
      </c>
      <c r="K29">
        <f t="shared" ref="K29:M29" si="20">21/20</f>
        <v>1.05</v>
      </c>
      <c r="L29">
        <f t="shared" si="20"/>
        <v>1.05</v>
      </c>
      <c r="M29">
        <f t="shared" si="20"/>
        <v>1.05</v>
      </c>
      <c r="P29" t="s">
        <v>20</v>
      </c>
      <c r="Q29">
        <f>J29*100/249.6</f>
        <v>0.42067307692307693</v>
      </c>
      <c r="R29">
        <f>K29*100/249.6</f>
        <v>0.42067307692307693</v>
      </c>
      <c r="S29">
        <f>L29*100/249.6</f>
        <v>0.42067307692307693</v>
      </c>
      <c r="T29">
        <f t="shared" ref="T29" si="21">M29*100/249.6</f>
        <v>0.42067307692307693</v>
      </c>
      <c r="W29" t="s">
        <v>20</v>
      </c>
      <c r="X29">
        <f>((2*X3)/C29)/1000000000</f>
        <v>2.857551078725532E-3</v>
      </c>
      <c r="Y29">
        <f t="shared" ref="Y29:AA29" si="22">((2*Y3)/D29)/1000000000</f>
        <v>3.1746535659296178E-3</v>
      </c>
      <c r="Z29">
        <f t="shared" si="22"/>
        <v>2.3668611043063852E-3</v>
      </c>
      <c r="AA29">
        <f t="shared" si="22"/>
        <v>2.5510204081632655E-3</v>
      </c>
    </row>
    <row r="30" spans="2:27" x14ac:dyDescent="0.25">
      <c r="B30" t="s">
        <v>21</v>
      </c>
      <c r="C30">
        <v>6.0000000000000001E-3</v>
      </c>
      <c r="D30">
        <v>4.2999999999999997E-2</v>
      </c>
      <c r="E30">
        <v>0.62599899999999997</v>
      </c>
      <c r="F30">
        <v>5.6740000000000004</v>
      </c>
      <c r="I30" t="s">
        <v>21</v>
      </c>
      <c r="P30" t="s">
        <v>21</v>
      </c>
      <c r="W30" t="s">
        <v>21</v>
      </c>
      <c r="X30">
        <f>((2*X3)/C30)/1000000000</f>
        <v>3.3333333333333335E-3</v>
      </c>
      <c r="Y30">
        <f t="shared" ref="Y30:AA30" si="23">((2*Y3)/D30)/1000000000</f>
        <v>4.6511627906976752E-3</v>
      </c>
      <c r="Z30">
        <f t="shared" si="23"/>
        <v>3.1948932825771291E-3</v>
      </c>
      <c r="AA30">
        <f t="shared" si="23"/>
        <v>3.5248501938667603E-3</v>
      </c>
    </row>
    <row r="31" spans="2:27" x14ac:dyDescent="0.25">
      <c r="B31" t="s">
        <v>22</v>
      </c>
      <c r="C31">
        <v>8.0000000000000002E-3</v>
      </c>
      <c r="D31">
        <v>4.7E-2</v>
      </c>
      <c r="E31">
        <v>0.54900000000000004</v>
      </c>
      <c r="F31">
        <v>5.5789999999999997</v>
      </c>
      <c r="I31" t="s">
        <v>22</v>
      </c>
      <c r="P31" t="s">
        <v>22</v>
      </c>
      <c r="W31" t="s">
        <v>22</v>
      </c>
      <c r="X31">
        <f>((2*X3)/C31)/1000000000</f>
        <v>2.5000000000000001E-3</v>
      </c>
      <c r="Y31">
        <f t="shared" ref="Y31:AA31" si="24">((2*Y3)/D31)/1000000000</f>
        <v>4.2553191489361703E-3</v>
      </c>
      <c r="Z31">
        <f t="shared" si="24"/>
        <v>3.6429872495446262E-3</v>
      </c>
      <c r="AA31">
        <f t="shared" si="24"/>
        <v>3.5848718408316906E-3</v>
      </c>
    </row>
    <row r="32" spans="2:27" x14ac:dyDescent="0.25">
      <c r="B32" t="s">
        <v>23</v>
      </c>
      <c r="C32">
        <v>6.0000000000000001E-3</v>
      </c>
      <c r="D32">
        <v>4.8000000000000001E-2</v>
      </c>
      <c r="E32">
        <v>0.657999</v>
      </c>
      <c r="F32">
        <v>5.5830000000000002</v>
      </c>
      <c r="I32" t="s">
        <v>23</v>
      </c>
      <c r="P32" t="s">
        <v>23</v>
      </c>
      <c r="W32" t="s">
        <v>23</v>
      </c>
      <c r="X32">
        <f>((2*X3)/C32)/1000000000</f>
        <v>3.3333333333333335E-3</v>
      </c>
      <c r="Y32">
        <f>((2*Y3)/D32)/1000000000</f>
        <v>4.1666666666666666E-3</v>
      </c>
      <c r="Z32">
        <f>((2*Z3)/E32)/1000000000</f>
        <v>3.0395182971402692E-3</v>
      </c>
      <c r="AA32">
        <f>((2*AA3)/F32)/1000000000</f>
        <v>3.5823034210997673E-3</v>
      </c>
    </row>
    <row r="35" spans="2:27" x14ac:dyDescent="0.25">
      <c r="I35" t="s">
        <v>31</v>
      </c>
      <c r="J35" t="s">
        <v>30</v>
      </c>
    </row>
    <row r="36" spans="2:27" x14ac:dyDescent="0.25">
      <c r="B36" s="1" t="s">
        <v>25</v>
      </c>
      <c r="C36" s="1"/>
      <c r="D36" s="1"/>
      <c r="E36" s="1"/>
      <c r="F36" s="1"/>
      <c r="I36" s="1" t="s">
        <v>27</v>
      </c>
      <c r="J36" s="1"/>
      <c r="K36" s="1"/>
      <c r="L36" s="1"/>
      <c r="M36" s="1"/>
      <c r="P36" s="1" t="s">
        <v>34</v>
      </c>
      <c r="Q36" s="1"/>
      <c r="R36" s="1"/>
      <c r="S36" s="1"/>
      <c r="T36" s="1"/>
      <c r="W36" s="1" t="s">
        <v>33</v>
      </c>
      <c r="X36" s="1"/>
      <c r="Y36" s="1"/>
      <c r="Z36" s="1"/>
      <c r="AA36" s="1"/>
    </row>
    <row r="37" spans="2:27" x14ac:dyDescent="0.25">
      <c r="C37">
        <v>10000</v>
      </c>
      <c r="D37">
        <v>100000</v>
      </c>
      <c r="E37">
        <v>1000000</v>
      </c>
      <c r="F37">
        <v>10000000</v>
      </c>
      <c r="J37">
        <v>10000</v>
      </c>
      <c r="K37">
        <v>100000</v>
      </c>
      <c r="L37">
        <v>1000000</v>
      </c>
      <c r="M37">
        <v>10000000</v>
      </c>
      <c r="Q37">
        <v>10000</v>
      </c>
      <c r="R37">
        <v>100000</v>
      </c>
      <c r="S37">
        <v>1000000</v>
      </c>
      <c r="T37">
        <v>10000000</v>
      </c>
      <c r="X37">
        <v>10000</v>
      </c>
      <c r="Y37">
        <v>100000</v>
      </c>
      <c r="Z37">
        <v>1000000</v>
      </c>
      <c r="AA37">
        <v>10000000</v>
      </c>
    </row>
    <row r="38" spans="2:27" x14ac:dyDescent="0.25">
      <c r="B38" t="s">
        <v>0</v>
      </c>
      <c r="C38">
        <v>5.1999999999999998E-2</v>
      </c>
      <c r="D38">
        <v>0.629</v>
      </c>
      <c r="E38">
        <v>176.35499999999999</v>
      </c>
      <c r="F38">
        <v>2249.9</v>
      </c>
      <c r="I38" t="s">
        <v>0</v>
      </c>
      <c r="P38" t="s">
        <v>0</v>
      </c>
      <c r="W38" t="s">
        <v>0</v>
      </c>
    </row>
    <row r="39" spans="2:27" x14ac:dyDescent="0.25">
      <c r="B39" t="s">
        <v>1</v>
      </c>
      <c r="C39">
        <v>4.9000000000000002E-2</v>
      </c>
      <c r="D39">
        <v>0.52300000000000002</v>
      </c>
      <c r="E39">
        <v>106.208</v>
      </c>
      <c r="F39">
        <v>1223.5</v>
      </c>
      <c r="I39" t="s">
        <v>1</v>
      </c>
      <c r="P39" t="s">
        <v>1</v>
      </c>
      <c r="W39" t="s">
        <v>1</v>
      </c>
    </row>
    <row r="40" spans="2:27" x14ac:dyDescent="0.25">
      <c r="B40" t="s">
        <v>2</v>
      </c>
      <c r="C40">
        <v>6.6000000000000003E-2</v>
      </c>
      <c r="D40">
        <v>0.58699999999999997</v>
      </c>
      <c r="E40">
        <v>64.399000000000001</v>
      </c>
      <c r="F40">
        <v>774.91899999999998</v>
      </c>
      <c r="I40" t="s">
        <v>2</v>
      </c>
      <c r="P40" t="s">
        <v>2</v>
      </c>
      <c r="W40" t="s">
        <v>2</v>
      </c>
    </row>
    <row r="41" spans="2:27" x14ac:dyDescent="0.25">
      <c r="B41" t="s">
        <v>3</v>
      </c>
      <c r="C41">
        <v>7.5999999999999998E-2</v>
      </c>
      <c r="D41">
        <v>0.80500000000000005</v>
      </c>
      <c r="E41">
        <v>55.768000000000001</v>
      </c>
      <c r="F41">
        <v>761.74599999999998</v>
      </c>
      <c r="I41" t="s">
        <v>3</v>
      </c>
      <c r="P41" t="s">
        <v>3</v>
      </c>
      <c r="W41" t="s">
        <v>3</v>
      </c>
    </row>
    <row r="43" spans="2:27" x14ac:dyDescent="0.25">
      <c r="B43" t="s">
        <v>4</v>
      </c>
      <c r="C43">
        <v>2E-3</v>
      </c>
      <c r="D43">
        <v>1.7999999999999999E-2</v>
      </c>
      <c r="E43">
        <v>0.28100000000000003</v>
      </c>
      <c r="F43">
        <v>2.5609999999999999</v>
      </c>
      <c r="I43" t="s">
        <v>4</v>
      </c>
      <c r="P43" t="s">
        <v>4</v>
      </c>
      <c r="W43" t="s">
        <v>4</v>
      </c>
    </row>
    <row r="44" spans="2:27" x14ac:dyDescent="0.25">
      <c r="B44" t="s">
        <v>5</v>
      </c>
      <c r="C44">
        <v>1.9989999999999999E-3</v>
      </c>
      <c r="D44">
        <v>1.2E-2</v>
      </c>
      <c r="E44">
        <v>0.14099999999999999</v>
      </c>
      <c r="F44">
        <v>1.3160000000000001</v>
      </c>
      <c r="I44" t="s">
        <v>5</v>
      </c>
      <c r="P44" t="s">
        <v>5</v>
      </c>
      <c r="W44" t="s">
        <v>5</v>
      </c>
    </row>
    <row r="45" spans="2:27" x14ac:dyDescent="0.25">
      <c r="B45" t="s">
        <v>6</v>
      </c>
      <c r="C45">
        <v>9.990000000000001E-4</v>
      </c>
      <c r="D45">
        <v>6.999E-3</v>
      </c>
      <c r="E45">
        <v>7.4999999999999997E-2</v>
      </c>
      <c r="F45">
        <v>0.83199999999999996</v>
      </c>
      <c r="I45" t="s">
        <v>6</v>
      </c>
      <c r="P45" t="s">
        <v>6</v>
      </c>
      <c r="W45" t="s">
        <v>6</v>
      </c>
    </row>
    <row r="46" spans="2:27" x14ac:dyDescent="0.25">
      <c r="B46" t="s">
        <v>7</v>
      </c>
      <c r="C46">
        <v>9.990000000000001E-4</v>
      </c>
      <c r="D46">
        <v>3.999E-3</v>
      </c>
      <c r="E46">
        <v>5.0999999999999997E-2</v>
      </c>
      <c r="F46">
        <v>0.60399999999999998</v>
      </c>
      <c r="I46" t="s">
        <v>7</v>
      </c>
      <c r="P46" t="s">
        <v>7</v>
      </c>
      <c r="W46" t="s">
        <v>7</v>
      </c>
    </row>
    <row r="48" spans="2:27" x14ac:dyDescent="0.25">
      <c r="B48" t="s">
        <v>8</v>
      </c>
      <c r="C48">
        <v>0.13</v>
      </c>
      <c r="D48">
        <v>0.36099999999999999</v>
      </c>
      <c r="E48">
        <v>1.869</v>
      </c>
      <c r="F48">
        <v>19.619</v>
      </c>
      <c r="I48" t="s">
        <v>8</v>
      </c>
      <c r="P48" t="s">
        <v>8</v>
      </c>
      <c r="W48" t="s">
        <v>8</v>
      </c>
      <c r="X48">
        <f>((17*X37-1)/C48)/1000000000</f>
        <v>1.3076846153846152E-3</v>
      </c>
      <c r="Y48">
        <f t="shared" ref="Y48:AA48" si="25">((17*Y37-1)/D48)/1000000000</f>
        <v>4.7091385041551246E-3</v>
      </c>
      <c r="Z48">
        <f t="shared" si="25"/>
        <v>9.095772605671482E-3</v>
      </c>
      <c r="AA48">
        <f t="shared" si="25"/>
        <v>8.6650695244405943E-3</v>
      </c>
    </row>
    <row r="49" spans="2:27" x14ac:dyDescent="0.25">
      <c r="B49" t="s">
        <v>9</v>
      </c>
      <c r="C49">
        <v>0.14099999999999999</v>
      </c>
      <c r="D49">
        <v>0.33</v>
      </c>
      <c r="E49">
        <v>1.5580000000000001</v>
      </c>
      <c r="F49">
        <v>14.532999999999999</v>
      </c>
      <c r="I49" t="s">
        <v>9</v>
      </c>
      <c r="P49" t="s">
        <v>9</v>
      </c>
      <c r="W49" t="s">
        <v>9</v>
      </c>
      <c r="X49">
        <f>((17*X37-1)/C49)/1000000000</f>
        <v>1.2056666666666667E-3</v>
      </c>
      <c r="Y49">
        <f t="shared" ref="Y49:AA49" si="26">((17*Y37-1)/D49)/1000000000</f>
        <v>5.1515121212121215E-3</v>
      </c>
      <c r="Z49">
        <f t="shared" si="26"/>
        <v>1.0911424261874197E-2</v>
      </c>
      <c r="AA49">
        <f t="shared" si="26"/>
        <v>1.1697515929264433E-2</v>
      </c>
    </row>
    <row r="50" spans="2:27" x14ac:dyDescent="0.25">
      <c r="B50" t="s">
        <v>10</v>
      </c>
      <c r="C50">
        <v>0.2</v>
      </c>
      <c r="D50">
        <v>0.35299999999999998</v>
      </c>
      <c r="E50">
        <v>1.6080000000000001</v>
      </c>
      <c r="F50">
        <v>15.284000000000001</v>
      </c>
      <c r="I50" t="s">
        <v>10</v>
      </c>
      <c r="P50" t="s">
        <v>10</v>
      </c>
      <c r="W50" t="s">
        <v>10</v>
      </c>
      <c r="X50">
        <f>((17*X37-1)/C50)/1000000000</f>
        <v>8.4999499999999998E-4</v>
      </c>
      <c r="Y50">
        <f t="shared" ref="Y50:AA50" si="27">((17*Y37-1)/D50)/1000000000</f>
        <v>4.8158611898017007E-3</v>
      </c>
      <c r="Z50">
        <f t="shared" si="27"/>
        <v>1.057213868159204E-2</v>
      </c>
      <c r="AA50">
        <f t="shared" si="27"/>
        <v>1.1122742672075372E-2</v>
      </c>
    </row>
    <row r="51" spans="2:27" x14ac:dyDescent="0.25">
      <c r="B51" t="s">
        <v>11</v>
      </c>
      <c r="C51">
        <v>0.16400000000000001</v>
      </c>
      <c r="D51">
        <v>0.38</v>
      </c>
      <c r="E51">
        <v>1.919</v>
      </c>
      <c r="F51">
        <v>14.728999999999999</v>
      </c>
      <c r="I51" t="s">
        <v>11</v>
      </c>
      <c r="P51" t="s">
        <v>11</v>
      </c>
      <c r="W51" t="s">
        <v>11</v>
      </c>
      <c r="X51">
        <f>((17*X37-1)/C51)/1000000000</f>
        <v>1.0365792682926829E-3</v>
      </c>
      <c r="Y51">
        <f t="shared" ref="Y51:AA51" si="28">((17*Y37-1)/D51)/1000000000</f>
        <v>4.4736815789473677E-3</v>
      </c>
      <c r="Z51">
        <f t="shared" si="28"/>
        <v>8.8587800937988542E-3</v>
      </c>
      <c r="AA51">
        <f t="shared" si="28"/>
        <v>1.1541856134157107E-2</v>
      </c>
    </row>
    <row r="53" spans="2:27" x14ac:dyDescent="0.25">
      <c r="B53" t="s">
        <v>12</v>
      </c>
      <c r="C53">
        <v>3.999E-3</v>
      </c>
      <c r="D53">
        <v>1.6E-2</v>
      </c>
      <c r="E53">
        <v>0.128</v>
      </c>
      <c r="F53">
        <v>1.0980000000000001</v>
      </c>
      <c r="I53" t="s">
        <v>12</v>
      </c>
      <c r="J53">
        <f>(2*J37 - 1)/(8*2*J37)*15</f>
        <v>1.87490625</v>
      </c>
      <c r="K53">
        <f t="shared" ref="K53:M53" si="29">(2*K37 - 1)/(8*2*K37)*15</f>
        <v>1.8749906249999999</v>
      </c>
      <c r="L53">
        <f t="shared" si="29"/>
        <v>1.8749990625000001</v>
      </c>
      <c r="M53">
        <f t="shared" si="29"/>
        <v>1.87499990625</v>
      </c>
      <c r="P53" t="s">
        <v>12</v>
      </c>
      <c r="Q53">
        <f>J53*100/163.2</f>
        <v>1.1488396139705883</v>
      </c>
      <c r="R53">
        <f t="shared" ref="R53:T53" si="30">K53*100/163.2</f>
        <v>1.1488913143382353</v>
      </c>
      <c r="S53">
        <f t="shared" si="30"/>
        <v>1.148896484375</v>
      </c>
      <c r="T53">
        <f t="shared" si="30"/>
        <v>1.1488970013786766</v>
      </c>
      <c r="W53" t="s">
        <v>12</v>
      </c>
      <c r="X53">
        <f>((2*X37 -1)/C53)/1000000000</f>
        <v>5.0010002500625161E-3</v>
      </c>
      <c r="Y53">
        <f t="shared" ref="Y53" si="31">((2*Y37 -1)/D53)/1000000000</f>
        <v>1.2499937500000001E-2</v>
      </c>
      <c r="Z53">
        <f t="shared" ref="Z53:AA53" si="32">((2*Z37 -1)/E53)/1000000000</f>
        <v>1.5624992187500001E-2</v>
      </c>
      <c r="AA53">
        <f t="shared" si="32"/>
        <v>1.821493533697632E-2</v>
      </c>
    </row>
    <row r="54" spans="2:27" x14ac:dyDescent="0.25">
      <c r="B54" t="s">
        <v>13</v>
      </c>
      <c r="C54">
        <v>5.0000000000000001E-3</v>
      </c>
      <c r="D54">
        <v>1.3998999999999999E-2</v>
      </c>
      <c r="E54">
        <v>8.1001000000000004E-2</v>
      </c>
      <c r="F54">
        <v>0.588001</v>
      </c>
      <c r="I54" t="s">
        <v>13</v>
      </c>
      <c r="P54" t="s">
        <v>13</v>
      </c>
      <c r="W54" t="s">
        <v>13</v>
      </c>
      <c r="X54">
        <f>((2*X37 -1)/C54)/1000000000</f>
        <v>3.9998000000000004E-3</v>
      </c>
      <c r="Y54">
        <f t="shared" ref="Y54" si="33">((2*Y37 -1)/D54)/1000000000</f>
        <v>1.4286663333095223E-2</v>
      </c>
      <c r="Z54">
        <f t="shared" ref="Z54:AA54" si="34">((2*Z37 -1)/E54)/1000000000</f>
        <v>2.4691040851347514E-2</v>
      </c>
      <c r="AA54">
        <f t="shared" si="34"/>
        <v>3.4013545895330108E-2</v>
      </c>
    </row>
    <row r="55" spans="2:27" x14ac:dyDescent="0.25">
      <c r="B55" t="s">
        <v>14</v>
      </c>
      <c r="C55">
        <v>8.9999999999999993E-3</v>
      </c>
      <c r="D55">
        <v>1.9998999999999999E-2</v>
      </c>
      <c r="E55">
        <v>8.2999000000000003E-2</v>
      </c>
      <c r="F55">
        <v>0.61899899999999997</v>
      </c>
      <c r="I55" t="s">
        <v>14</v>
      </c>
      <c r="P55" t="s">
        <v>14</v>
      </c>
      <c r="W55" t="s">
        <v>14</v>
      </c>
      <c r="X55">
        <f>((2*X37 -1)/C55)/1000000000</f>
        <v>2.2221111111111113E-3</v>
      </c>
      <c r="Y55">
        <f t="shared" ref="Y55" si="35">((2*Y37 -1)/D55)/1000000000</f>
        <v>1.0000450022501125E-2</v>
      </c>
      <c r="Z55">
        <f t="shared" ref="Z55:AA55" si="36">((2*Z37 -1)/E55)/1000000000</f>
        <v>2.4096663815226689E-2</v>
      </c>
      <c r="AA55">
        <f t="shared" si="36"/>
        <v>3.2310228287929385E-2</v>
      </c>
    </row>
    <row r="56" spans="2:27" x14ac:dyDescent="0.25">
      <c r="B56" t="s">
        <v>15</v>
      </c>
      <c r="C56">
        <v>6.999E-3</v>
      </c>
      <c r="D56">
        <v>2.2998999999999999E-2</v>
      </c>
      <c r="E56">
        <v>0.10299999999999999</v>
      </c>
      <c r="F56">
        <v>0.68300099999999997</v>
      </c>
      <c r="I56" t="s">
        <v>15</v>
      </c>
      <c r="P56" t="s">
        <v>15</v>
      </c>
      <c r="W56" t="s">
        <v>15</v>
      </c>
      <c r="X56">
        <f>((2*X37 -1)/C56)/1000000000</f>
        <v>2.857408201171596E-3</v>
      </c>
      <c r="Y56">
        <f t="shared" ref="Y56" si="37">((2*Y37 -1)/D56)/1000000000</f>
        <v>8.6959867820340028E-3</v>
      </c>
      <c r="Z56">
        <f t="shared" ref="Z56:AA56" si="38">((2*Z37 -1)/E56)/1000000000</f>
        <v>1.9417466019417476E-2</v>
      </c>
      <c r="AA56">
        <f t="shared" si="38"/>
        <v>2.9282532529234951E-2</v>
      </c>
    </row>
    <row r="58" spans="2:27" x14ac:dyDescent="0.25">
      <c r="B58" t="s">
        <v>16</v>
      </c>
      <c r="C58">
        <v>2E-3</v>
      </c>
      <c r="D58">
        <v>4.1999000000000002E-2</v>
      </c>
      <c r="E58">
        <v>0.49600100000000003</v>
      </c>
      <c r="F58">
        <v>5.0830000000000002</v>
      </c>
      <c r="I58" t="s">
        <v>16</v>
      </c>
      <c r="J58">
        <f>(3*J37)/(8*(3*J37 + 2))*15</f>
        <v>1.8748750083327779</v>
      </c>
      <c r="K58">
        <f>(3*K37)/(8*(3*K37 + 2))*15</f>
        <v>1.8749875000833329</v>
      </c>
      <c r="L58">
        <f>(3*L37)/(8*(3*L37 + 2))*15</f>
        <v>1.8749987500008334</v>
      </c>
      <c r="M58">
        <f>(3*M37)/(8*(3*M37 + 2))*15</f>
        <v>1.8749998750000083</v>
      </c>
      <c r="P58" t="s">
        <v>16</v>
      </c>
      <c r="Q58">
        <f>J58*100/163.2</f>
        <v>1.1488204707921432</v>
      </c>
      <c r="R58">
        <f t="shared" ref="R58" si="39">K58*100/163.2</f>
        <v>1.148889399560866</v>
      </c>
      <c r="S58">
        <f t="shared" ref="S58:T58" si="40">L58*100/163.2</f>
        <v>1.1488962928926676</v>
      </c>
      <c r="T58">
        <f t="shared" si="40"/>
        <v>1.1488969822303974</v>
      </c>
      <c r="W58" t="s">
        <v>16</v>
      </c>
      <c r="X58">
        <f>((3*X37)/C58)/1000000000</f>
        <v>1.4999999999999999E-2</v>
      </c>
      <c r="Y58">
        <f t="shared" ref="Y58" si="41">((3*Y37)/D58)/1000000000</f>
        <v>7.1430272149336886E-3</v>
      </c>
      <c r="Z58">
        <f t="shared" ref="Z58:AA58" si="42">((3*Z37)/E58)/1000000000</f>
        <v>6.0483749024699543E-3</v>
      </c>
      <c r="AA58">
        <f t="shared" si="42"/>
        <v>5.9020263623844179E-3</v>
      </c>
    </row>
    <row r="59" spans="2:27" x14ac:dyDescent="0.25">
      <c r="B59" t="s">
        <v>17</v>
      </c>
      <c r="C59">
        <v>8.9999999999999993E-3</v>
      </c>
      <c r="D59">
        <v>4.2999999999999997E-2</v>
      </c>
      <c r="E59">
        <v>0.44399899999999998</v>
      </c>
      <c r="F59">
        <v>4.63</v>
      </c>
      <c r="I59" t="s">
        <v>17</v>
      </c>
      <c r="P59" t="s">
        <v>17</v>
      </c>
      <c r="W59" t="s">
        <v>17</v>
      </c>
      <c r="X59">
        <f>((3*X37)/C59)/1000000000</f>
        <v>3.3333333333333335E-3</v>
      </c>
      <c r="Y59">
        <f t="shared" ref="Y59" si="43">((3*Y37)/D59)/1000000000</f>
        <v>6.9767441860465115E-3</v>
      </c>
      <c r="Z59">
        <f t="shared" ref="Z59:AA59" si="44">((3*Z37)/E59)/1000000000</f>
        <v>6.7567719747116551E-3</v>
      </c>
      <c r="AA59">
        <f t="shared" si="44"/>
        <v>6.4794816414686825E-3</v>
      </c>
    </row>
    <row r="60" spans="2:27" x14ac:dyDescent="0.25">
      <c r="B60" t="s">
        <v>18</v>
      </c>
      <c r="C60">
        <v>2.1999999999999999E-2</v>
      </c>
      <c r="D60">
        <v>5.3998999999999998E-2</v>
      </c>
      <c r="E60">
        <v>0.51</v>
      </c>
      <c r="F60">
        <v>5.0430000000000001</v>
      </c>
      <c r="I60" t="s">
        <v>18</v>
      </c>
      <c r="P60" t="s">
        <v>18</v>
      </c>
      <c r="W60" t="s">
        <v>18</v>
      </c>
      <c r="X60">
        <f>((3*X37)/C60)/1000000000</f>
        <v>1.3636363636363637E-3</v>
      </c>
      <c r="Y60">
        <f t="shared" ref="Y60" si="45">((3*Y37)/D60)/1000000000</f>
        <v>5.5556584381192247E-3</v>
      </c>
      <c r="Z60">
        <f t="shared" ref="Z60:AA60" si="46">((3*Z37)/E60)/1000000000</f>
        <v>5.8823529411764705E-3</v>
      </c>
      <c r="AA60">
        <f t="shared" si="46"/>
        <v>5.9488399762046406E-3</v>
      </c>
    </row>
    <row r="61" spans="2:27" x14ac:dyDescent="0.25">
      <c r="B61" t="s">
        <v>19</v>
      </c>
      <c r="C61">
        <v>8.9990000000000001E-3</v>
      </c>
      <c r="D61">
        <v>4.9000000000000002E-2</v>
      </c>
      <c r="E61">
        <v>0.61199999999999999</v>
      </c>
      <c r="F61">
        <v>4.7140000000000004</v>
      </c>
      <c r="I61" t="s">
        <v>19</v>
      </c>
      <c r="P61" t="s">
        <v>19</v>
      </c>
      <c r="W61" t="s">
        <v>19</v>
      </c>
      <c r="X61">
        <f>((3*X37)/C61)/1000000000</f>
        <v>3.3337037448605399E-3</v>
      </c>
      <c r="Y61">
        <f t="shared" ref="Y61" si="47">((3*Y37)/D61)/1000000000</f>
        <v>6.1224489795918364E-3</v>
      </c>
      <c r="Z61">
        <f t="shared" ref="Z61:AA61" si="48">((3*Z37)/E61)/1000000000</f>
        <v>4.9019607843137254E-3</v>
      </c>
      <c r="AA61">
        <f t="shared" si="48"/>
        <v>6.3640220619431472E-3</v>
      </c>
    </row>
    <row r="63" spans="2:27" x14ac:dyDescent="0.25">
      <c r="B63" t="s">
        <v>20</v>
      </c>
      <c r="C63">
        <v>1.0999E-2</v>
      </c>
      <c r="D63">
        <v>8.5000000000000006E-2</v>
      </c>
      <c r="E63">
        <v>0.84999899999999995</v>
      </c>
      <c r="F63">
        <v>9.4090000000000007</v>
      </c>
      <c r="I63" t="s">
        <v>20</v>
      </c>
      <c r="J63">
        <f>15/20</f>
        <v>0.75</v>
      </c>
      <c r="K63">
        <f t="shared" ref="K63:M63" si="49">15/20</f>
        <v>0.75</v>
      </c>
      <c r="L63">
        <f t="shared" si="49"/>
        <v>0.75</v>
      </c>
      <c r="M63">
        <f t="shared" si="49"/>
        <v>0.75</v>
      </c>
      <c r="P63" t="s">
        <v>20</v>
      </c>
      <c r="Q63">
        <f>J63*100/163.2</f>
        <v>0.4595588235294118</v>
      </c>
      <c r="R63">
        <f t="shared" ref="R63" si="50">K63*100/163.2</f>
        <v>0.4595588235294118</v>
      </c>
      <c r="S63">
        <f t="shared" ref="S63:T63" si="51">L63*100/163.2</f>
        <v>0.4595588235294118</v>
      </c>
      <c r="T63">
        <f t="shared" si="51"/>
        <v>0.4595588235294118</v>
      </c>
      <c r="W63" t="s">
        <v>20</v>
      </c>
      <c r="X63">
        <f>((2*X37)/C63)/1000000000</f>
        <v>1.8183471224656788E-3</v>
      </c>
      <c r="Y63">
        <f t="shared" ref="Y63" si="52">((2*Y37)/D63)/1000000000</f>
        <v>2.352941176470588E-3</v>
      </c>
      <c r="Z63">
        <f t="shared" ref="Z63:AA63" si="53">((2*Z37)/E63)/1000000000</f>
        <v>2.352943944639935E-3</v>
      </c>
      <c r="AA63">
        <f t="shared" si="53"/>
        <v>2.1256244021681365E-3</v>
      </c>
    </row>
    <row r="64" spans="2:27" x14ac:dyDescent="0.25">
      <c r="B64" t="s">
        <v>21</v>
      </c>
      <c r="C64">
        <v>4.999E-3</v>
      </c>
      <c r="D64">
        <v>6.0999999999999999E-2</v>
      </c>
      <c r="E64">
        <v>0.57199999999999995</v>
      </c>
      <c r="F64">
        <v>5.9349999999999996</v>
      </c>
      <c r="I64" t="s">
        <v>21</v>
      </c>
      <c r="P64" t="s">
        <v>21</v>
      </c>
      <c r="W64" t="s">
        <v>21</v>
      </c>
      <c r="X64">
        <f>((2*X37)/C64)/1000000000</f>
        <v>4.0008001600320064E-3</v>
      </c>
      <c r="Y64">
        <f t="shared" ref="Y64" si="54">((2*Y37)/D64)/1000000000</f>
        <v>3.2786885245901639E-3</v>
      </c>
      <c r="Z64">
        <f t="shared" ref="Z64:AA64" si="55">((2*Z37)/E64)/1000000000</f>
        <v>3.4965034965034969E-3</v>
      </c>
      <c r="AA64">
        <f t="shared" si="55"/>
        <v>3.3698399326032012E-3</v>
      </c>
    </row>
    <row r="65" spans="2:27" x14ac:dyDescent="0.25">
      <c r="B65" t="s">
        <v>22</v>
      </c>
      <c r="C65">
        <v>6.999E-3</v>
      </c>
      <c r="D65">
        <v>6.5000000000000002E-2</v>
      </c>
      <c r="E65">
        <v>0.54900000000000004</v>
      </c>
      <c r="F65">
        <v>5.7770000000000001</v>
      </c>
      <c r="I65" t="s">
        <v>22</v>
      </c>
      <c r="P65" t="s">
        <v>22</v>
      </c>
      <c r="W65" t="s">
        <v>22</v>
      </c>
      <c r="X65">
        <f>((2*X37)/C65)/1000000000</f>
        <v>2.857551078725532E-3</v>
      </c>
      <c r="Y65">
        <f t="shared" ref="Y65" si="56">((2*Y37)/D65)/1000000000</f>
        <v>3.0769230769230769E-3</v>
      </c>
      <c r="Z65">
        <f t="shared" ref="Z65:AA65" si="57">((2*Z37)/E65)/1000000000</f>
        <v>3.6429872495446262E-3</v>
      </c>
      <c r="AA65">
        <f t="shared" si="57"/>
        <v>3.4620045006058505E-3</v>
      </c>
    </row>
    <row r="66" spans="2:27" x14ac:dyDescent="0.25">
      <c r="B66" t="s">
        <v>23</v>
      </c>
      <c r="C66">
        <v>5.999E-3</v>
      </c>
      <c r="D66">
        <v>6.6999000000000003E-2</v>
      </c>
      <c r="E66">
        <v>0.66200000000000003</v>
      </c>
      <c r="F66">
        <v>5.2850000000000001</v>
      </c>
      <c r="I66" t="s">
        <v>23</v>
      </c>
      <c r="P66" t="s">
        <v>23</v>
      </c>
      <c r="W66" t="s">
        <v>23</v>
      </c>
      <c r="X66">
        <f>((2*X37)/C66)/1000000000</f>
        <v>3.333888981496916E-3</v>
      </c>
      <c r="Y66">
        <f>((2*Y37)/D66)/1000000000</f>
        <v>2.9851191808832967E-3</v>
      </c>
      <c r="Z66">
        <f>((2*Z37)/E66)/1000000000</f>
        <v>3.0211480362537764E-3</v>
      </c>
      <c r="AA66">
        <f>((2*AA37)/F66)/1000000000</f>
        <v>3.7842951750236518E-3</v>
      </c>
    </row>
  </sheetData>
  <mergeCells count="8">
    <mergeCell ref="B2:F2"/>
    <mergeCell ref="I2:M2"/>
    <mergeCell ref="B36:F36"/>
    <mergeCell ref="I36:M36"/>
    <mergeCell ref="W2:AA2"/>
    <mergeCell ref="W36:AA36"/>
    <mergeCell ref="P36:T36"/>
    <mergeCell ref="P2:T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2020-11-03T15:27:17Z</dcterms:created>
  <dcterms:modified xsi:type="dcterms:W3CDTF">2020-11-04T11:54:27Z</dcterms:modified>
</cp:coreProperties>
</file>