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15" windowWidth="18315" windowHeight="12585"/>
  </bookViews>
  <sheets>
    <sheet name="year 1" sheetId="25" r:id="rId1"/>
  </sheets>
  <externalReferences>
    <externalReference r:id="rId2"/>
  </externalReferences>
  <definedNames>
    <definedName name="_xlnm.Print_Area" localSheetId="0">'year 1'!$A$1:$L$193</definedName>
    <definedName name="_xlnm.Print_Titles" localSheetId="0">'year 1'!$5:$8</definedName>
  </definedNames>
  <calcPr calcId="125725"/>
</workbook>
</file>

<file path=xl/calcChain.xml><?xml version="1.0" encoding="utf-8"?>
<calcChain xmlns="http://schemas.openxmlformats.org/spreadsheetml/2006/main">
  <c r="N114" i="25"/>
  <c r="O114"/>
  <c r="N115"/>
  <c r="O115"/>
  <c r="N116"/>
  <c r="O116"/>
  <c r="N117"/>
  <c r="O117"/>
  <c r="O61"/>
  <c r="K68"/>
  <c r="K69"/>
  <c r="K114"/>
  <c r="K115"/>
  <c r="N14"/>
  <c r="O14"/>
  <c r="H13"/>
  <c r="H14"/>
  <c r="H15"/>
  <c r="J16"/>
  <c r="J17"/>
  <c r="J18"/>
  <c r="J19"/>
  <c r="J20"/>
  <c r="J21"/>
  <c r="N34"/>
  <c r="J26" s="1"/>
  <c r="K26" s="1"/>
  <c r="O34"/>
  <c r="J28"/>
  <c r="J29"/>
  <c r="K29" s="1"/>
  <c r="K50"/>
  <c r="K51"/>
  <c r="K52"/>
  <c r="K53"/>
  <c r="N53"/>
  <c r="O53"/>
  <c r="N54"/>
  <c r="O54"/>
  <c r="N55"/>
  <c r="O55"/>
  <c r="N56"/>
  <c r="O56"/>
  <c r="N57"/>
  <c r="O57"/>
  <c r="N58"/>
  <c r="O58"/>
  <c r="N59"/>
  <c r="O59"/>
  <c r="N60"/>
  <c r="O60"/>
  <c r="N61"/>
  <c r="N62"/>
  <c r="O62"/>
  <c r="N63"/>
  <c r="O63"/>
  <c r="N64"/>
  <c r="O64"/>
  <c r="N65"/>
  <c r="O65"/>
  <c r="N66"/>
  <c r="O66"/>
  <c r="N67"/>
  <c r="O67"/>
  <c r="N68"/>
  <c r="O68"/>
  <c r="N69"/>
  <c r="O69"/>
  <c r="N70"/>
  <c r="O70"/>
  <c r="N71"/>
  <c r="O71"/>
  <c r="N72"/>
  <c r="O72"/>
  <c r="N73"/>
  <c r="O73"/>
  <c r="N74"/>
  <c r="O74"/>
  <c r="N75"/>
  <c r="O75"/>
  <c r="N76"/>
  <c r="O76"/>
  <c r="N77"/>
  <c r="O77"/>
  <c r="N78"/>
  <c r="O78"/>
  <c r="N79"/>
  <c r="O79"/>
  <c r="N80"/>
  <c r="O80"/>
  <c r="N81"/>
  <c r="O81"/>
  <c r="N82"/>
  <c r="O82"/>
  <c r="N83"/>
  <c r="O83"/>
  <c r="N84"/>
  <c r="O84"/>
  <c r="N85"/>
  <c r="O85"/>
  <c r="N86"/>
  <c r="O86"/>
  <c r="N87"/>
  <c r="O87"/>
  <c r="N88"/>
  <c r="O88"/>
  <c r="N89"/>
  <c r="O89"/>
  <c r="N90"/>
  <c r="O90"/>
  <c r="N91"/>
  <c r="O91"/>
  <c r="N92"/>
  <c r="O92"/>
  <c r="N93"/>
  <c r="O93"/>
  <c r="N94"/>
  <c r="O94"/>
  <c r="N95"/>
  <c r="O95"/>
  <c r="N96"/>
  <c r="O96"/>
  <c r="N97"/>
  <c r="O97"/>
  <c r="N98"/>
  <c r="O98"/>
  <c r="N99"/>
  <c r="O99"/>
  <c r="N100"/>
  <c r="O100"/>
  <c r="N101"/>
  <c r="O101"/>
  <c r="N102"/>
  <c r="O102"/>
  <c r="N103"/>
  <c r="O103"/>
  <c r="N104"/>
  <c r="O104"/>
  <c r="N105"/>
  <c r="O105"/>
  <c r="N106"/>
  <c r="O106"/>
  <c r="N107"/>
  <c r="O107"/>
  <c r="N108"/>
  <c r="O108"/>
  <c r="N109"/>
  <c r="O109"/>
  <c r="N110"/>
  <c r="O110"/>
  <c r="N111"/>
  <c r="O111"/>
  <c r="N112"/>
  <c r="O112"/>
  <c r="N113"/>
  <c r="O113"/>
  <c r="G86"/>
  <c r="K70"/>
  <c r="K79" s="1"/>
  <c r="K124" s="1"/>
  <c r="K71"/>
  <c r="K72"/>
  <c r="K73"/>
  <c r="K74"/>
  <c r="K82"/>
  <c r="K83"/>
  <c r="K84"/>
  <c r="K85"/>
  <c r="H16"/>
  <c r="H17"/>
  <c r="H18"/>
  <c r="H19"/>
  <c r="H20"/>
  <c r="H21"/>
  <c r="H26"/>
  <c r="H27"/>
  <c r="H34" s="1"/>
  <c r="H28"/>
  <c r="H29"/>
  <c r="H30"/>
  <c r="H31"/>
  <c r="H37"/>
  <c r="H38"/>
  <c r="H39"/>
  <c r="K39" s="1"/>
  <c r="L39" s="1"/>
  <c r="H40"/>
  <c r="K40" s="1"/>
  <c r="L40" s="1"/>
  <c r="H41"/>
  <c r="K93"/>
  <c r="K100"/>
  <c r="K105"/>
  <c r="K111"/>
  <c r="K54"/>
  <c r="K55"/>
  <c r="K56"/>
  <c r="K59"/>
  <c r="K60"/>
  <c r="K61"/>
  <c r="K62"/>
  <c r="N1"/>
  <c r="O1"/>
  <c r="G23"/>
  <c r="G34"/>
  <c r="F86"/>
  <c r="F41"/>
  <c r="F39"/>
  <c r="F40"/>
  <c r="F38"/>
  <c r="F37"/>
  <c r="F31"/>
  <c r="F28"/>
  <c r="F29"/>
  <c r="F30"/>
  <c r="F27"/>
  <c r="F26"/>
  <c r="F21"/>
  <c r="F15"/>
  <c r="F16"/>
  <c r="F17"/>
  <c r="F18"/>
  <c r="F19"/>
  <c r="F20"/>
  <c r="F14"/>
  <c r="F13"/>
  <c r="N2"/>
  <c r="O2"/>
  <c r="N3"/>
  <c r="O3"/>
  <c r="N4"/>
  <c r="O4"/>
  <c r="N5"/>
  <c r="O5"/>
  <c r="N6"/>
  <c r="O6"/>
  <c r="N7"/>
  <c r="O7"/>
  <c r="N8"/>
  <c r="O8"/>
  <c r="N9"/>
  <c r="O9"/>
  <c r="N10"/>
  <c r="O10"/>
  <c r="N11"/>
  <c r="O11"/>
  <c r="N12"/>
  <c r="O12"/>
  <c r="N13"/>
  <c r="O13"/>
  <c r="N15"/>
  <c r="J14" s="1"/>
  <c r="K14" s="1"/>
  <c r="L14" s="1"/>
  <c r="O15"/>
  <c r="N16"/>
  <c r="O16"/>
  <c r="N17"/>
  <c r="O17"/>
  <c r="N18"/>
  <c r="O18"/>
  <c r="N19"/>
  <c r="O19"/>
  <c r="N20"/>
  <c r="O20"/>
  <c r="N21"/>
  <c r="O21"/>
  <c r="N22"/>
  <c r="O22"/>
  <c r="N23"/>
  <c r="O23"/>
  <c r="N24"/>
  <c r="O24"/>
  <c r="N25"/>
  <c r="O25"/>
  <c r="N26"/>
  <c r="O26"/>
  <c r="N27"/>
  <c r="O27"/>
  <c r="N28"/>
  <c r="O28"/>
  <c r="N29"/>
  <c r="O29"/>
  <c r="N30"/>
  <c r="O30"/>
  <c r="N31"/>
  <c r="O31"/>
  <c r="N32"/>
  <c r="O32"/>
  <c r="N33"/>
  <c r="O33"/>
  <c r="N35"/>
  <c r="O35"/>
  <c r="N36"/>
  <c r="O36"/>
  <c r="N37"/>
  <c r="O37"/>
  <c r="N38"/>
  <c r="O38"/>
  <c r="N39"/>
  <c r="O39"/>
  <c r="N40"/>
  <c r="O40"/>
  <c r="N41"/>
  <c r="O41"/>
  <c r="N42"/>
  <c r="O42"/>
  <c r="N43"/>
  <c r="O43"/>
  <c r="N44"/>
  <c r="O44"/>
  <c r="N45"/>
  <c r="O45"/>
  <c r="N46"/>
  <c r="O46"/>
  <c r="N47"/>
  <c r="O47"/>
  <c r="N48"/>
  <c r="O48"/>
  <c r="N49"/>
  <c r="O49"/>
  <c r="N50"/>
  <c r="O50"/>
  <c r="N51"/>
  <c r="O51"/>
  <c r="N52"/>
  <c r="O52"/>
  <c r="I86"/>
  <c r="K16" l="1"/>
  <c r="L16" s="1"/>
  <c r="G45"/>
  <c r="G119" s="1"/>
  <c r="K63"/>
  <c r="K123" s="1"/>
  <c r="H44"/>
  <c r="K18"/>
  <c r="L18" s="1"/>
  <c r="K19"/>
  <c r="L19" s="1"/>
  <c r="D119"/>
  <c r="K20"/>
  <c r="L20" s="1"/>
  <c r="K86"/>
  <c r="L29"/>
  <c r="L26"/>
  <c r="K113"/>
  <c r="K116" s="1"/>
  <c r="L38"/>
  <c r="K38"/>
  <c r="K41"/>
  <c r="L41" s="1"/>
  <c r="J27"/>
  <c r="K27" s="1"/>
  <c r="K21"/>
  <c r="L21" s="1"/>
  <c r="J30"/>
  <c r="K30" s="1"/>
  <c r="L30" s="1"/>
  <c r="K17"/>
  <c r="L17" s="1"/>
  <c r="J15"/>
  <c r="K15" s="1"/>
  <c r="L15" s="1"/>
  <c r="J13"/>
  <c r="K13" s="1"/>
  <c r="H23"/>
  <c r="H45" s="1"/>
  <c r="K37"/>
  <c r="J31"/>
  <c r="K31" s="1"/>
  <c r="L31" s="1"/>
  <c r="K28"/>
  <c r="L28" s="1"/>
  <c r="K119" l="1"/>
  <c r="K127" s="1"/>
  <c r="K117"/>
  <c r="L27"/>
  <c r="L34" s="1"/>
  <c r="K34"/>
  <c r="L13"/>
  <c r="L23" s="1"/>
  <c r="K23"/>
  <c r="K44"/>
  <c r="L37"/>
  <c r="L44" s="1"/>
  <c r="K125"/>
  <c r="L45" l="1"/>
  <c r="K122" s="1"/>
  <c r="K126" s="1"/>
  <c r="K128" s="1"/>
  <c r="F120"/>
  <c r="K45"/>
</calcChain>
</file>

<file path=xl/comments1.xml><?xml version="1.0" encoding="utf-8"?>
<comments xmlns="http://schemas.openxmlformats.org/spreadsheetml/2006/main">
  <authors>
    <author>Laura Dippold</author>
    <author>lldippol</author>
  </authors>
  <commentList>
    <comment ref="E3" authorId="0">
      <text>
        <r>
          <rPr>
            <b/>
            <sz val="9"/>
            <color indexed="81"/>
            <rFont val="Arial"/>
            <family val="2"/>
          </rPr>
          <t>Select Type of Activity.
Use the drop down menu to select the type of research for this project.  This will fill in your indirect rates at the bottom of the page.</t>
        </r>
      </text>
    </comment>
    <comment ref="C13" authorId="1">
      <text>
        <r>
          <rPr>
            <b/>
            <sz val="8"/>
            <color indexed="81"/>
            <rFont val="Tahoma"/>
            <family val="2"/>
          </rPr>
          <t>Select role of senior personnel.</t>
        </r>
      </text>
    </comment>
    <comment ref="I13" authorId="0">
      <text>
        <r>
          <rPr>
            <b/>
            <sz val="9"/>
            <color indexed="81"/>
            <rFont val="Arial"/>
            <family val="2"/>
          </rPr>
          <t>Select fringe benefit rate type.</t>
        </r>
      </text>
    </comment>
    <comment ref="C14" authorId="1">
      <text>
        <r>
          <rPr>
            <b/>
            <sz val="8"/>
            <color indexed="81"/>
            <rFont val="Tahoma"/>
            <family val="2"/>
          </rPr>
          <t>Select role of senior personnel.</t>
        </r>
      </text>
    </comment>
    <comment ref="I14" authorId="0">
      <text>
        <r>
          <rPr>
            <b/>
            <sz val="9"/>
            <color indexed="81"/>
            <rFont val="Arial"/>
            <family val="2"/>
          </rPr>
          <t>Select fringe benefit rate type.</t>
        </r>
      </text>
    </comment>
    <comment ref="C15" authorId="1">
      <text>
        <r>
          <rPr>
            <b/>
            <sz val="8"/>
            <color indexed="81"/>
            <rFont val="Tahoma"/>
            <family val="2"/>
          </rPr>
          <t>Select role of senior personnel.</t>
        </r>
      </text>
    </comment>
    <comment ref="I15" authorId="0">
      <text>
        <r>
          <rPr>
            <b/>
            <sz val="9"/>
            <color indexed="81"/>
            <rFont val="Arial"/>
            <family val="2"/>
          </rPr>
          <t>Select fringe benefit rate type.</t>
        </r>
      </text>
    </comment>
    <comment ref="C16" authorId="1">
      <text>
        <r>
          <rPr>
            <b/>
            <sz val="8"/>
            <color indexed="81"/>
            <rFont val="Tahoma"/>
            <family val="2"/>
          </rPr>
          <t>Select role of senior personnel.</t>
        </r>
      </text>
    </comment>
    <comment ref="I16" authorId="0">
      <text>
        <r>
          <rPr>
            <b/>
            <sz val="9"/>
            <color indexed="81"/>
            <rFont val="Arial"/>
            <family val="2"/>
          </rPr>
          <t>Select fringe benefit rate type.</t>
        </r>
      </text>
    </comment>
    <comment ref="C17" authorId="1">
      <text>
        <r>
          <rPr>
            <b/>
            <sz val="8"/>
            <color indexed="81"/>
            <rFont val="Tahoma"/>
            <family val="2"/>
          </rPr>
          <t>Select role of senior personnel.</t>
        </r>
      </text>
    </comment>
    <comment ref="I17" authorId="0">
      <text>
        <r>
          <rPr>
            <b/>
            <sz val="9"/>
            <color indexed="81"/>
            <rFont val="Arial"/>
            <family val="2"/>
          </rPr>
          <t>Select fringe benefit rate type.</t>
        </r>
      </text>
    </comment>
    <comment ref="C18" authorId="1">
      <text>
        <r>
          <rPr>
            <b/>
            <sz val="8"/>
            <color indexed="81"/>
            <rFont val="Tahoma"/>
            <family val="2"/>
          </rPr>
          <t>Select role of senior personnel.</t>
        </r>
      </text>
    </comment>
    <comment ref="I18" authorId="0">
      <text>
        <r>
          <rPr>
            <b/>
            <sz val="9"/>
            <color indexed="81"/>
            <rFont val="Arial"/>
            <family val="2"/>
          </rPr>
          <t>Select fringe benefit rate type.</t>
        </r>
      </text>
    </comment>
    <comment ref="C19" authorId="1">
      <text>
        <r>
          <rPr>
            <b/>
            <sz val="8"/>
            <color indexed="81"/>
            <rFont val="Tahoma"/>
            <family val="2"/>
          </rPr>
          <t>Select role of senior personnel.</t>
        </r>
      </text>
    </comment>
    <comment ref="I19" authorId="0">
      <text>
        <r>
          <rPr>
            <b/>
            <sz val="9"/>
            <color indexed="81"/>
            <rFont val="Arial"/>
            <family val="2"/>
          </rPr>
          <t>Select fringe benefit rate type.</t>
        </r>
      </text>
    </comment>
    <comment ref="C20" authorId="1">
      <text>
        <r>
          <rPr>
            <b/>
            <sz val="8"/>
            <color indexed="81"/>
            <rFont val="Tahoma"/>
            <family val="2"/>
          </rPr>
          <t>Select role of senior personnel.</t>
        </r>
      </text>
    </comment>
    <comment ref="I20" authorId="0">
      <text>
        <r>
          <rPr>
            <b/>
            <sz val="9"/>
            <color indexed="81"/>
            <rFont val="Arial"/>
            <family val="2"/>
          </rPr>
          <t>Select fringe benefit rate type.</t>
        </r>
      </text>
    </comment>
    <comment ref="C21" authorId="1">
      <text>
        <r>
          <rPr>
            <b/>
            <sz val="8"/>
            <color indexed="81"/>
            <rFont val="Tahoma"/>
            <family val="2"/>
          </rPr>
          <t>Select role of senior personnel.</t>
        </r>
      </text>
    </comment>
    <comment ref="I21" authorId="0">
      <text>
        <r>
          <rPr>
            <b/>
            <sz val="9"/>
            <color indexed="81"/>
            <rFont val="Arial"/>
            <family val="2"/>
          </rPr>
          <t>Select fringe benefit rate type.</t>
        </r>
      </text>
    </comment>
    <comment ref="C26" authorId="1">
      <text>
        <r>
          <rPr>
            <b/>
            <sz val="8"/>
            <color indexed="81"/>
            <rFont val="Tahoma"/>
            <family val="2"/>
          </rPr>
          <t>Select role of support personnel.</t>
        </r>
      </text>
    </comment>
    <comment ref="I26" authorId="0">
      <text>
        <r>
          <rPr>
            <b/>
            <sz val="9"/>
            <color indexed="81"/>
            <rFont val="Arial"/>
            <family val="2"/>
          </rPr>
          <t>Select fringe benefit rate type.</t>
        </r>
      </text>
    </comment>
    <comment ref="C27" authorId="1">
      <text>
        <r>
          <rPr>
            <b/>
            <sz val="8"/>
            <color indexed="81"/>
            <rFont val="Tahoma"/>
            <family val="2"/>
          </rPr>
          <t>Select role of support personnel.</t>
        </r>
      </text>
    </comment>
    <comment ref="I27" authorId="0">
      <text>
        <r>
          <rPr>
            <b/>
            <sz val="9"/>
            <color indexed="81"/>
            <rFont val="Arial"/>
            <family val="2"/>
          </rPr>
          <t>Select fringe benefit rate type.</t>
        </r>
      </text>
    </comment>
    <comment ref="C28" authorId="1">
      <text>
        <r>
          <rPr>
            <b/>
            <sz val="8"/>
            <color indexed="81"/>
            <rFont val="Tahoma"/>
            <family val="2"/>
          </rPr>
          <t>Select role of support personnel.</t>
        </r>
      </text>
    </comment>
    <comment ref="I28" authorId="0">
      <text>
        <r>
          <rPr>
            <b/>
            <sz val="9"/>
            <color indexed="81"/>
            <rFont val="Arial"/>
            <family val="2"/>
          </rPr>
          <t>Select fringe benefit rate type.</t>
        </r>
      </text>
    </comment>
    <comment ref="C29" authorId="1">
      <text>
        <r>
          <rPr>
            <b/>
            <sz val="8"/>
            <color indexed="81"/>
            <rFont val="Tahoma"/>
            <family val="2"/>
          </rPr>
          <t>Select role of support personnel.</t>
        </r>
      </text>
    </comment>
    <comment ref="I29" authorId="0">
      <text>
        <r>
          <rPr>
            <b/>
            <sz val="9"/>
            <color indexed="81"/>
            <rFont val="Arial"/>
            <family val="2"/>
          </rPr>
          <t>Select fringe benefit rate type.</t>
        </r>
      </text>
    </comment>
    <comment ref="C30" authorId="1">
      <text>
        <r>
          <rPr>
            <b/>
            <sz val="8"/>
            <color indexed="81"/>
            <rFont val="Tahoma"/>
            <family val="2"/>
          </rPr>
          <t>Select role of support personnel.</t>
        </r>
      </text>
    </comment>
    <comment ref="I30" authorId="0">
      <text>
        <r>
          <rPr>
            <b/>
            <sz val="9"/>
            <color indexed="81"/>
            <rFont val="Arial"/>
            <family val="2"/>
          </rPr>
          <t>Select fringe benefit rate type.</t>
        </r>
      </text>
    </comment>
    <comment ref="C31" authorId="1">
      <text>
        <r>
          <rPr>
            <b/>
            <sz val="8"/>
            <color indexed="81"/>
            <rFont val="Tahoma"/>
            <family val="2"/>
          </rPr>
          <t>Select role of support personnel.</t>
        </r>
      </text>
    </comment>
    <comment ref="I31" authorId="0">
      <text>
        <r>
          <rPr>
            <b/>
            <sz val="9"/>
            <color indexed="81"/>
            <rFont val="Arial"/>
            <family val="2"/>
          </rPr>
          <t>Select fringe benefit rate type.</t>
        </r>
      </text>
    </comment>
  </commentList>
</comments>
</file>

<file path=xl/sharedStrings.xml><?xml version="1.0" encoding="utf-8"?>
<sst xmlns="http://schemas.openxmlformats.org/spreadsheetml/2006/main" count="226" uniqueCount="142">
  <si>
    <t>Select Type of Proposal from menu --&gt;</t>
  </si>
  <si>
    <t>One Year Budget</t>
  </si>
  <si>
    <t>Naval Postgraduate School</t>
  </si>
  <si>
    <t>Period Covered:</t>
  </si>
  <si>
    <t>From:</t>
  </si>
  <si>
    <t>To:</t>
  </si>
  <si>
    <t>TOTAL PROPOSAL COST</t>
  </si>
  <si>
    <t>Days</t>
  </si>
  <si>
    <t>Hrly Rate</t>
  </si>
  <si>
    <t>Estimated Cost</t>
  </si>
  <si>
    <t>Purpose</t>
  </si>
  <si>
    <t># Trips</t>
  </si>
  <si>
    <t>Traveler</t>
  </si>
  <si>
    <t>Units</t>
  </si>
  <si>
    <t>Cost/Trip</t>
  </si>
  <si>
    <t>Cost/Unit</t>
  </si>
  <si>
    <t>Yr. Effort</t>
  </si>
  <si>
    <t>Destination (if known)</t>
  </si>
  <si>
    <t>Purpose (if known)</t>
  </si>
  <si>
    <t>Fringe Rate</t>
  </si>
  <si>
    <t>Total Cost</t>
  </si>
  <si>
    <t>Fringe Cost</t>
  </si>
  <si>
    <t>Fringe Type</t>
  </si>
  <si>
    <t>Role</t>
  </si>
  <si>
    <t>Indirect Cost</t>
  </si>
  <si>
    <t>Select Rate</t>
  </si>
  <si>
    <t>Type of Support</t>
  </si>
  <si>
    <t>ODCs</t>
  </si>
  <si>
    <t>TOTAL EQUIPMENT AND SUPPLIES</t>
  </si>
  <si>
    <t>TOTAL TRAVEL</t>
  </si>
  <si>
    <t>Description</t>
  </si>
  <si>
    <t>A.  SENIOR PERSONNEL LABOR (PI/PD, Co-PIs and Other Senior Associates)</t>
  </si>
  <si>
    <t>B.  SUPPORT LABOR (Staff and Other Personnel)</t>
  </si>
  <si>
    <t>TOTAL FACULTY/SUPPORT LABOR - Salary and Benefits</t>
  </si>
  <si>
    <t>A.  TRAVEL</t>
  </si>
  <si>
    <t>B.  EQUIPMENT AND SUPPLIES</t>
  </si>
  <si>
    <t>C.  CONTRACT SUPPORT LABOR</t>
  </si>
  <si>
    <t>D.  CONTRACTS (Other than for Support Services)</t>
  </si>
  <si>
    <t>F.  TUITION &amp; FELLOWSHIPS</t>
  </si>
  <si>
    <t>G.  MISCELLANEOUS</t>
  </si>
  <si>
    <t>B2.  SUPPLIES</t>
  </si>
  <si>
    <t>A2.  INVITATIONAL/FUND CITE</t>
  </si>
  <si>
    <t>TOTAL OTHER (Contracts, Assistance Agreements, Tuition &amp; Fellowships, Miscellaneous, and Cost Centers)</t>
  </si>
  <si>
    <t>Est. Hours</t>
  </si>
  <si>
    <t>Est. Labor Cost</t>
  </si>
  <si>
    <t>Est. Cost</t>
  </si>
  <si>
    <t>B1.  EQUIPMENT/HARDWARE/SOFTWARE</t>
  </si>
  <si>
    <t>A1.  NPS TRAVELERS</t>
  </si>
  <si>
    <t>(MM/DD/YYYY)</t>
  </si>
  <si>
    <t>I.  TOTAL OTHER DIRECT COSTS</t>
  </si>
  <si>
    <t>I.  LABOR</t>
  </si>
  <si>
    <t>II.  OTHER DIRECT COSTS</t>
  </si>
  <si>
    <t>1. Supplies/Materials</t>
  </si>
  <si>
    <t>2. Printing/Photocopying</t>
  </si>
  <si>
    <t>3. Premium Shipping</t>
  </si>
  <si>
    <t>1. Management</t>
  </si>
  <si>
    <t>2. Technical</t>
  </si>
  <si>
    <t>3. Administrative/Clerical</t>
  </si>
  <si>
    <t>4. Other</t>
  </si>
  <si>
    <t>1. Licenses</t>
  </si>
  <si>
    <t>2. Maintenance</t>
  </si>
  <si>
    <t>3. Lease or Rental of Equipment or Real Property; Utilities</t>
  </si>
  <si>
    <t>4. Registration Fees</t>
  </si>
  <si>
    <t>5. Other (Specify)</t>
  </si>
  <si>
    <t>1. Tuition (NPS)</t>
  </si>
  <si>
    <t>2. Tuition (Non-NPS Degree)</t>
  </si>
  <si>
    <t>1. Transfers to Other Federal Agencies</t>
  </si>
  <si>
    <t>3. Honoraria</t>
  </si>
  <si>
    <t>E.  SUBTOTAL - Assistance Agreements</t>
  </si>
  <si>
    <t>F.  SUBTOTAL - Tuition &amp; Fellowships</t>
  </si>
  <si>
    <t>G.  SUBTOTAL - Other Direct Costs</t>
  </si>
  <si>
    <t>C.  SUBTOTAL - Contract Support Labor</t>
  </si>
  <si>
    <t>B.  SUBTOTAL - Equipment and Supplies</t>
  </si>
  <si>
    <t>A.  SUBTOTAL - Travel</t>
  </si>
  <si>
    <t>TOTAL DIRECT COSTS</t>
  </si>
  <si>
    <t>TOTAL INDIRECT COSTS</t>
  </si>
  <si>
    <t>III.  INDIRECT</t>
  </si>
  <si>
    <t>IV.  BUDGET SUMMARY</t>
  </si>
  <si>
    <t>Vendor (if known)</t>
  </si>
  <si>
    <t>Principal Investigator/Project Director</t>
  </si>
  <si>
    <t>Sponsor</t>
  </si>
  <si>
    <t>Project/Program Title</t>
  </si>
  <si>
    <t>V.  BUDGET NARRATIVE</t>
  </si>
  <si>
    <t>SPONSORED BUDGET PROPOSAL (continued)</t>
  </si>
  <si>
    <t>Budget category totals subject to indirect are highlighted in pink/orange.  If a labor category is subject to indirect costs, then so are the corresponding fringe costs.</t>
  </si>
  <si>
    <t>Hrs:</t>
  </si>
  <si>
    <t>Rate $/hr:</t>
  </si>
  <si>
    <r>
      <t xml:space="preserve">B.  SUBTOTAL - Support Labor </t>
    </r>
    <r>
      <rPr>
        <sz val="10"/>
        <rFont val="Times New Roman"/>
        <family val="1"/>
      </rPr>
      <t xml:space="preserve">- Salary &amp; Benefits </t>
    </r>
  </si>
  <si>
    <r>
      <t>A.  SUBTOTAL - Faculty Labor</t>
    </r>
    <r>
      <rPr>
        <sz val="10"/>
        <rFont val="Times New Roman"/>
        <family val="1"/>
      </rPr>
      <t xml:space="preserve"> - Salary, Stipends &amp; Benefits</t>
    </r>
  </si>
  <si>
    <t>H.  RECHARGE/SERVICE CENTERS</t>
  </si>
  <si>
    <t>3. IPA</t>
  </si>
  <si>
    <t>H.  SUBTOTAL - Recharge/Service Centers</t>
  </si>
  <si>
    <t>Personnel (list)*</t>
  </si>
  <si>
    <t>1.</t>
  </si>
  <si>
    <t>2.</t>
  </si>
  <si>
    <t>3.</t>
  </si>
  <si>
    <t>4.</t>
  </si>
  <si>
    <t>5.</t>
  </si>
  <si>
    <t>C.  SPECIAL PAY CONSIDERATIONS (Senior Personnel and Staff)</t>
  </si>
  <si>
    <t>No Fringe</t>
  </si>
  <si>
    <t>C.  SUBTOTAL - Special Pay Considerations</t>
  </si>
  <si>
    <r>
      <t>D.  TOTAL FACULTY/SUPPORT LABOR</t>
    </r>
    <r>
      <rPr>
        <sz val="11"/>
        <rFont val="Times New Roman"/>
        <family val="1"/>
      </rPr>
      <t xml:space="preserve"> - </t>
    </r>
    <r>
      <rPr>
        <sz val="10"/>
        <rFont val="Times New Roman"/>
        <family val="1"/>
      </rPr>
      <t>Salary &amp; Benefits</t>
    </r>
  </si>
  <si>
    <t>Effective Indirect Cost Rate for Proposed Work:</t>
  </si>
  <si>
    <t>Base (hours):</t>
  </si>
  <si>
    <t>(Base = I.D Hrs + II.C Hrs)</t>
  </si>
  <si>
    <t>(See Above)</t>
  </si>
  <si>
    <t>*NOTE 2:  Overtime (OT) hours for support only are subject to a 30% fringe rate.  OT hours will be a separate line item entered for support and the 30% fringe rate will be selected for those hours.
*NOTE 3:  Support Roles:  Post Doctoral Scholars (Non-NRC); Other Professional (Tech., Programmer, etc.); Graduate Students (RAs); Admin/Clerical (if charged directly), Students (Other)</t>
  </si>
  <si>
    <r>
      <t xml:space="preserve">*NOTE 4:  Retention allowances for </t>
    </r>
    <r>
      <rPr>
        <b/>
        <sz val="10"/>
        <rFont val="Times New Roman"/>
        <family val="1"/>
      </rPr>
      <t>faculty and staff</t>
    </r>
    <r>
      <rPr>
        <sz val="10"/>
        <rFont val="Times New Roman"/>
        <family val="1"/>
      </rPr>
      <t xml:space="preserve"> are not subject to fringe.  Labor hours for individuals with a retention allowance will be entered in I.A or I.B and I.C:
    1)  Labor Hours, Salary Hourly Rate entered in sections above, Fringe @ 45%, and  2)  Labor Hours, Retention Hourly Rate entered in this section.</t>
    </r>
  </si>
  <si>
    <t>D.  SUBTOTAL - Contracts (Other than for Support Services)</t>
  </si>
  <si>
    <t>*NOTE 1:  Special Pay Allowances for Senior Personnel and Staff, including retention, will need to be entered into Section I.C to assure accurate calculation of fringe and indirect.</t>
  </si>
  <si>
    <t>Grant Type</t>
  </si>
  <si>
    <t>Choose Type</t>
  </si>
  <si>
    <t>1. Contracting</t>
  </si>
  <si>
    <t>(Note: Education/Prof Dev proposals use new form)</t>
  </si>
  <si>
    <t>(Indirect Costs/Direct Labor Costs)</t>
  </si>
  <si>
    <t>E.  ASSISTANCE AGREEMENTS (Grants/Cooperative Agreements - list individually)</t>
  </si>
  <si>
    <t>Fellowship Type</t>
  </si>
  <si>
    <t>IPA Type</t>
  </si>
  <si>
    <t>2a. Intergovernmental Personnel Act (IPA) reimbursement (list separately)</t>
  </si>
  <si>
    <t>2b. Intergovernmental Personnel Act (IPA) reimbursement (list separately)</t>
  </si>
  <si>
    <t>3. Fellowships (NRC Postdocs/Other)</t>
  </si>
  <si>
    <t>(1.84% on total Equipment &gt; $3000, Contracts, Licenses, Subscriptions, and Leases)</t>
  </si>
  <si>
    <t>2. Assistance Agreements</t>
  </si>
  <si>
    <t>($3000 per New IPA)</t>
  </si>
  <si>
    <t>(Grants/Cooperative Agreements, $7500 per New Grant)</t>
  </si>
  <si>
    <t>FY13 Sponsored Budget Proposal</t>
  </si>
  <si>
    <t>Select Role</t>
  </si>
  <si>
    <t>Jones</t>
  </si>
  <si>
    <t>Dobrokhodov</t>
  </si>
  <si>
    <t>Kaminer</t>
  </si>
  <si>
    <t>Full Fringe</t>
  </si>
  <si>
    <t>Sponsored Research</t>
  </si>
  <si>
    <t>Jones, Dobrokhodov, Kaminer</t>
  </si>
  <si>
    <t xml:space="preserve">Vlad </t>
  </si>
  <si>
    <t>Airspace</t>
  </si>
  <si>
    <t>Expendables</t>
  </si>
  <si>
    <t>Co-PI/PD</t>
  </si>
  <si>
    <t>NASA, NNH13ZEA001N, Subtopic AFCS-1.5</t>
  </si>
  <si>
    <t>NASA</t>
  </si>
  <si>
    <t>Analysis of Separation Assurance in the Presence of Communication Failures (NASA with UIUC)</t>
  </si>
  <si>
    <t>Camp Roberts Flight testing</t>
  </si>
  <si>
    <t>Publication fees</t>
  </si>
</sst>
</file>

<file path=xl/styles.xml><?xml version="1.0" encoding="utf-8"?>
<styleSheet xmlns="http://schemas.openxmlformats.org/spreadsheetml/2006/main">
  <numFmts count="3">
    <numFmt numFmtId="44" formatCode="_(&quot;$&quot;* #,##0.00_);_(&quot;$&quot;* \(#,##0.00\);_(&quot;$&quot;* &quot;-&quot;??_);_(@_)"/>
    <numFmt numFmtId="164" formatCode=".00"/>
    <numFmt numFmtId="165" formatCode="mm/dd/yyyy;@"/>
  </numFmts>
  <fonts count="28">
    <font>
      <sz val="10"/>
      <name val="Arial"/>
    </font>
    <font>
      <sz val="10"/>
      <name val="Arial"/>
    </font>
    <font>
      <sz val="10"/>
      <name val="Times New Roman"/>
      <family val="1"/>
    </font>
    <font>
      <b/>
      <sz val="12"/>
      <name val="Times New Roman"/>
      <family val="1"/>
    </font>
    <font>
      <sz val="8"/>
      <name val="Arial"/>
      <family val="2"/>
    </font>
    <font>
      <u/>
      <sz val="10"/>
      <color indexed="12"/>
      <name val="Arial"/>
      <family val="2"/>
    </font>
    <font>
      <b/>
      <sz val="12"/>
      <color indexed="14"/>
      <name val="Times New Roman"/>
      <family val="1"/>
    </font>
    <font>
      <b/>
      <sz val="9"/>
      <color indexed="81"/>
      <name val="Arial"/>
      <family val="2"/>
    </font>
    <font>
      <b/>
      <sz val="12"/>
      <name val="Arial"/>
      <family val="2"/>
    </font>
    <font>
      <b/>
      <sz val="14"/>
      <name val="Times New Roman"/>
      <family val="1"/>
    </font>
    <font>
      <b/>
      <sz val="11"/>
      <name val="Times New Roman"/>
      <family val="1"/>
    </font>
    <font>
      <sz val="11"/>
      <name val="Times New Roman"/>
      <family val="1"/>
    </font>
    <font>
      <b/>
      <i/>
      <sz val="11"/>
      <name val="Times New Roman"/>
      <family val="1"/>
    </font>
    <font>
      <sz val="12"/>
      <name val="Times New Roman"/>
      <family val="1"/>
    </font>
    <font>
      <sz val="12"/>
      <color indexed="12"/>
      <name val="Arial Black"/>
      <family val="2"/>
    </font>
    <font>
      <b/>
      <sz val="10"/>
      <name val="Times New Roman"/>
      <family val="1"/>
    </font>
    <font>
      <sz val="10"/>
      <name val="Arial"/>
    </font>
    <font>
      <sz val="9"/>
      <name val="Arial"/>
      <family val="2"/>
    </font>
    <font>
      <sz val="11"/>
      <name val="Arial"/>
      <family val="2"/>
    </font>
    <font>
      <b/>
      <sz val="8"/>
      <color indexed="81"/>
      <name val="Tahoma"/>
      <family val="2"/>
    </font>
    <font>
      <u/>
      <sz val="10"/>
      <color indexed="12"/>
      <name val="Times New Roman"/>
      <family val="1"/>
    </font>
    <font>
      <b/>
      <sz val="8"/>
      <name val="Arial"/>
      <family val="2"/>
    </font>
    <font>
      <sz val="11"/>
      <color indexed="39"/>
      <name val="Arial Black"/>
      <family val="2"/>
    </font>
    <font>
      <sz val="10"/>
      <color indexed="39"/>
      <name val="Times New Roman"/>
      <family val="1"/>
    </font>
    <font>
      <sz val="10"/>
      <color indexed="39"/>
      <name val="Arial Black"/>
      <family val="2"/>
    </font>
    <font>
      <sz val="12"/>
      <color indexed="39"/>
      <name val="Arial Black"/>
      <family val="2"/>
    </font>
    <font>
      <sz val="9"/>
      <color indexed="39"/>
      <name val="Arial Black"/>
      <family val="2"/>
    </font>
    <font>
      <sz val="11"/>
      <color indexed="39"/>
      <name val="Times New Roman"/>
      <family val="1"/>
    </font>
  </fonts>
  <fills count="7">
    <fill>
      <patternFill patternType="none"/>
    </fill>
    <fill>
      <patternFill patternType="gray125"/>
    </fill>
    <fill>
      <patternFill patternType="solid">
        <fgColor indexed="47"/>
        <bgColor indexed="64"/>
      </patternFill>
    </fill>
    <fill>
      <patternFill patternType="solid">
        <fgColor indexed="27"/>
        <bgColor indexed="64"/>
      </patternFill>
    </fill>
    <fill>
      <patternFill patternType="solid">
        <fgColor indexed="22"/>
        <bgColor indexed="64"/>
      </patternFill>
    </fill>
    <fill>
      <patternFill patternType="solid">
        <fgColor indexed="44"/>
        <bgColor indexed="64"/>
      </patternFill>
    </fill>
    <fill>
      <patternFill patternType="solid">
        <fgColor indexed="9"/>
        <bgColor indexed="64"/>
      </patternFill>
    </fill>
  </fills>
  <borders count="3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64"/>
      </top>
      <bottom/>
      <diagonal/>
    </border>
    <border>
      <left/>
      <right/>
      <top style="thin">
        <color indexed="22"/>
      </top>
      <bottom style="thin">
        <color indexed="64"/>
      </bottom>
      <diagonal/>
    </border>
    <border>
      <left/>
      <right/>
      <top style="thin">
        <color indexed="64"/>
      </top>
      <bottom style="medium">
        <color indexed="64"/>
      </bottom>
      <diagonal/>
    </border>
    <border>
      <left/>
      <right/>
      <top/>
      <bottom style="thin">
        <color indexed="22"/>
      </bottom>
      <diagonal/>
    </border>
    <border>
      <left/>
      <right/>
      <top style="thin">
        <color indexed="22"/>
      </top>
      <bottom/>
      <diagonal/>
    </border>
    <border>
      <left/>
      <right/>
      <top style="medium">
        <color indexed="64"/>
      </top>
      <bottom/>
      <diagonal/>
    </border>
    <border>
      <left/>
      <right/>
      <top style="medium">
        <color indexed="64"/>
      </top>
      <bottom style="thin">
        <color indexed="22"/>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thin">
        <color indexed="22"/>
      </top>
      <bottom style="medium">
        <color indexed="64"/>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4" fontId="1" fillId="0" borderId="0" applyFont="0" applyFill="0" applyBorder="0" applyAlignment="0" applyProtection="0"/>
    <xf numFmtId="0" fontId="5" fillId="0" borderId="0" applyNumberFormat="0" applyFill="0" applyBorder="0" applyAlignment="0" applyProtection="0">
      <alignment vertical="top"/>
      <protection locked="0"/>
    </xf>
    <xf numFmtId="9" fontId="1" fillId="0" borderId="0" applyFont="0" applyFill="0" applyBorder="0" applyAlignment="0" applyProtection="0"/>
  </cellStyleXfs>
  <cellXfs count="197">
    <xf numFmtId="0" fontId="0" fillId="0" borderId="0" xfId="0"/>
    <xf numFmtId="0" fontId="0" fillId="0" borderId="0" xfId="0" applyAlignment="1" applyProtection="1">
      <alignment vertical="center"/>
      <protection locked="0"/>
    </xf>
    <xf numFmtId="0" fontId="0" fillId="0" borderId="0" xfId="0" applyBorder="1" applyAlignment="1" applyProtection="1">
      <alignment vertical="center"/>
    </xf>
    <xf numFmtId="10" fontId="0" fillId="0" borderId="0" xfId="0" applyNumberFormat="1" applyBorder="1" applyAlignment="1" applyProtection="1">
      <alignment vertical="center"/>
    </xf>
    <xf numFmtId="0" fontId="0" fillId="0" borderId="0" xfId="0" applyAlignment="1" applyProtection="1">
      <alignment vertical="center"/>
    </xf>
    <xf numFmtId="0" fontId="2" fillId="0" borderId="0" xfId="0" applyFont="1" applyAlignment="1" applyProtection="1">
      <alignment vertical="center"/>
      <protection locked="0"/>
    </xf>
    <xf numFmtId="0" fontId="22" fillId="0" borderId="1" xfId="0" applyFont="1" applyBorder="1" applyAlignment="1" applyProtection="1">
      <alignment horizontal="right" vertical="center" wrapText="1"/>
    </xf>
    <xf numFmtId="0" fontId="15" fillId="0" borderId="2" xfId="0" applyFont="1" applyBorder="1" applyAlignment="1" applyProtection="1">
      <alignment horizontal="center" vertical="center"/>
    </xf>
    <xf numFmtId="0" fontId="16" fillId="0" borderId="0" xfId="0" applyFont="1" applyAlignment="1" applyProtection="1">
      <alignment vertical="center"/>
    </xf>
    <xf numFmtId="0" fontId="16" fillId="0" borderId="0" xfId="0" applyFont="1" applyBorder="1" applyAlignment="1" applyProtection="1">
      <alignment vertical="center"/>
    </xf>
    <xf numFmtId="10" fontId="16" fillId="0" borderId="0" xfId="0" applyNumberFormat="1" applyFont="1" applyBorder="1" applyAlignment="1" applyProtection="1">
      <alignment vertical="center"/>
    </xf>
    <xf numFmtId="0" fontId="16" fillId="0" borderId="0" xfId="0" applyFont="1" applyAlignment="1" applyProtection="1">
      <alignment vertical="center"/>
      <protection locked="0"/>
    </xf>
    <xf numFmtId="164" fontId="2" fillId="0" borderId="3" xfId="0" applyNumberFormat="1" applyFont="1" applyBorder="1" applyAlignment="1" applyProtection="1">
      <alignment horizontal="center" vertical="center"/>
    </xf>
    <xf numFmtId="44" fontId="23" fillId="0" borderId="3" xfId="1" applyFont="1" applyBorder="1" applyAlignment="1" applyProtection="1">
      <alignment vertical="center"/>
      <protection locked="0"/>
    </xf>
    <xf numFmtId="44" fontId="2" fillId="0" borderId="3" xfId="1" applyFont="1" applyBorder="1" applyAlignment="1" applyProtection="1">
      <alignment vertical="center"/>
    </xf>
    <xf numFmtId="10" fontId="2" fillId="0" borderId="3" xfId="0" applyNumberFormat="1" applyFont="1" applyBorder="1" applyAlignment="1" applyProtection="1">
      <alignment horizontal="center" vertical="center"/>
    </xf>
    <xf numFmtId="44" fontId="2" fillId="0" borderId="3" xfId="0" applyNumberFormat="1" applyFont="1" applyBorder="1" applyAlignment="1" applyProtection="1">
      <alignment vertical="center"/>
    </xf>
    <xf numFmtId="164" fontId="2" fillId="0" borderId="4" xfId="0" applyNumberFormat="1" applyFont="1" applyBorder="1" applyAlignment="1" applyProtection="1">
      <alignment horizontal="center" vertical="center"/>
    </xf>
    <xf numFmtId="44" fontId="23" fillId="0" borderId="4" xfId="1" applyFont="1" applyBorder="1" applyAlignment="1" applyProtection="1">
      <alignment vertical="center"/>
      <protection locked="0"/>
    </xf>
    <xf numFmtId="10" fontId="2" fillId="0" borderId="4" xfId="0" applyNumberFormat="1" applyFont="1" applyBorder="1" applyAlignment="1" applyProtection="1">
      <alignment horizontal="center" vertical="center"/>
    </xf>
    <xf numFmtId="44" fontId="2" fillId="0" borderId="5" xfId="1" applyFont="1" applyFill="1" applyBorder="1" applyAlignment="1" applyProtection="1">
      <alignment vertical="center"/>
    </xf>
    <xf numFmtId="0" fontId="23" fillId="0" borderId="3" xfId="1" applyNumberFormat="1" applyFont="1" applyFill="1" applyBorder="1" applyAlignment="1" applyProtection="1">
      <alignment horizontal="center" vertical="center"/>
      <protection locked="0"/>
    </xf>
    <xf numFmtId="0" fontId="23" fillId="0" borderId="4" xfId="1" applyNumberFormat="1" applyFont="1" applyFill="1" applyBorder="1" applyAlignment="1" applyProtection="1">
      <alignment horizontal="center" vertical="center"/>
      <protection locked="0"/>
    </xf>
    <xf numFmtId="0" fontId="23" fillId="0" borderId="6" xfId="1" applyNumberFormat="1" applyFont="1" applyFill="1" applyBorder="1" applyAlignment="1" applyProtection="1">
      <alignment horizontal="center" vertical="center"/>
      <protection locked="0"/>
    </xf>
    <xf numFmtId="0" fontId="16" fillId="0" borderId="0" xfId="0" applyFont="1" applyAlignment="1" applyProtection="1">
      <alignment horizontal="center" vertical="center"/>
    </xf>
    <xf numFmtId="0" fontId="16" fillId="0" borderId="0" xfId="0" applyFont="1" applyAlignment="1" applyProtection="1">
      <alignment horizontal="center" vertical="center"/>
      <protection locked="0"/>
    </xf>
    <xf numFmtId="0" fontId="17" fillId="0" borderId="0" xfId="0" applyFont="1" applyAlignment="1" applyProtection="1">
      <alignment vertical="center"/>
    </xf>
    <xf numFmtId="0" fontId="17" fillId="0" borderId="0" xfId="0" applyFont="1" applyAlignment="1" applyProtection="1">
      <alignment vertical="center"/>
      <protection locked="0"/>
    </xf>
    <xf numFmtId="44" fontId="11" fillId="0" borderId="5" xfId="1" applyNumberFormat="1" applyFont="1" applyFill="1" applyBorder="1" applyAlignment="1" applyProtection="1">
      <alignment vertical="center"/>
    </xf>
    <xf numFmtId="0" fontId="18" fillId="0" borderId="0" xfId="0" applyFont="1" applyAlignment="1" applyProtection="1">
      <alignment vertical="center"/>
    </xf>
    <xf numFmtId="0" fontId="18" fillId="0" borderId="0" xfId="0" applyFont="1" applyAlignment="1" applyProtection="1">
      <alignment vertical="center"/>
      <protection locked="0"/>
    </xf>
    <xf numFmtId="164" fontId="2" fillId="0" borderId="6" xfId="0" applyNumberFormat="1" applyFont="1" applyBorder="1" applyAlignment="1" applyProtection="1">
      <alignment horizontal="center" vertical="center"/>
    </xf>
    <xf numFmtId="44" fontId="23" fillId="0" borderId="6" xfId="1" applyFont="1" applyBorder="1" applyAlignment="1" applyProtection="1">
      <alignment vertical="center"/>
      <protection locked="0"/>
    </xf>
    <xf numFmtId="44" fontId="2" fillId="0" borderId="6" xfId="1" applyFont="1" applyBorder="1" applyAlignment="1" applyProtection="1">
      <alignment vertical="center"/>
    </xf>
    <xf numFmtId="10" fontId="2" fillId="0" borderId="6" xfId="0" applyNumberFormat="1" applyFont="1" applyBorder="1" applyAlignment="1" applyProtection="1">
      <alignment horizontal="center" vertical="center"/>
    </xf>
    <xf numFmtId="44" fontId="2" fillId="0" borderId="6" xfId="0" applyNumberFormat="1" applyFont="1" applyBorder="1" applyAlignment="1" applyProtection="1">
      <alignment vertical="center"/>
    </xf>
    <xf numFmtId="0" fontId="23" fillId="0" borderId="5" xfId="0" applyFont="1" applyBorder="1" applyAlignment="1" applyProtection="1">
      <alignment vertical="center"/>
      <protection locked="0"/>
    </xf>
    <xf numFmtId="44" fontId="2" fillId="0" borderId="4" xfId="1" applyFont="1" applyBorder="1" applyAlignment="1" applyProtection="1">
      <alignment vertical="center"/>
    </xf>
    <xf numFmtId="0" fontId="2" fillId="2" borderId="1" xfId="0" applyFont="1" applyFill="1" applyBorder="1" applyAlignment="1" applyProtection="1">
      <alignment vertical="center"/>
    </xf>
    <xf numFmtId="0" fontId="2" fillId="0" borderId="1" xfId="0" applyFont="1" applyFill="1" applyBorder="1" applyAlignment="1" applyProtection="1">
      <alignment vertical="center"/>
    </xf>
    <xf numFmtId="44" fontId="0" fillId="0" borderId="0" xfId="1" applyFont="1" applyBorder="1" applyAlignment="1" applyProtection="1">
      <alignment vertical="center"/>
    </xf>
    <xf numFmtId="0" fontId="11" fillId="2" borderId="5" xfId="1" applyNumberFormat="1" applyFont="1" applyFill="1" applyBorder="1" applyAlignment="1" applyProtection="1">
      <alignment vertical="center"/>
    </xf>
    <xf numFmtId="0" fontId="2" fillId="0" borderId="1" xfId="0" applyFont="1" applyFill="1" applyBorder="1" applyAlignment="1" applyProtection="1">
      <alignment horizontal="right" vertical="center"/>
    </xf>
    <xf numFmtId="0" fontId="11" fillId="0" borderId="7" xfId="0" applyFont="1" applyFill="1" applyBorder="1" applyAlignment="1" applyProtection="1">
      <alignment horizontal="right" vertical="center"/>
    </xf>
    <xf numFmtId="44" fontId="11" fillId="0" borderId="0" xfId="1" quotePrefix="1" applyFont="1" applyFill="1" applyBorder="1" applyAlignment="1" applyProtection="1">
      <alignment horizontal="center" vertical="center"/>
    </xf>
    <xf numFmtId="0" fontId="23" fillId="0" borderId="4" xfId="0" applyFont="1" applyFill="1" applyBorder="1" applyAlignment="1" applyProtection="1">
      <alignment vertical="center"/>
      <protection locked="0"/>
    </xf>
    <xf numFmtId="0" fontId="24" fillId="0" borderId="2" xfId="0" applyFont="1" applyBorder="1" applyAlignment="1" applyProtection="1">
      <alignment horizontal="center" vertical="center"/>
    </xf>
    <xf numFmtId="0" fontId="23" fillId="0" borderId="3" xfId="0" applyFont="1" applyFill="1" applyBorder="1" applyAlignment="1" applyProtection="1">
      <alignment vertical="center"/>
      <protection locked="0"/>
    </xf>
    <xf numFmtId="0" fontId="23" fillId="0" borderId="6" xfId="0" applyFont="1" applyFill="1" applyBorder="1" applyAlignment="1" applyProtection="1">
      <alignment vertical="center"/>
      <protection locked="0"/>
    </xf>
    <xf numFmtId="0" fontId="24" fillId="0" borderId="2" xfId="0" applyFont="1" applyFill="1" applyBorder="1" applyAlignment="1" applyProtection="1">
      <alignment horizontal="center" vertical="center"/>
    </xf>
    <xf numFmtId="44" fontId="2" fillId="0" borderId="4" xfId="0" applyNumberFormat="1" applyFont="1" applyBorder="1" applyAlignment="1" applyProtection="1">
      <alignment vertical="center"/>
    </xf>
    <xf numFmtId="0" fontId="2" fillId="0" borderId="8" xfId="0" quotePrefix="1" applyFont="1" applyFill="1" applyBorder="1" applyAlignment="1" applyProtection="1">
      <alignment horizontal="left" vertical="center" indent="1"/>
    </xf>
    <xf numFmtId="0" fontId="2" fillId="0" borderId="4" xfId="0" quotePrefix="1" applyFont="1" applyFill="1" applyBorder="1" applyAlignment="1" applyProtection="1">
      <alignment horizontal="left" vertical="center" indent="1"/>
    </xf>
    <xf numFmtId="0" fontId="2" fillId="0" borderId="9" xfId="0" quotePrefix="1" applyFont="1" applyFill="1" applyBorder="1" applyAlignment="1" applyProtection="1">
      <alignment horizontal="left" vertical="center" indent="1"/>
    </xf>
    <xf numFmtId="10" fontId="0" fillId="0" borderId="0" xfId="3" applyNumberFormat="1" applyFont="1" applyBorder="1" applyAlignment="1" applyProtection="1">
      <alignment vertical="center"/>
    </xf>
    <xf numFmtId="0" fontId="2" fillId="0" borderId="3" xfId="0" applyFont="1" applyBorder="1" applyAlignment="1" applyProtection="1">
      <alignment vertical="center"/>
    </xf>
    <xf numFmtId="0" fontId="2" fillId="0" borderId="4" xfId="0" applyFont="1" applyBorder="1" applyAlignment="1" applyProtection="1">
      <alignment vertical="center"/>
    </xf>
    <xf numFmtId="0" fontId="2" fillId="0" borderId="6" xfId="0" applyFont="1" applyBorder="1" applyAlignment="1" applyProtection="1">
      <alignment vertical="center"/>
    </xf>
    <xf numFmtId="0" fontId="11" fillId="0" borderId="10" xfId="0" applyFont="1" applyBorder="1" applyAlignment="1" applyProtection="1">
      <alignment horizontal="right" vertical="center" wrapText="1"/>
    </xf>
    <xf numFmtId="0" fontId="11" fillId="0" borderId="11" xfId="0" applyNumberFormat="1" applyFont="1" applyFill="1" applyBorder="1" applyAlignment="1" applyProtection="1">
      <alignment horizontal="center" vertical="center"/>
    </xf>
    <xf numFmtId="0" fontId="23" fillId="0" borderId="4" xfId="0" applyFont="1" applyBorder="1" applyAlignment="1" applyProtection="1">
      <alignment vertical="center"/>
      <protection locked="0"/>
    </xf>
    <xf numFmtId="0" fontId="23" fillId="0" borderId="3" xfId="0" applyFont="1" applyBorder="1" applyAlignment="1" applyProtection="1">
      <alignment vertical="center"/>
      <protection locked="0"/>
    </xf>
    <xf numFmtId="0" fontId="23" fillId="0" borderId="6" xfId="0" applyFont="1" applyBorder="1" applyAlignment="1" applyProtection="1">
      <alignment vertical="center"/>
      <protection locked="0"/>
    </xf>
    <xf numFmtId="0" fontId="24" fillId="0" borderId="1" xfId="0" applyFont="1" applyBorder="1" applyAlignment="1" applyProtection="1">
      <alignment horizontal="center" vertical="center"/>
    </xf>
    <xf numFmtId="0" fontId="23" fillId="0" borderId="4" xfId="0" applyFont="1" applyBorder="1" applyAlignment="1" applyProtection="1">
      <alignment horizontal="left" vertical="center" indent="1"/>
      <protection locked="0"/>
    </xf>
    <xf numFmtId="0" fontId="2" fillId="0" borderId="4" xfId="0" applyFont="1" applyBorder="1" applyAlignment="1" applyProtection="1">
      <alignment vertical="center"/>
    </xf>
    <xf numFmtId="0" fontId="23" fillId="0" borderId="3" xfId="0" applyFont="1" applyBorder="1" applyAlignment="1" applyProtection="1">
      <alignment vertical="center"/>
      <protection locked="0"/>
    </xf>
    <xf numFmtId="0" fontId="23" fillId="0" borderId="4" xfId="0" applyFont="1" applyBorder="1" applyAlignment="1" applyProtection="1">
      <alignment vertical="center"/>
      <protection locked="0"/>
    </xf>
    <xf numFmtId="0" fontId="23" fillId="0" borderId="3" xfId="0" applyFont="1" applyFill="1" applyBorder="1" applyAlignment="1" applyProtection="1">
      <alignment horizontal="left" vertical="center" indent="1"/>
      <protection locked="0"/>
    </xf>
    <xf numFmtId="0" fontId="23" fillId="0" borderId="4" xfId="0" applyFont="1" applyFill="1" applyBorder="1" applyAlignment="1" applyProtection="1">
      <alignment horizontal="left" vertical="center" indent="1"/>
      <protection locked="0"/>
    </xf>
    <xf numFmtId="0" fontId="23" fillId="0" borderId="6" xfId="0" applyFont="1" applyBorder="1" applyAlignment="1" applyProtection="1">
      <alignment horizontal="left" vertical="center" indent="1"/>
      <protection locked="0"/>
    </xf>
    <xf numFmtId="0" fontId="23" fillId="0" borderId="6" xfId="0" applyFont="1" applyBorder="1" applyAlignment="1" applyProtection="1">
      <alignment vertical="center"/>
      <protection locked="0"/>
    </xf>
    <xf numFmtId="0" fontId="2" fillId="6" borderId="1" xfId="0" applyFont="1" applyFill="1" applyBorder="1" applyAlignment="1" applyProtection="1">
      <alignment vertical="center" wrapText="1"/>
    </xf>
    <xf numFmtId="0" fontId="15" fillId="0" borderId="1" xfId="0" applyFont="1" applyFill="1" applyBorder="1" applyAlignment="1" applyProtection="1">
      <alignment horizontal="left" vertical="center" indent="1"/>
    </xf>
    <xf numFmtId="44" fontId="2" fillId="4" borderId="1" xfId="1" applyFont="1" applyFill="1" applyBorder="1" applyAlignment="1" applyProtection="1">
      <alignment vertical="center"/>
    </xf>
    <xf numFmtId="0" fontId="23" fillId="0" borderId="4" xfId="0" applyFont="1" applyFill="1" applyBorder="1" applyAlignment="1" applyProtection="1">
      <alignment vertical="center"/>
      <protection locked="0"/>
    </xf>
    <xf numFmtId="44" fontId="23" fillId="0" borderId="4" xfId="1" applyFont="1" applyFill="1" applyBorder="1" applyAlignment="1" applyProtection="1">
      <alignment vertical="center"/>
      <protection locked="0"/>
    </xf>
    <xf numFmtId="0" fontId="3" fillId="3" borderId="1" xfId="0" applyFont="1" applyFill="1" applyBorder="1" applyAlignment="1" applyProtection="1">
      <alignment vertical="center"/>
    </xf>
    <xf numFmtId="44" fontId="11" fillId="4" borderId="19" xfId="0" applyNumberFormat="1" applyFont="1" applyFill="1" applyBorder="1" applyAlignment="1" applyProtection="1">
      <alignment vertical="center"/>
    </xf>
    <xf numFmtId="0" fontId="14" fillId="3" borderId="1" xfId="0" applyFont="1" applyFill="1" applyBorder="1" applyAlignment="1" applyProtection="1">
      <alignment horizontal="center" vertical="center"/>
      <protection locked="0"/>
    </xf>
    <xf numFmtId="44" fontId="23" fillId="0" borderId="6" xfId="0" applyNumberFormat="1" applyFont="1" applyBorder="1" applyAlignment="1" applyProtection="1">
      <alignment vertical="center"/>
      <protection locked="0"/>
    </xf>
    <xf numFmtId="0" fontId="23" fillId="0" borderId="6" xfId="0" applyFont="1" applyFill="1" applyBorder="1" applyAlignment="1" applyProtection="1">
      <alignment horizontal="left" vertical="center" indent="1"/>
      <protection locked="0"/>
    </xf>
    <xf numFmtId="0" fontId="23" fillId="0" borderId="3" xfId="0" applyFont="1" applyBorder="1" applyAlignment="1" applyProtection="1">
      <alignment horizontal="left" vertical="center" indent="1"/>
      <protection locked="0"/>
    </xf>
    <xf numFmtId="0" fontId="3" fillId="5" borderId="18" xfId="0" applyFont="1" applyFill="1" applyBorder="1" applyAlignment="1" applyProtection="1">
      <alignment vertical="center"/>
    </xf>
    <xf numFmtId="0" fontId="2" fillId="0" borderId="6" xfId="0" applyFont="1" applyBorder="1" applyAlignment="1" applyProtection="1">
      <alignment vertical="center"/>
    </xf>
    <xf numFmtId="10" fontId="11" fillId="0" borderId="19" xfId="3" applyNumberFormat="1" applyFont="1" applyFill="1" applyBorder="1" applyAlignment="1" applyProtection="1">
      <alignment horizontal="center" vertical="center"/>
    </xf>
    <xf numFmtId="0" fontId="3" fillId="4" borderId="7" xfId="0" applyFont="1" applyFill="1" applyBorder="1" applyAlignment="1" applyProtection="1">
      <alignment horizontal="center" vertical="center"/>
    </xf>
    <xf numFmtId="0" fontId="3" fillId="6" borderId="2" xfId="0" applyFont="1" applyFill="1" applyBorder="1" applyAlignment="1" applyProtection="1">
      <alignment horizontal="left" vertical="center" indent="1"/>
    </xf>
    <xf numFmtId="44" fontId="23" fillId="0" borderId="4" xfId="0" applyNumberFormat="1" applyFont="1" applyBorder="1" applyAlignment="1" applyProtection="1">
      <alignment vertical="center"/>
      <protection locked="0"/>
    </xf>
    <xf numFmtId="0" fontId="3" fillId="6" borderId="1" xfId="0" applyFont="1" applyFill="1" applyBorder="1" applyAlignment="1" applyProtection="1">
      <alignment horizontal="left" vertical="center" indent="1"/>
    </xf>
    <xf numFmtId="44" fontId="2" fillId="0" borderId="4" xfId="1" applyFont="1" applyFill="1" applyBorder="1" applyAlignment="1" applyProtection="1">
      <alignment vertical="center"/>
    </xf>
    <xf numFmtId="0" fontId="24" fillId="0" borderId="1" xfId="0" applyFont="1" applyFill="1" applyBorder="1" applyAlignment="1" applyProtection="1">
      <alignment horizontal="center" vertical="center"/>
    </xf>
    <xf numFmtId="44" fontId="23" fillId="0" borderId="3" xfId="1" applyFont="1" applyFill="1" applyBorder="1" applyAlignment="1" applyProtection="1">
      <alignment vertical="center"/>
      <protection locked="0"/>
    </xf>
    <xf numFmtId="44" fontId="23" fillId="0" borderId="3" xfId="0" applyNumberFormat="1" applyFont="1" applyFill="1" applyBorder="1" applyAlignment="1" applyProtection="1">
      <alignment vertical="center"/>
      <protection locked="0"/>
    </xf>
    <xf numFmtId="0" fontId="2" fillId="0" borderId="6" xfId="0" applyFont="1" applyFill="1" applyBorder="1" applyAlignment="1" applyProtection="1">
      <alignment horizontal="left" vertical="center" indent="1"/>
    </xf>
    <xf numFmtId="44" fontId="23" fillId="0" borderId="4" xfId="0" applyNumberFormat="1" applyFont="1" applyFill="1" applyBorder="1" applyAlignment="1" applyProtection="1">
      <alignment vertical="center"/>
      <protection locked="0"/>
    </xf>
    <xf numFmtId="44" fontId="2" fillId="0" borderId="6" xfId="1" applyFont="1" applyFill="1" applyBorder="1" applyAlignment="1" applyProtection="1">
      <alignment vertical="center"/>
    </xf>
    <xf numFmtId="0" fontId="23" fillId="0" borderId="3" xfId="0" applyFont="1" applyFill="1" applyBorder="1" applyAlignment="1" applyProtection="1">
      <alignment vertical="center"/>
      <protection locked="0"/>
    </xf>
    <xf numFmtId="0" fontId="23" fillId="0" borderId="6" xfId="0" applyNumberFormat="1" applyFont="1" applyFill="1" applyBorder="1" applyAlignment="1" applyProtection="1">
      <alignment horizontal="center" vertical="center"/>
      <protection locked="0"/>
    </xf>
    <xf numFmtId="0" fontId="23" fillId="0" borderId="6"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2" fillId="0" borderId="4" xfId="0" applyFont="1" applyFill="1" applyBorder="1" applyAlignment="1" applyProtection="1">
      <alignment horizontal="left" vertical="center" indent="1"/>
    </xf>
    <xf numFmtId="0" fontId="2" fillId="0" borderId="4" xfId="0" applyFont="1" applyBorder="1" applyAlignment="1" applyProtection="1">
      <alignment horizontal="left" vertical="center" indent="1"/>
    </xf>
    <xf numFmtId="44" fontId="23" fillId="0" borderId="3" xfId="0" applyNumberFormat="1" applyFont="1" applyBorder="1" applyAlignment="1" applyProtection="1">
      <alignment vertical="center"/>
      <protection locked="0"/>
    </xf>
    <xf numFmtId="44" fontId="23" fillId="0" borderId="6" xfId="1" applyFont="1" applyFill="1" applyBorder="1" applyAlignment="1" applyProtection="1">
      <alignment vertical="center"/>
      <protection locked="0"/>
    </xf>
    <xf numFmtId="0" fontId="24" fillId="0" borderId="1" xfId="0" applyFont="1" applyFill="1" applyBorder="1" applyAlignment="1" applyProtection="1">
      <alignment horizontal="left" vertical="center" indent="1"/>
    </xf>
    <xf numFmtId="0" fontId="11" fillId="6" borderId="1" xfId="0" applyFont="1" applyFill="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0" fillId="0" borderId="7" xfId="0" applyFont="1" applyFill="1" applyBorder="1" applyAlignment="1" applyProtection="1">
      <alignment horizontal="left" vertical="center"/>
    </xf>
    <xf numFmtId="0" fontId="15" fillId="0" borderId="1" xfId="0" applyFont="1" applyFill="1" applyBorder="1" applyAlignment="1" applyProtection="1">
      <alignment horizontal="center" vertical="center"/>
    </xf>
    <xf numFmtId="44" fontId="11" fillId="4" borderId="7" xfId="1" applyNumberFormat="1" applyFont="1" applyFill="1" applyBorder="1" applyAlignment="1" applyProtection="1">
      <alignment horizontal="center" vertical="center"/>
    </xf>
    <xf numFmtId="0" fontId="2" fillId="6" borderId="5" xfId="0" applyFont="1" applyFill="1" applyBorder="1" applyAlignment="1" applyProtection="1">
      <alignment vertical="center" wrapText="1"/>
    </xf>
    <xf numFmtId="0" fontId="2" fillId="6" borderId="2" xfId="0" applyFont="1" applyFill="1" applyBorder="1" applyAlignment="1" applyProtection="1">
      <alignment vertical="center" wrapText="1"/>
    </xf>
    <xf numFmtId="0" fontId="3" fillId="3" borderId="27" xfId="0" applyFont="1" applyFill="1" applyBorder="1" applyAlignment="1" applyProtection="1">
      <alignment vertical="center"/>
    </xf>
    <xf numFmtId="0" fontId="9" fillId="0" borderId="0" xfId="0" applyFont="1" applyBorder="1" applyAlignment="1" applyProtection="1">
      <alignment horizontal="center" vertical="center"/>
    </xf>
    <xf numFmtId="0" fontId="21" fillId="0" borderId="20" xfId="0" applyFont="1" applyBorder="1" applyAlignment="1" applyProtection="1">
      <alignment horizontal="center" vertical="center"/>
    </xf>
    <xf numFmtId="0" fontId="21" fillId="0" borderId="0" xfId="0" applyFont="1" applyBorder="1" applyAlignment="1" applyProtection="1">
      <alignment horizontal="center" vertical="center"/>
    </xf>
    <xf numFmtId="0" fontId="6" fillId="0" borderId="2" xfId="0" applyFont="1" applyBorder="1" applyAlignment="1" applyProtection="1">
      <alignment horizontal="center" vertical="center"/>
    </xf>
    <xf numFmtId="0" fontId="25" fillId="0" borderId="0" xfId="0" applyFont="1" applyBorder="1" applyAlignment="1" applyProtection="1">
      <alignment horizontal="left" vertical="center"/>
    </xf>
    <xf numFmtId="0" fontId="25" fillId="0" borderId="21" xfId="0" applyFont="1" applyBorder="1" applyAlignment="1" applyProtection="1">
      <alignment horizontal="left" vertical="center"/>
    </xf>
    <xf numFmtId="0" fontId="8" fillId="0" borderId="22" xfId="0" applyFont="1" applyBorder="1" applyAlignment="1" applyProtection="1">
      <alignment horizontal="center" vertical="center"/>
      <protection locked="0"/>
    </xf>
    <xf numFmtId="0" fontId="8" fillId="0" borderId="23"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26" fillId="0" borderId="1" xfId="0" applyFont="1" applyBorder="1" applyAlignment="1" applyProtection="1">
      <alignment vertical="center"/>
    </xf>
    <xf numFmtId="0" fontId="26" fillId="0" borderId="25" xfId="0" applyFont="1" applyBorder="1" applyAlignment="1" applyProtection="1">
      <alignment vertical="center"/>
    </xf>
    <xf numFmtId="0" fontId="26" fillId="0" borderId="26" xfId="0" applyFont="1" applyBorder="1" applyAlignment="1" applyProtection="1">
      <alignment vertical="center"/>
    </xf>
    <xf numFmtId="0" fontId="26" fillId="0" borderId="26" xfId="0" applyFont="1" applyBorder="1" applyAlignment="1" applyProtection="1">
      <alignment horizontal="center" vertical="center" wrapText="1"/>
    </xf>
    <xf numFmtId="0" fontId="26" fillId="0" borderId="1" xfId="0" applyFont="1" applyBorder="1" applyAlignment="1" applyProtection="1">
      <alignment horizontal="center" vertical="center" wrapText="1"/>
    </xf>
    <xf numFmtId="165" fontId="27" fillId="0" borderId="1" xfId="0" applyNumberFormat="1" applyFont="1" applyBorder="1" applyAlignment="1" applyProtection="1">
      <alignment horizontal="center" vertical="center" wrapText="1"/>
      <protection locked="0"/>
    </xf>
    <xf numFmtId="0" fontId="27" fillId="0" borderId="5" xfId="0" applyFont="1" applyBorder="1" applyAlignment="1" applyProtection="1">
      <alignment vertical="center" wrapText="1"/>
      <protection locked="0"/>
    </xf>
    <xf numFmtId="0" fontId="27" fillId="0" borderId="28" xfId="0" applyFont="1" applyBorder="1" applyAlignment="1" applyProtection="1">
      <alignment vertical="center" wrapText="1"/>
      <protection locked="0"/>
    </xf>
    <xf numFmtId="0" fontId="27" fillId="0" borderId="2" xfId="0" applyFont="1" applyBorder="1" applyAlignment="1" applyProtection="1">
      <alignment vertical="center" wrapText="1"/>
      <protection locked="0"/>
    </xf>
    <xf numFmtId="0" fontId="27" fillId="0" borderId="17" xfId="0" applyFont="1" applyBorder="1" applyAlignment="1" applyProtection="1">
      <alignment vertical="center" wrapText="1"/>
      <protection locked="0"/>
    </xf>
    <xf numFmtId="0" fontId="27" fillId="0" borderId="29" xfId="0" applyFont="1" applyBorder="1" applyAlignment="1" applyProtection="1">
      <alignment vertical="center" wrapText="1"/>
      <protection locked="0"/>
    </xf>
    <xf numFmtId="0" fontId="27" fillId="0" borderId="16" xfId="0" applyFont="1" applyBorder="1" applyAlignment="1" applyProtection="1">
      <alignment vertical="center" wrapText="1"/>
      <protection locked="0"/>
    </xf>
    <xf numFmtId="0" fontId="10" fillId="0" borderId="1" xfId="0" applyFont="1" applyBorder="1" applyAlignment="1" applyProtection="1">
      <alignment vertical="center" wrapText="1"/>
    </xf>
    <xf numFmtId="0" fontId="2" fillId="0" borderId="3" xfId="0" applyFont="1" applyBorder="1" applyAlignment="1" applyProtection="1">
      <alignment vertical="center"/>
    </xf>
    <xf numFmtId="0" fontId="2" fillId="0" borderId="4" xfId="0" applyFont="1" applyFill="1" applyBorder="1" applyAlignment="1" applyProtection="1">
      <alignment horizontal="left" vertical="center" wrapText="1" indent="1"/>
    </xf>
    <xf numFmtId="0" fontId="11" fillId="0" borderId="11" xfId="0" applyFont="1" applyBorder="1" applyAlignment="1" applyProtection="1">
      <alignment horizontal="right" vertical="center"/>
    </xf>
    <xf numFmtId="0" fontId="11" fillId="0" borderId="19" xfId="0" applyFont="1" applyBorder="1" applyAlignment="1" applyProtection="1">
      <alignment horizontal="left" vertical="center" wrapText="1" indent="1"/>
    </xf>
    <xf numFmtId="0" fontId="20" fillId="0" borderId="4" xfId="2" applyFont="1" applyBorder="1" applyAlignment="1" applyProtection="1">
      <alignment horizontal="left" indent="1"/>
    </xf>
    <xf numFmtId="44" fontId="2" fillId="0" borderId="3" xfId="1" applyFont="1" applyFill="1" applyBorder="1" applyAlignment="1" applyProtection="1">
      <alignment vertical="center"/>
    </xf>
    <xf numFmtId="0" fontId="2" fillId="0" borderId="6" xfId="0" applyFont="1" applyFill="1" applyBorder="1" applyAlignment="1" applyProtection="1">
      <alignment horizontal="left" vertical="center" wrapText="1" indent="1"/>
    </xf>
    <xf numFmtId="44" fontId="2" fillId="0" borderId="1" xfId="1" applyFont="1" applyFill="1" applyBorder="1" applyAlignment="1" applyProtection="1">
      <alignment vertical="center"/>
    </xf>
    <xf numFmtId="0" fontId="2" fillId="0" borderId="3" xfId="0" applyFont="1" applyFill="1" applyBorder="1" applyAlignment="1" applyProtection="1">
      <alignment horizontal="left" vertical="center" wrapText="1" indent="1"/>
    </xf>
    <xf numFmtId="44" fontId="11" fillId="0" borderId="4" xfId="1" applyFont="1" applyFill="1" applyBorder="1" applyAlignment="1" applyProtection="1">
      <alignment vertical="center"/>
    </xf>
    <xf numFmtId="0" fontId="10" fillId="0" borderId="4" xfId="0" applyFont="1" applyFill="1" applyBorder="1" applyAlignment="1" applyProtection="1">
      <alignment horizontal="left" vertical="center" indent="1"/>
    </xf>
    <xf numFmtId="0" fontId="10" fillId="0" borderId="11" xfId="0" applyFont="1" applyFill="1" applyBorder="1" applyAlignment="1" applyProtection="1">
      <alignment horizontal="left" vertical="center" indent="1"/>
    </xf>
    <xf numFmtId="44" fontId="11" fillId="0" borderId="10" xfId="0" applyNumberFormat="1" applyFont="1" applyBorder="1" applyAlignment="1" applyProtection="1">
      <alignment vertical="center"/>
    </xf>
    <xf numFmtId="0" fontId="11" fillId="0" borderId="10" xfId="0" applyFont="1" applyBorder="1" applyAlignment="1" applyProtection="1">
      <alignment horizontal="left" vertical="center" wrapText="1" indent="1"/>
    </xf>
    <xf numFmtId="0" fontId="11" fillId="2" borderId="10"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0" fontId="15" fillId="0" borderId="1" xfId="0" applyFont="1" applyBorder="1" applyAlignment="1" applyProtection="1">
      <alignment horizontal="center" vertical="center"/>
    </xf>
    <xf numFmtId="0" fontId="10" fillId="0" borderId="19" xfId="0" applyFont="1" applyFill="1" applyBorder="1" applyAlignment="1" applyProtection="1">
      <alignment horizontal="left" vertical="center" wrapText="1" indent="1"/>
    </xf>
    <xf numFmtId="44" fontId="11" fillId="0" borderId="19" xfId="0" applyNumberFormat="1" applyFont="1" applyFill="1" applyBorder="1" applyAlignment="1" applyProtection="1">
      <alignment vertical="center"/>
    </xf>
    <xf numFmtId="0" fontId="23" fillId="0" borderId="3" xfId="0" applyNumberFormat="1" applyFont="1" applyFill="1" applyBorder="1" applyAlignment="1" applyProtection="1">
      <alignment horizontal="center" vertical="center"/>
      <protection locked="0"/>
    </xf>
    <xf numFmtId="0" fontId="23" fillId="0" borderId="4" xfId="0" applyNumberFormat="1" applyFont="1" applyFill="1" applyBorder="1" applyAlignment="1" applyProtection="1">
      <alignment horizontal="center" vertical="center"/>
      <protection locked="0"/>
    </xf>
    <xf numFmtId="44" fontId="13" fillId="0" borderId="18" xfId="0" applyNumberFormat="1" applyFont="1" applyFill="1" applyBorder="1" applyAlignment="1" applyProtection="1">
      <alignment vertical="center"/>
    </xf>
    <xf numFmtId="44" fontId="2" fillId="0" borderId="4" xfId="1" applyNumberFormat="1" applyFont="1" applyBorder="1" applyAlignment="1" applyProtection="1">
      <alignment vertical="center"/>
    </xf>
    <xf numFmtId="0" fontId="2" fillId="0" borderId="3" xfId="0" applyFont="1" applyFill="1" applyBorder="1" applyAlignment="1" applyProtection="1">
      <alignment horizontal="left" vertical="center" indent="1"/>
    </xf>
    <xf numFmtId="44" fontId="2" fillId="0" borderId="1" xfId="0" applyNumberFormat="1" applyFont="1" applyFill="1" applyBorder="1" applyAlignment="1" applyProtection="1">
      <alignment vertical="center"/>
    </xf>
    <xf numFmtId="44" fontId="23" fillId="0" borderId="6" xfId="0" applyNumberFormat="1" applyFont="1" applyFill="1" applyBorder="1" applyAlignment="1" applyProtection="1">
      <alignment vertical="center"/>
      <protection locked="0"/>
    </xf>
    <xf numFmtId="0" fontId="24" fillId="0" borderId="1" xfId="0" applyFont="1" applyBorder="1" applyAlignment="1" applyProtection="1">
      <alignment horizontal="left" vertical="center" indent="1"/>
    </xf>
    <xf numFmtId="0" fontId="25" fillId="6" borderId="2" xfId="0" applyFont="1" applyFill="1" applyBorder="1" applyAlignment="1" applyProtection="1">
      <alignment horizontal="center" vertical="center"/>
    </xf>
    <xf numFmtId="44" fontId="2" fillId="0" borderId="6" xfId="1" applyNumberFormat="1" applyFont="1" applyBorder="1" applyAlignment="1" applyProtection="1">
      <alignment vertical="center"/>
    </xf>
    <xf numFmtId="0" fontId="2" fillId="0" borderId="3" xfId="0" applyFont="1" applyBorder="1" applyAlignment="1" applyProtection="1">
      <alignment horizontal="left" vertical="center" indent="1"/>
    </xf>
    <xf numFmtId="44" fontId="23" fillId="0" borderId="3" xfId="1" applyNumberFormat="1" applyFont="1" applyBorder="1" applyAlignment="1" applyProtection="1">
      <alignment vertical="center"/>
      <protection locked="0"/>
    </xf>
    <xf numFmtId="0" fontId="3" fillId="3" borderId="1" xfId="0" applyFont="1" applyFill="1" applyBorder="1" applyAlignment="1" applyProtection="1">
      <alignment horizontal="left" vertical="center"/>
    </xf>
    <xf numFmtId="0" fontId="25" fillId="3" borderId="1" xfId="0" applyFont="1" applyFill="1" applyBorder="1" applyAlignment="1" applyProtection="1">
      <alignment horizontal="center" vertical="center"/>
    </xf>
    <xf numFmtId="44" fontId="2" fillId="0" borderId="3" xfId="1" applyNumberFormat="1" applyFont="1" applyBorder="1" applyAlignment="1" applyProtection="1">
      <alignment vertical="center"/>
    </xf>
    <xf numFmtId="44" fontId="23" fillId="0" borderId="4" xfId="1" applyNumberFormat="1" applyFont="1" applyBorder="1" applyAlignment="1" applyProtection="1">
      <alignment vertical="center"/>
      <protection locked="0"/>
    </xf>
    <xf numFmtId="0" fontId="14" fillId="3" borderId="1" xfId="0" applyFont="1" applyFill="1" applyBorder="1" applyAlignment="1" applyProtection="1">
      <alignment horizontal="center" vertical="center"/>
    </xf>
    <xf numFmtId="0" fontId="23" fillId="0" borderId="6" xfId="0" applyFont="1" applyFill="1" applyBorder="1" applyAlignment="1" applyProtection="1">
      <alignment horizontal="left" vertical="center"/>
      <protection locked="0"/>
    </xf>
    <xf numFmtId="44" fontId="23" fillId="0" borderId="6" xfId="1" applyNumberFormat="1" applyFont="1" applyBorder="1" applyAlignment="1" applyProtection="1">
      <alignment vertical="center"/>
      <protection locked="0"/>
    </xf>
    <xf numFmtId="44" fontId="23" fillId="0" borderId="4" xfId="0" applyNumberFormat="1" applyFont="1" applyBorder="1" applyAlignment="1" applyProtection="1">
      <protection locked="0"/>
    </xf>
    <xf numFmtId="0" fontId="23" fillId="0" borderId="12" xfId="0" applyFont="1" applyBorder="1" applyAlignment="1" applyProtection="1">
      <alignment horizontal="left" vertical="top" wrapText="1"/>
      <protection locked="0"/>
    </xf>
    <xf numFmtId="0" fontId="23" fillId="0" borderId="10" xfId="0" applyFont="1" applyBorder="1" applyAlignment="1" applyProtection="1">
      <alignment horizontal="left" vertical="top" wrapText="1"/>
      <protection locked="0"/>
    </xf>
    <xf numFmtId="0" fontId="23" fillId="0" borderId="13" xfId="0" applyFont="1" applyBorder="1" applyAlignment="1" applyProtection="1">
      <alignment horizontal="left" vertical="top" wrapText="1"/>
      <protection locked="0"/>
    </xf>
    <xf numFmtId="0" fontId="23" fillId="0" borderId="14" xfId="0" applyFont="1" applyBorder="1" applyAlignment="1" applyProtection="1">
      <alignment horizontal="left" vertical="top" wrapText="1"/>
      <protection locked="0"/>
    </xf>
    <xf numFmtId="0" fontId="23" fillId="0" borderId="0" xfId="0" applyFont="1" applyBorder="1" applyAlignment="1" applyProtection="1">
      <alignment horizontal="left" vertical="top" wrapText="1"/>
      <protection locked="0"/>
    </xf>
    <xf numFmtId="0" fontId="23" fillId="0" borderId="15" xfId="0" applyFont="1" applyBorder="1" applyAlignment="1" applyProtection="1">
      <alignment horizontal="left" vertical="top" wrapText="1"/>
      <protection locked="0"/>
    </xf>
    <xf numFmtId="0" fontId="23" fillId="0" borderId="16" xfId="0" applyFont="1" applyBorder="1" applyAlignment="1" applyProtection="1">
      <alignment horizontal="left" vertical="top" wrapText="1"/>
      <protection locked="0"/>
    </xf>
    <xf numFmtId="0" fontId="23" fillId="0" borderId="2" xfId="0" applyFont="1" applyBorder="1" applyAlignment="1" applyProtection="1">
      <alignment horizontal="left" vertical="top" wrapText="1"/>
      <protection locked="0"/>
    </xf>
    <xf numFmtId="0" fontId="23" fillId="0" borderId="17" xfId="0" applyFont="1" applyBorder="1" applyAlignment="1" applyProtection="1">
      <alignment horizontal="left" vertical="top" wrapText="1"/>
      <protection locked="0"/>
    </xf>
    <xf numFmtId="44" fontId="2" fillId="0" borderId="4" xfId="0" applyNumberFormat="1" applyFont="1" applyBorder="1" applyAlignment="1" applyProtection="1">
      <alignment vertical="center"/>
    </xf>
    <xf numFmtId="44" fontId="13" fillId="0" borderId="7" xfId="1" applyFont="1" applyFill="1" applyBorder="1" applyAlignment="1" applyProtection="1">
      <alignment vertical="center"/>
    </xf>
    <xf numFmtId="44" fontId="23" fillId="0" borderId="3" xfId="0" applyNumberFormat="1" applyFont="1" applyBorder="1" applyAlignment="1" applyProtection="1">
      <protection locked="0"/>
    </xf>
    <xf numFmtId="44" fontId="2" fillId="0" borderId="1" xfId="0" applyNumberFormat="1" applyFont="1" applyBorder="1" applyAlignment="1" applyProtection="1">
      <alignment vertical="center"/>
    </xf>
    <xf numFmtId="44" fontId="23" fillId="0" borderId="6" xfId="0" applyNumberFormat="1" applyFont="1" applyBorder="1" applyAlignment="1" applyProtection="1">
      <protection locked="0"/>
    </xf>
    <xf numFmtId="44" fontId="2" fillId="0" borderId="1" xfId="0" applyNumberFormat="1" applyFont="1" applyBorder="1" applyAlignment="1" applyProtection="1"/>
    <xf numFmtId="0" fontId="2" fillId="0" borderId="4" xfId="0" applyFont="1" applyBorder="1" applyAlignment="1"/>
    <xf numFmtId="0" fontId="3" fillId="4" borderId="18" xfId="0" applyFont="1" applyFill="1" applyBorder="1" applyAlignment="1" applyProtection="1">
      <alignment horizontal="center" vertical="center"/>
    </xf>
    <xf numFmtId="0" fontId="3" fillId="0" borderId="7" xfId="0" applyFont="1" applyFill="1" applyBorder="1" applyAlignment="1" applyProtection="1">
      <alignment vertical="center"/>
    </xf>
    <xf numFmtId="0" fontId="3" fillId="4" borderId="18" xfId="0" applyFont="1" applyFill="1" applyBorder="1" applyAlignment="1" applyProtection="1">
      <alignment vertical="center"/>
    </xf>
    <xf numFmtId="44" fontId="11" fillId="0" borderId="11" xfId="1" applyNumberFormat="1" applyFont="1" applyFill="1" applyBorder="1" applyAlignment="1" applyProtection="1">
      <alignment vertical="center"/>
    </xf>
    <xf numFmtId="0" fontId="20" fillId="0" borderId="3" xfId="2" applyFont="1" applyBorder="1" applyAlignment="1" applyProtection="1">
      <alignment horizontal="left" indent="1"/>
    </xf>
    <xf numFmtId="0" fontId="2" fillId="0" borderId="3" xfId="0" applyFont="1" applyBorder="1" applyAlignment="1"/>
  </cellXfs>
  <cellStyles count="4">
    <cellStyle name="Currency" xfId="1" builtinId="4"/>
    <cellStyle name="Hyperlink" xfId="2" builtinId="8"/>
    <cellStyle name="Normal" xfId="0" builtinId="0"/>
    <cellStyle name="Percent" xfId="3" builtinId="5"/>
  </cellStyles>
  <dxfs count="7">
    <dxf>
      <font>
        <color rgb="FF9C0006"/>
      </font>
      <fill>
        <patternFill>
          <bgColor rgb="FFFFC7CE"/>
        </patternFill>
      </fill>
    </dxf>
    <dxf>
      <font>
        <color rgb="FF9C0006"/>
      </font>
      <fill>
        <patternFill>
          <bgColor rgb="FFFFC7CE"/>
        </patternFill>
      </fill>
    </dxf>
    <dxf>
      <fill>
        <patternFill patternType="solid">
          <fgColor indexed="64"/>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nps.edu/Resadmin/FY13/ratesFY1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Research"/>
      <sheetName val="Ed"/>
    </sheetNames>
    <sheetDataSet>
      <sheetData sheetId="0"/>
      <sheetData sheetId="1">
        <row r="1">
          <cell r="A1" t="str">
            <v>Click here for menu</v>
          </cell>
          <cell r="B1" t="str">
            <v>N/A</v>
          </cell>
        </row>
        <row r="2">
          <cell r="A2" t="str">
            <v>Sponsored Research</v>
          </cell>
          <cell r="B2">
            <v>26.24</v>
          </cell>
        </row>
        <row r="3">
          <cell r="A3" t="str">
            <v>Other Sponsored Activities</v>
          </cell>
          <cell r="B3">
            <v>6.01</v>
          </cell>
        </row>
        <row r="13">
          <cell r="A13" t="str">
            <v>Faculty</v>
          </cell>
          <cell r="B13" t="str">
            <v>N/A</v>
          </cell>
        </row>
        <row r="14">
          <cell r="A14" t="str">
            <v>Select Rate</v>
          </cell>
          <cell r="B14">
            <v>0</v>
          </cell>
        </row>
        <row r="15">
          <cell r="A15" t="str">
            <v>Full Fringe</v>
          </cell>
          <cell r="B15">
            <v>0.45</v>
          </cell>
        </row>
        <row r="16">
          <cell r="A16" t="str">
            <v>Partial Fringe</v>
          </cell>
          <cell r="B16">
            <v>0.1</v>
          </cell>
        </row>
        <row r="21">
          <cell r="A21" t="str">
            <v>Faculty Roles</v>
          </cell>
          <cell r="B21" t="str">
            <v>N/A</v>
          </cell>
        </row>
        <row r="22">
          <cell r="A22" t="str">
            <v>Select Role</v>
          </cell>
          <cell r="B22" t="str">
            <v>N/A</v>
          </cell>
        </row>
        <row r="23">
          <cell r="A23" t="str">
            <v>PI/PD</v>
          </cell>
          <cell r="B23" t="str">
            <v>N/A</v>
          </cell>
        </row>
        <row r="24">
          <cell r="A24" t="str">
            <v>Co-PI/PD</v>
          </cell>
          <cell r="B24" t="str">
            <v>N/A</v>
          </cell>
        </row>
        <row r="25">
          <cell r="A25" t="str">
            <v>Other Senior Associate</v>
          </cell>
          <cell r="B25" t="str">
            <v>N/A</v>
          </cell>
        </row>
        <row r="33">
          <cell r="A33" t="str">
            <v>Staff</v>
          </cell>
          <cell r="B33" t="str">
            <v>N/A</v>
          </cell>
        </row>
        <row r="34">
          <cell r="A34" t="str">
            <v>Select Rate</v>
          </cell>
          <cell r="B34">
            <v>0</v>
          </cell>
        </row>
        <row r="35">
          <cell r="A35" t="str">
            <v>Full Fringe</v>
          </cell>
          <cell r="B35">
            <v>0.45</v>
          </cell>
        </row>
        <row r="36">
          <cell r="A36" t="str">
            <v>Over-Time</v>
          </cell>
          <cell r="B36">
            <v>0.3</v>
          </cell>
        </row>
        <row r="37">
          <cell r="A37" t="str">
            <v>Partial Fringe</v>
          </cell>
          <cell r="B37">
            <v>0.1</v>
          </cell>
        </row>
        <row r="38">
          <cell r="A38" t="str">
            <v>PT Student</v>
          </cell>
          <cell r="B38">
            <v>0.1</v>
          </cell>
        </row>
        <row r="39">
          <cell r="A39" t="str">
            <v>FT Student &lt;90</v>
          </cell>
          <cell r="B39">
            <v>0.1</v>
          </cell>
        </row>
        <row r="40">
          <cell r="A40" t="str">
            <v>FT Student &gt;90/&lt;1 yr</v>
          </cell>
          <cell r="B40">
            <v>0.3</v>
          </cell>
        </row>
        <row r="41">
          <cell r="A41" t="str">
            <v>FT Student &gt;1 yr</v>
          </cell>
          <cell r="B41">
            <v>0.45</v>
          </cell>
        </row>
        <row r="46">
          <cell r="A46" t="str">
            <v>Staff Roles</v>
          </cell>
          <cell r="B46" t="str">
            <v>N/A</v>
          </cell>
        </row>
        <row r="47">
          <cell r="A47" t="str">
            <v>Select Role</v>
          </cell>
          <cell r="B47" t="str">
            <v>N/A</v>
          </cell>
        </row>
        <row r="48">
          <cell r="A48" t="str">
            <v>Post Doc/Non-NRC</v>
          </cell>
          <cell r="B48" t="str">
            <v>N/A</v>
          </cell>
        </row>
        <row r="49">
          <cell r="A49" t="str">
            <v>Other Professional</v>
          </cell>
          <cell r="B49" t="str">
            <v>N/A</v>
          </cell>
        </row>
        <row r="50">
          <cell r="A50" t="str">
            <v>Graduate Students</v>
          </cell>
          <cell r="B50" t="str">
            <v>N/A</v>
          </cell>
        </row>
        <row r="51">
          <cell r="A51" t="str">
            <v>Admin/Clerical</v>
          </cell>
          <cell r="B51" t="str">
            <v>N/A</v>
          </cell>
        </row>
        <row r="52">
          <cell r="A52" t="str">
            <v>Student (Other)</v>
          </cell>
          <cell r="B52" t="str">
            <v>N/A</v>
          </cell>
        </row>
        <row r="60">
          <cell r="A60" t="str">
            <v>Cost Centers</v>
          </cell>
        </row>
        <row r="61">
          <cell r="A61" t="str">
            <v>Contracts</v>
          </cell>
          <cell r="B61">
            <v>1.84E-2</v>
          </cell>
        </row>
        <row r="62">
          <cell r="A62" t="str">
            <v>Grants</v>
          </cell>
          <cell r="B62">
            <v>7500</v>
          </cell>
        </row>
        <row r="63">
          <cell r="A63" t="str">
            <v>IPA</v>
          </cell>
          <cell r="B63">
            <v>3000</v>
          </cell>
        </row>
        <row r="71">
          <cell r="A71" t="str">
            <v>Grants</v>
          </cell>
        </row>
        <row r="72">
          <cell r="A72" t="str">
            <v>Choose Type</v>
          </cell>
          <cell r="B72" t="str">
            <v>N/A</v>
          </cell>
        </row>
        <row r="73">
          <cell r="A73" t="str">
            <v>New Grant</v>
          </cell>
          <cell r="B73" t="str">
            <v>N/A</v>
          </cell>
        </row>
        <row r="74">
          <cell r="A74" t="str">
            <v>Continuing/Incremental</v>
          </cell>
          <cell r="B74" t="str">
            <v>N/A</v>
          </cell>
        </row>
        <row r="77">
          <cell r="A77" t="str">
            <v>PostDocs</v>
          </cell>
        </row>
        <row r="78">
          <cell r="A78" t="str">
            <v>Choose Type</v>
          </cell>
          <cell r="B78" t="str">
            <v>N/A</v>
          </cell>
        </row>
        <row r="79">
          <cell r="A79" t="str">
            <v>NRC Postdoc</v>
          </cell>
          <cell r="B79" t="str">
            <v>N/A</v>
          </cell>
        </row>
        <row r="80">
          <cell r="A80" t="str">
            <v>Other</v>
          </cell>
          <cell r="B80" t="str">
            <v>N/A</v>
          </cell>
        </row>
        <row r="83">
          <cell r="A83" t="str">
            <v>IPA</v>
          </cell>
        </row>
        <row r="84">
          <cell r="A84" t="str">
            <v>Choose Type</v>
          </cell>
          <cell r="B84" t="str">
            <v>N/A</v>
          </cell>
        </row>
        <row r="85">
          <cell r="A85" t="str">
            <v>New IPA</v>
          </cell>
          <cell r="B85" t="str">
            <v>N/A</v>
          </cell>
        </row>
        <row r="86">
          <cell r="A86" t="str">
            <v>Continuing/Incremental</v>
          </cell>
          <cell r="B86" t="str">
            <v>N/A</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tranet.nps.edu/ResAdmin/FY13/Recharge_Service_Grants.pdf" TargetMode="External"/><Relationship Id="rId2" Type="http://schemas.openxmlformats.org/officeDocument/2006/relationships/hyperlink" Target="http://intranet.nps.edu/ResAdmin/FY13/Recharge_Service_Contracting.pdf" TargetMode="External"/><Relationship Id="rId1" Type="http://schemas.openxmlformats.org/officeDocument/2006/relationships/hyperlink" Target="http://intranet.nps.edu/ResAdmin/FY13/Recharge_Service_IPA.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pageSetUpPr fitToPage="1"/>
  </sheetPr>
  <dimension ref="A1:V200"/>
  <sheetViews>
    <sheetView tabSelected="1" view="pageLayout" topLeftCell="A82" zoomScaleNormal="100" workbookViewId="0">
      <pane ySplit="9465" topLeftCell="A125" activePane="bottomLeft"/>
      <selection activeCell="I51" sqref="I51:J51"/>
      <selection pane="bottomLeft" activeCell="K128" sqref="K128:L128"/>
    </sheetView>
  </sheetViews>
  <sheetFormatPr defaultColWidth="8.85546875" defaultRowHeight="14.1" customHeight="1"/>
  <cols>
    <col min="1" max="1" width="4.140625" style="5" customWidth="1"/>
    <col min="2" max="2" width="19.85546875" style="5" customWidth="1"/>
    <col min="3" max="3" width="9.42578125" style="5" customWidth="1"/>
    <col min="4" max="4" width="14.28515625" style="5" customWidth="1"/>
    <col min="5" max="5" width="6.85546875" style="5" customWidth="1"/>
    <col min="6" max="6" width="8.85546875" style="5" customWidth="1"/>
    <col min="7" max="7" width="10.28515625" style="5" customWidth="1"/>
    <col min="8" max="8" width="13.7109375" style="5" customWidth="1"/>
    <col min="9" max="9" width="16.28515625" style="5" customWidth="1"/>
    <col min="10" max="10" width="12.28515625" style="5" customWidth="1"/>
    <col min="11" max="12" width="13.42578125" style="5" customWidth="1"/>
    <col min="13" max="13" width="12.85546875" style="4" customWidth="1"/>
    <col min="14" max="14" width="47.7109375" style="2" hidden="1" customWidth="1"/>
    <col min="15" max="15" width="11.28515625" style="3" hidden="1" customWidth="1"/>
    <col min="16" max="22" width="8.85546875" style="4"/>
    <col min="23" max="16384" width="8.85546875" style="1"/>
  </cols>
  <sheetData>
    <row r="1" spans="1:15" s="1" customFormat="1" ht="15.75" customHeight="1">
      <c r="A1" s="114" t="s">
        <v>2</v>
      </c>
      <c r="B1" s="114"/>
      <c r="C1" s="114"/>
      <c r="D1" s="114"/>
      <c r="E1" s="114"/>
      <c r="F1" s="114"/>
      <c r="G1" s="114"/>
      <c r="H1" s="114"/>
      <c r="I1" s="114"/>
      <c r="J1" s="114"/>
      <c r="K1" s="114"/>
      <c r="L1" s="114"/>
      <c r="M1" s="4"/>
      <c r="N1" s="2" t="str">
        <f>[1]Research!A1</f>
        <v>Click here for menu</v>
      </c>
      <c r="O1" s="2" t="str">
        <f>[1]Research!B1</f>
        <v>N/A</v>
      </c>
    </row>
    <row r="2" spans="1:15" s="1" customFormat="1" ht="15.75" customHeight="1" thickBot="1">
      <c r="A2" s="114" t="s">
        <v>125</v>
      </c>
      <c r="B2" s="114"/>
      <c r="C2" s="114"/>
      <c r="D2" s="114"/>
      <c r="E2" s="114"/>
      <c r="F2" s="114"/>
      <c r="G2" s="114"/>
      <c r="H2" s="114"/>
      <c r="I2" s="114"/>
      <c r="J2" s="114"/>
      <c r="K2" s="114"/>
      <c r="L2" s="114"/>
      <c r="M2" s="4"/>
      <c r="N2" s="2" t="str">
        <f>[1]Research!A2</f>
        <v>Sponsored Research</v>
      </c>
      <c r="O2" s="40">
        <f>[1]Research!B2</f>
        <v>26.24</v>
      </c>
    </row>
    <row r="3" spans="1:15" s="1" customFormat="1" ht="15.75" customHeight="1" thickTop="1" thickBot="1">
      <c r="A3" s="118" t="s">
        <v>0</v>
      </c>
      <c r="B3" s="118"/>
      <c r="C3" s="118"/>
      <c r="D3" s="119"/>
      <c r="E3" s="120" t="s">
        <v>131</v>
      </c>
      <c r="F3" s="121"/>
      <c r="G3" s="121"/>
      <c r="H3" s="121"/>
      <c r="I3" s="122"/>
      <c r="J3" s="115" t="s">
        <v>113</v>
      </c>
      <c r="K3" s="116"/>
      <c r="L3" s="116"/>
      <c r="M3" s="4"/>
      <c r="N3" s="2" t="str">
        <f>[1]Research!A3</f>
        <v>Other Sponsored Activities</v>
      </c>
      <c r="O3" s="40">
        <f>[1]Research!B3</f>
        <v>6.01</v>
      </c>
    </row>
    <row r="4" spans="1:15" s="1" customFormat="1" ht="15.75" customHeight="1" thickTop="1">
      <c r="A4" s="117" t="s">
        <v>1</v>
      </c>
      <c r="B4" s="117"/>
      <c r="C4" s="117"/>
      <c r="D4" s="117"/>
      <c r="E4" s="117"/>
      <c r="F4" s="117"/>
      <c r="G4" s="117"/>
      <c r="H4" s="117"/>
      <c r="I4" s="117"/>
      <c r="J4" s="117"/>
      <c r="K4" s="117"/>
      <c r="L4" s="117"/>
      <c r="M4" s="4"/>
      <c r="N4" s="2">
        <f>[1]Research!A4</f>
        <v>0</v>
      </c>
      <c r="O4" s="40">
        <f>[1]Research!B4</f>
        <v>0</v>
      </c>
    </row>
    <row r="5" spans="1:15" s="27" customFormat="1" ht="15.75" customHeight="1">
      <c r="A5" s="123" t="s">
        <v>81</v>
      </c>
      <c r="B5" s="123"/>
      <c r="C5" s="123"/>
      <c r="D5" s="123"/>
      <c r="E5" s="123"/>
      <c r="F5" s="124"/>
      <c r="G5" s="125" t="s">
        <v>80</v>
      </c>
      <c r="H5" s="123"/>
      <c r="I5" s="124"/>
      <c r="J5" s="126" t="s">
        <v>79</v>
      </c>
      <c r="K5" s="127"/>
      <c r="L5" s="127"/>
      <c r="M5" s="26"/>
      <c r="N5" s="2">
        <f>[1]Research!A5</f>
        <v>0</v>
      </c>
      <c r="O5" s="40">
        <f>[1]Research!B5</f>
        <v>0</v>
      </c>
    </row>
    <row r="6" spans="1:15" s="1" customFormat="1" ht="15.75" customHeight="1">
      <c r="A6" s="129" t="s">
        <v>139</v>
      </c>
      <c r="B6" s="129"/>
      <c r="C6" s="129"/>
      <c r="D6" s="129"/>
      <c r="E6" s="129"/>
      <c r="F6" s="130"/>
      <c r="G6" s="133" t="s">
        <v>137</v>
      </c>
      <c r="H6" s="129"/>
      <c r="I6" s="130"/>
      <c r="J6" s="133" t="s">
        <v>132</v>
      </c>
      <c r="K6" s="129"/>
      <c r="L6" s="129"/>
      <c r="M6" s="4"/>
      <c r="N6" s="2">
        <f>[1]Research!A6</f>
        <v>0</v>
      </c>
      <c r="O6" s="2">
        <f>[1]Research!B6</f>
        <v>0</v>
      </c>
    </row>
    <row r="7" spans="1:15" s="1" customFormat="1" ht="15.75" customHeight="1">
      <c r="A7" s="131"/>
      <c r="B7" s="131"/>
      <c r="C7" s="131"/>
      <c r="D7" s="131"/>
      <c r="E7" s="131"/>
      <c r="F7" s="132"/>
      <c r="G7" s="134"/>
      <c r="H7" s="131"/>
      <c r="I7" s="132"/>
      <c r="J7" s="134"/>
      <c r="K7" s="131"/>
      <c r="L7" s="131"/>
      <c r="M7" s="4"/>
      <c r="N7" s="2">
        <f>[1]Research!A7</f>
        <v>0</v>
      </c>
      <c r="O7" s="2">
        <f>[1]Research!B7</f>
        <v>0</v>
      </c>
    </row>
    <row r="8" spans="1:15" s="1" customFormat="1" ht="15.75" customHeight="1">
      <c r="A8" s="135" t="s">
        <v>3</v>
      </c>
      <c r="B8" s="135"/>
      <c r="C8" s="6" t="s">
        <v>4</v>
      </c>
      <c r="D8" s="128">
        <v>41640</v>
      </c>
      <c r="E8" s="128"/>
      <c r="F8" s="128"/>
      <c r="G8" s="6" t="s">
        <v>5</v>
      </c>
      <c r="H8" s="128">
        <v>42369</v>
      </c>
      <c r="I8" s="128"/>
      <c r="J8" s="106" t="s">
        <v>48</v>
      </c>
      <c r="K8" s="106"/>
      <c r="L8" s="106"/>
      <c r="M8" s="4"/>
      <c r="N8" s="2">
        <f>[1]Research!A8</f>
        <v>0</v>
      </c>
      <c r="O8" s="2">
        <f>[1]Research!B8</f>
        <v>0</v>
      </c>
    </row>
    <row r="9" spans="1:15" s="1" customFormat="1" ht="15.75" customHeight="1" thickBot="1">
      <c r="A9" s="107" t="s">
        <v>84</v>
      </c>
      <c r="B9" s="107"/>
      <c r="C9" s="107"/>
      <c r="D9" s="107"/>
      <c r="E9" s="107"/>
      <c r="F9" s="107"/>
      <c r="G9" s="107"/>
      <c r="H9" s="107"/>
      <c r="I9" s="107"/>
      <c r="J9" s="107"/>
      <c r="K9" s="107"/>
      <c r="L9" s="107"/>
      <c r="M9" s="4"/>
      <c r="N9" s="2">
        <f>[1]Research!A9</f>
        <v>0</v>
      </c>
      <c r="O9" s="2">
        <f>[1]Research!B9</f>
        <v>0</v>
      </c>
    </row>
    <row r="10" spans="1:15" s="1" customFormat="1" ht="15.75" customHeight="1" thickBot="1">
      <c r="A10" s="83" t="s">
        <v>50</v>
      </c>
      <c r="B10" s="83"/>
      <c r="C10" s="83"/>
      <c r="D10" s="83"/>
      <c r="E10" s="83"/>
      <c r="F10" s="83"/>
      <c r="G10" s="83"/>
      <c r="H10" s="83"/>
      <c r="I10" s="83"/>
      <c r="J10" s="83"/>
      <c r="K10" s="83"/>
      <c r="L10" s="83"/>
      <c r="M10" s="4"/>
      <c r="N10" s="2">
        <f>[1]Research!A10</f>
        <v>0</v>
      </c>
      <c r="O10" s="2">
        <f>[1]Research!B10</f>
        <v>0</v>
      </c>
    </row>
    <row r="11" spans="1:15" s="1" customFormat="1" ht="15.75" customHeight="1">
      <c r="A11" s="113" t="s">
        <v>31</v>
      </c>
      <c r="B11" s="113"/>
      <c r="C11" s="113"/>
      <c r="D11" s="113"/>
      <c r="E11" s="113"/>
      <c r="F11" s="113"/>
      <c r="G11" s="113"/>
      <c r="H11" s="113"/>
      <c r="I11" s="113"/>
      <c r="J11" s="113"/>
      <c r="K11" s="113"/>
      <c r="L11" s="113"/>
      <c r="M11" s="4"/>
      <c r="N11" s="2">
        <f>[1]Research!A11</f>
        <v>0</v>
      </c>
      <c r="O11" s="2">
        <f>[1]Research!B11</f>
        <v>0</v>
      </c>
    </row>
    <row r="12" spans="1:15" s="1" customFormat="1" ht="15.75" customHeight="1">
      <c r="A12" s="63" t="s">
        <v>92</v>
      </c>
      <c r="B12" s="63"/>
      <c r="C12" s="63" t="s">
        <v>23</v>
      </c>
      <c r="D12" s="63"/>
      <c r="E12" s="46" t="s">
        <v>7</v>
      </c>
      <c r="F12" s="7" t="s">
        <v>16</v>
      </c>
      <c r="G12" s="46" t="s">
        <v>8</v>
      </c>
      <c r="H12" s="7" t="s">
        <v>45</v>
      </c>
      <c r="I12" s="46" t="s">
        <v>22</v>
      </c>
      <c r="J12" s="7" t="s">
        <v>19</v>
      </c>
      <c r="K12" s="7" t="s">
        <v>21</v>
      </c>
      <c r="L12" s="7" t="s">
        <v>20</v>
      </c>
      <c r="M12" s="4"/>
      <c r="N12" s="2">
        <f>[1]Research!A12</f>
        <v>0</v>
      </c>
      <c r="O12" s="2">
        <f>[1]Research!B12</f>
        <v>0</v>
      </c>
    </row>
    <row r="13" spans="1:15" s="11" customFormat="1" ht="14.1" customHeight="1">
      <c r="A13" s="68" t="s">
        <v>127</v>
      </c>
      <c r="B13" s="68"/>
      <c r="C13" s="66" t="s">
        <v>136</v>
      </c>
      <c r="D13" s="66"/>
      <c r="E13" s="47">
        <v>55</v>
      </c>
      <c r="F13" s="12">
        <f>E13/260</f>
        <v>0.21153846153846154</v>
      </c>
      <c r="G13" s="13">
        <v>77.77</v>
      </c>
      <c r="H13" s="14">
        <f>E13*G13*8</f>
        <v>34218.799999999996</v>
      </c>
      <c r="I13" s="36" t="s">
        <v>130</v>
      </c>
      <c r="J13" s="15">
        <f ca="1">OFFSET($N$14,MATCH(I13,$N$14:$N$16,0)-1,1,1,1)</f>
        <v>0.45</v>
      </c>
      <c r="K13" s="16">
        <f t="shared" ref="K13:K21" ca="1" si="0">H13*J13</f>
        <v>15398.46</v>
      </c>
      <c r="L13" s="16">
        <f t="shared" ref="L13:L21" ca="1" si="1">H13+K13</f>
        <v>49617.259999999995</v>
      </c>
      <c r="M13" s="8"/>
      <c r="N13" s="2" t="str">
        <f>[1]Research!A13</f>
        <v>Faculty</v>
      </c>
      <c r="O13" s="2" t="str">
        <f>[1]Research!B13</f>
        <v>N/A</v>
      </c>
    </row>
    <row r="14" spans="1:15" s="11" customFormat="1" ht="14.1" customHeight="1">
      <c r="A14" s="69" t="s">
        <v>128</v>
      </c>
      <c r="B14" s="69"/>
      <c r="C14" s="67" t="s">
        <v>136</v>
      </c>
      <c r="D14" s="67"/>
      <c r="E14" s="45">
        <v>55</v>
      </c>
      <c r="F14" s="17">
        <f>E14/260</f>
        <v>0.21153846153846154</v>
      </c>
      <c r="G14" s="18">
        <v>64.489999999999995</v>
      </c>
      <c r="H14" s="37">
        <f t="shared" ref="H14:H21" si="2">E14*G14*8</f>
        <v>28375.599999999999</v>
      </c>
      <c r="I14" s="60" t="s">
        <v>130</v>
      </c>
      <c r="J14" s="19">
        <f ca="1">OFFSET($N$14,MATCH(I14,$N$14:$N$16,0)-1,1,1,1)</f>
        <v>0.45</v>
      </c>
      <c r="K14" s="50">
        <f t="shared" ca="1" si="0"/>
        <v>12769.02</v>
      </c>
      <c r="L14" s="50">
        <f t="shared" ca="1" si="1"/>
        <v>41144.619999999995</v>
      </c>
      <c r="M14" s="8"/>
      <c r="N14" s="2" t="str">
        <f>[1]Research!A14</f>
        <v>Select Rate</v>
      </c>
      <c r="O14" s="54">
        <f>[1]Research!B14</f>
        <v>0</v>
      </c>
    </row>
    <row r="15" spans="1:15" s="11" customFormat="1" ht="14.1" customHeight="1">
      <c r="A15" s="69" t="s">
        <v>129</v>
      </c>
      <c r="B15" s="69"/>
      <c r="C15" s="67" t="s">
        <v>136</v>
      </c>
      <c r="D15" s="67"/>
      <c r="E15" s="45">
        <v>15</v>
      </c>
      <c r="F15" s="17">
        <f t="shared" ref="F15:F20" si="3">E15/260</f>
        <v>5.7692307692307696E-2</v>
      </c>
      <c r="G15" s="18">
        <v>79</v>
      </c>
      <c r="H15" s="37">
        <f t="shared" si="2"/>
        <v>9480</v>
      </c>
      <c r="I15" s="60" t="s">
        <v>130</v>
      </c>
      <c r="J15" s="19">
        <f t="shared" ref="J15:J20" ca="1" si="4">OFFSET($N$14,MATCH(I15,$N$14:$N$16,0)-1,1,1,1)</f>
        <v>0.45</v>
      </c>
      <c r="K15" s="50">
        <f t="shared" ca="1" si="0"/>
        <v>4266</v>
      </c>
      <c r="L15" s="50">
        <f t="shared" ca="1" si="1"/>
        <v>13746</v>
      </c>
      <c r="M15" s="8"/>
      <c r="N15" s="2" t="str">
        <f>[1]Research!A15</f>
        <v>Full Fringe</v>
      </c>
      <c r="O15" s="54">
        <f>[1]Research!B15</f>
        <v>0.45</v>
      </c>
    </row>
    <row r="16" spans="1:15" s="11" customFormat="1" ht="14.1" customHeight="1">
      <c r="A16" s="69"/>
      <c r="B16" s="69"/>
      <c r="C16" s="67" t="s">
        <v>126</v>
      </c>
      <c r="D16" s="67"/>
      <c r="E16" s="45"/>
      <c r="F16" s="17">
        <f t="shared" si="3"/>
        <v>0</v>
      </c>
      <c r="G16" s="18">
        <v>0</v>
      </c>
      <c r="H16" s="37">
        <f t="shared" si="2"/>
        <v>0</v>
      </c>
      <c r="I16" s="60" t="s">
        <v>25</v>
      </c>
      <c r="J16" s="19">
        <f ca="1">OFFSET($N$14,MATCH(I16,$N$14:$N$16,0)-1,1,1,1)</f>
        <v>0</v>
      </c>
      <c r="K16" s="50">
        <f t="shared" ca="1" si="0"/>
        <v>0</v>
      </c>
      <c r="L16" s="50">
        <f t="shared" ca="1" si="1"/>
        <v>0</v>
      </c>
      <c r="M16" s="8"/>
      <c r="N16" s="2" t="str">
        <f>[1]Research!A16</f>
        <v>Partial Fringe</v>
      </c>
      <c r="O16" s="54">
        <f>[1]Research!B16</f>
        <v>0.1</v>
      </c>
    </row>
    <row r="17" spans="1:15" s="11" customFormat="1" ht="14.1" customHeight="1">
      <c r="A17" s="69"/>
      <c r="B17" s="69"/>
      <c r="C17" s="67" t="s">
        <v>126</v>
      </c>
      <c r="D17" s="67"/>
      <c r="E17" s="45"/>
      <c r="F17" s="17">
        <f t="shared" si="3"/>
        <v>0</v>
      </c>
      <c r="G17" s="18">
        <v>0</v>
      </c>
      <c r="H17" s="37">
        <f t="shared" si="2"/>
        <v>0</v>
      </c>
      <c r="I17" s="60" t="s">
        <v>25</v>
      </c>
      <c r="J17" s="19">
        <f t="shared" ca="1" si="4"/>
        <v>0</v>
      </c>
      <c r="K17" s="50">
        <f t="shared" ca="1" si="0"/>
        <v>0</v>
      </c>
      <c r="L17" s="50">
        <f t="shared" ca="1" si="1"/>
        <v>0</v>
      </c>
      <c r="M17" s="8"/>
      <c r="N17" s="2">
        <f>[1]Research!A17</f>
        <v>0</v>
      </c>
      <c r="O17" s="2">
        <f>[1]Research!B17</f>
        <v>0</v>
      </c>
    </row>
    <row r="18" spans="1:15" s="11" customFormat="1" ht="14.1" customHeight="1">
      <c r="A18" s="69"/>
      <c r="B18" s="69"/>
      <c r="C18" s="67" t="s">
        <v>126</v>
      </c>
      <c r="D18" s="67"/>
      <c r="E18" s="45"/>
      <c r="F18" s="17">
        <f t="shared" si="3"/>
        <v>0</v>
      </c>
      <c r="G18" s="18">
        <v>0</v>
      </c>
      <c r="H18" s="37">
        <f t="shared" si="2"/>
        <v>0</v>
      </c>
      <c r="I18" s="60" t="s">
        <v>25</v>
      </c>
      <c r="J18" s="19">
        <f t="shared" ca="1" si="4"/>
        <v>0</v>
      </c>
      <c r="K18" s="50">
        <f t="shared" ca="1" si="0"/>
        <v>0</v>
      </c>
      <c r="L18" s="50">
        <f t="shared" ca="1" si="1"/>
        <v>0</v>
      </c>
      <c r="M18" s="8"/>
      <c r="N18" s="2">
        <f>[1]Research!A18</f>
        <v>0</v>
      </c>
      <c r="O18" s="2">
        <f>[1]Research!B18</f>
        <v>0</v>
      </c>
    </row>
    <row r="19" spans="1:15" s="11" customFormat="1" ht="14.1" customHeight="1">
      <c r="A19" s="69"/>
      <c r="B19" s="69"/>
      <c r="C19" s="67" t="s">
        <v>126</v>
      </c>
      <c r="D19" s="67"/>
      <c r="E19" s="45"/>
      <c r="F19" s="17">
        <f t="shared" si="3"/>
        <v>0</v>
      </c>
      <c r="G19" s="18">
        <v>0</v>
      </c>
      <c r="H19" s="37">
        <f t="shared" si="2"/>
        <v>0</v>
      </c>
      <c r="I19" s="60" t="s">
        <v>25</v>
      </c>
      <c r="J19" s="19">
        <f t="shared" ca="1" si="4"/>
        <v>0</v>
      </c>
      <c r="K19" s="50">
        <f t="shared" ca="1" si="0"/>
        <v>0</v>
      </c>
      <c r="L19" s="50">
        <f t="shared" ca="1" si="1"/>
        <v>0</v>
      </c>
      <c r="M19" s="8"/>
      <c r="N19" s="2">
        <f>[1]Research!A19</f>
        <v>0</v>
      </c>
      <c r="O19" s="2">
        <f>[1]Research!B19</f>
        <v>0</v>
      </c>
    </row>
    <row r="20" spans="1:15" s="11" customFormat="1" ht="14.1" customHeight="1">
      <c r="A20" s="69"/>
      <c r="B20" s="69"/>
      <c r="C20" s="67" t="s">
        <v>126</v>
      </c>
      <c r="D20" s="67"/>
      <c r="E20" s="45"/>
      <c r="F20" s="17">
        <f t="shared" si="3"/>
        <v>0</v>
      </c>
      <c r="G20" s="18">
        <v>0</v>
      </c>
      <c r="H20" s="37">
        <f t="shared" si="2"/>
        <v>0</v>
      </c>
      <c r="I20" s="60" t="s">
        <v>25</v>
      </c>
      <c r="J20" s="19">
        <f t="shared" ca="1" si="4"/>
        <v>0</v>
      </c>
      <c r="K20" s="50">
        <f t="shared" ca="1" si="0"/>
        <v>0</v>
      </c>
      <c r="L20" s="50">
        <f t="shared" ca="1" si="1"/>
        <v>0</v>
      </c>
      <c r="M20" s="8"/>
      <c r="N20" s="2">
        <f>[1]Research!A20</f>
        <v>0</v>
      </c>
      <c r="O20" s="2">
        <f>[1]Research!B20</f>
        <v>0</v>
      </c>
    </row>
    <row r="21" spans="1:15" s="11" customFormat="1" ht="14.1" customHeight="1">
      <c r="A21" s="81"/>
      <c r="B21" s="81"/>
      <c r="C21" s="71" t="s">
        <v>126</v>
      </c>
      <c r="D21" s="71"/>
      <c r="E21" s="48"/>
      <c r="F21" s="31">
        <f>E21/260</f>
        <v>0</v>
      </c>
      <c r="G21" s="32">
        <v>0</v>
      </c>
      <c r="H21" s="33">
        <f t="shared" si="2"/>
        <v>0</v>
      </c>
      <c r="I21" s="60" t="s">
        <v>25</v>
      </c>
      <c r="J21" s="34">
        <f ca="1">OFFSET($N$14,MATCH(I21,$N$14:$N$16,0)-1,1,1,1)</f>
        <v>0</v>
      </c>
      <c r="K21" s="35">
        <f t="shared" ca="1" si="0"/>
        <v>0</v>
      </c>
      <c r="L21" s="35">
        <f t="shared" ca="1" si="1"/>
        <v>0</v>
      </c>
      <c r="M21" s="8"/>
      <c r="N21" s="2" t="str">
        <f>[1]Research!A21</f>
        <v>Faculty Roles</v>
      </c>
      <c r="O21" s="2" t="str">
        <f>[1]Research!B21</f>
        <v>N/A</v>
      </c>
    </row>
    <row r="22" spans="1:15" s="11" customFormat="1" ht="13.5" customHeight="1">
      <c r="A22" s="72" t="s">
        <v>109</v>
      </c>
      <c r="B22" s="72"/>
      <c r="C22" s="72"/>
      <c r="D22" s="72"/>
      <c r="E22" s="72"/>
      <c r="F22" s="72"/>
      <c r="G22" s="72"/>
      <c r="H22" s="72"/>
      <c r="I22" s="72"/>
      <c r="J22" s="72"/>
      <c r="K22" s="72"/>
      <c r="L22" s="72"/>
      <c r="M22" s="8"/>
      <c r="N22" s="2" t="str">
        <f>[1]Research!A22</f>
        <v>Select Role</v>
      </c>
      <c r="O22" s="2" t="str">
        <f>[1]Research!B22</f>
        <v>N/A</v>
      </c>
    </row>
    <row r="23" spans="1:15" s="11" customFormat="1" ht="15.75" customHeight="1">
      <c r="A23" s="73" t="s">
        <v>88</v>
      </c>
      <c r="B23" s="73"/>
      <c r="C23" s="73"/>
      <c r="D23" s="73"/>
      <c r="E23" s="73"/>
      <c r="F23" s="42" t="s">
        <v>85</v>
      </c>
      <c r="G23" s="39">
        <f>(SUM(E13:E21))*8</f>
        <v>1000</v>
      </c>
      <c r="H23" s="20">
        <f>SUM(H13:H21)</f>
        <v>72074.399999999994</v>
      </c>
      <c r="I23" s="74"/>
      <c r="J23" s="74"/>
      <c r="K23" s="20">
        <f ca="1">SUM(K13:K21)</f>
        <v>32433.48</v>
      </c>
      <c r="L23" s="20">
        <f ca="1">SUM(L13:L21)</f>
        <v>104507.87999999999</v>
      </c>
      <c r="M23" s="8"/>
      <c r="N23" s="2" t="str">
        <f>[1]Research!A23</f>
        <v>PI/PD</v>
      </c>
      <c r="O23" s="2" t="str">
        <f>[1]Research!B23</f>
        <v>N/A</v>
      </c>
    </row>
    <row r="24" spans="1:15" s="11" customFormat="1" ht="15.75" customHeight="1">
      <c r="A24" s="77" t="s">
        <v>32</v>
      </c>
      <c r="B24" s="77"/>
      <c r="C24" s="77"/>
      <c r="D24" s="77"/>
      <c r="E24" s="77"/>
      <c r="F24" s="77"/>
      <c r="G24" s="77"/>
      <c r="H24" s="77"/>
      <c r="I24" s="77"/>
      <c r="J24" s="77"/>
      <c r="K24" s="77"/>
      <c r="L24" s="77"/>
      <c r="M24" s="8"/>
      <c r="N24" s="2" t="str">
        <f>[1]Research!A24</f>
        <v>Co-PI/PD</v>
      </c>
      <c r="O24" s="2" t="str">
        <f>[1]Research!B24</f>
        <v>N/A</v>
      </c>
    </row>
    <row r="25" spans="1:15" s="11" customFormat="1" ht="15.75" customHeight="1">
      <c r="A25" s="63" t="s">
        <v>92</v>
      </c>
      <c r="B25" s="63"/>
      <c r="C25" s="63" t="s">
        <v>23</v>
      </c>
      <c r="D25" s="63"/>
      <c r="E25" s="46" t="s">
        <v>7</v>
      </c>
      <c r="F25" s="7" t="s">
        <v>16</v>
      </c>
      <c r="G25" s="46" t="s">
        <v>8</v>
      </c>
      <c r="H25" s="7" t="s">
        <v>45</v>
      </c>
      <c r="I25" s="46" t="s">
        <v>22</v>
      </c>
      <c r="J25" s="7" t="s">
        <v>19</v>
      </c>
      <c r="K25" s="7" t="s">
        <v>21</v>
      </c>
      <c r="L25" s="7" t="s">
        <v>20</v>
      </c>
      <c r="M25" s="8"/>
      <c r="N25" s="2" t="str">
        <f>[1]Research!A25</f>
        <v>Other Senior Associate</v>
      </c>
      <c r="O25" s="2" t="str">
        <f>[1]Research!B25</f>
        <v>N/A</v>
      </c>
    </row>
    <row r="26" spans="1:15" s="11" customFormat="1" ht="13.5" customHeight="1">
      <c r="A26" s="82"/>
      <c r="B26" s="82"/>
      <c r="C26" s="66" t="s">
        <v>126</v>
      </c>
      <c r="D26" s="66"/>
      <c r="E26" s="47"/>
      <c r="F26" s="12">
        <f t="shared" ref="F26:F31" si="5">E26/260</f>
        <v>0</v>
      </c>
      <c r="G26" s="13">
        <v>0</v>
      </c>
      <c r="H26" s="14">
        <f t="shared" ref="H26:H31" si="6">E26*G26*8</f>
        <v>0</v>
      </c>
      <c r="I26" s="61" t="s">
        <v>25</v>
      </c>
      <c r="J26" s="15">
        <f t="shared" ref="J26:J31" ca="1" si="7">OFFSET($N$34,MATCH(I26,$N$34:$N$41,0)-1,1,1,1)</f>
        <v>0</v>
      </c>
      <c r="K26" s="16">
        <f t="shared" ref="K26:K31" ca="1" si="8">H26*J26</f>
        <v>0</v>
      </c>
      <c r="L26" s="16">
        <f t="shared" ref="L26:L31" ca="1" si="9">H26+K26</f>
        <v>0</v>
      </c>
      <c r="M26" s="8"/>
      <c r="N26" s="2">
        <f>[1]Research!A26</f>
        <v>0</v>
      </c>
      <c r="O26" s="2">
        <f>[1]Research!B26</f>
        <v>0</v>
      </c>
    </row>
    <row r="27" spans="1:15" s="1" customFormat="1" ht="13.5" customHeight="1">
      <c r="A27" s="64"/>
      <c r="B27" s="64"/>
      <c r="C27" s="67" t="s">
        <v>126</v>
      </c>
      <c r="D27" s="67"/>
      <c r="E27" s="45"/>
      <c r="F27" s="17">
        <f t="shared" si="5"/>
        <v>0</v>
      </c>
      <c r="G27" s="18">
        <v>0</v>
      </c>
      <c r="H27" s="37">
        <f t="shared" si="6"/>
        <v>0</v>
      </c>
      <c r="I27" s="60" t="s">
        <v>25</v>
      </c>
      <c r="J27" s="19">
        <f t="shared" ca="1" si="7"/>
        <v>0</v>
      </c>
      <c r="K27" s="50">
        <f t="shared" ca="1" si="8"/>
        <v>0</v>
      </c>
      <c r="L27" s="50">
        <f t="shared" ca="1" si="9"/>
        <v>0</v>
      </c>
      <c r="M27" s="4"/>
      <c r="N27" s="2">
        <f>[1]Research!A27</f>
        <v>0</v>
      </c>
      <c r="O27" s="2">
        <f>[1]Research!B27</f>
        <v>0</v>
      </c>
    </row>
    <row r="28" spans="1:15" s="11" customFormat="1" ht="13.5" customHeight="1">
      <c r="A28" s="64"/>
      <c r="B28" s="64"/>
      <c r="C28" s="67" t="s">
        <v>126</v>
      </c>
      <c r="D28" s="67"/>
      <c r="E28" s="45"/>
      <c r="F28" s="17">
        <f t="shared" si="5"/>
        <v>0</v>
      </c>
      <c r="G28" s="18">
        <v>0</v>
      </c>
      <c r="H28" s="37">
        <f t="shared" si="6"/>
        <v>0</v>
      </c>
      <c r="I28" s="60" t="s">
        <v>25</v>
      </c>
      <c r="J28" s="19">
        <f t="shared" ca="1" si="7"/>
        <v>0</v>
      </c>
      <c r="K28" s="50">
        <f t="shared" ca="1" si="8"/>
        <v>0</v>
      </c>
      <c r="L28" s="50">
        <f t="shared" ca="1" si="9"/>
        <v>0</v>
      </c>
      <c r="M28" s="8"/>
      <c r="N28" s="2">
        <f>[1]Research!A28</f>
        <v>0</v>
      </c>
      <c r="O28" s="2">
        <f>[1]Research!B28</f>
        <v>0</v>
      </c>
    </row>
    <row r="29" spans="1:15" s="11" customFormat="1" ht="13.5" customHeight="1">
      <c r="A29" s="64"/>
      <c r="B29" s="64"/>
      <c r="C29" s="67" t="s">
        <v>126</v>
      </c>
      <c r="D29" s="67"/>
      <c r="E29" s="45"/>
      <c r="F29" s="17">
        <f t="shared" si="5"/>
        <v>0</v>
      </c>
      <c r="G29" s="18">
        <v>0</v>
      </c>
      <c r="H29" s="37">
        <f t="shared" si="6"/>
        <v>0</v>
      </c>
      <c r="I29" s="60" t="s">
        <v>25</v>
      </c>
      <c r="J29" s="19">
        <f t="shared" ca="1" si="7"/>
        <v>0</v>
      </c>
      <c r="K29" s="50">
        <f t="shared" ca="1" si="8"/>
        <v>0</v>
      </c>
      <c r="L29" s="50">
        <f t="shared" ca="1" si="9"/>
        <v>0</v>
      </c>
      <c r="M29" s="8"/>
      <c r="N29" s="2">
        <f>[1]Research!A29</f>
        <v>0</v>
      </c>
      <c r="O29" s="2">
        <f>[1]Research!B29</f>
        <v>0</v>
      </c>
    </row>
    <row r="30" spans="1:15" s="11" customFormat="1" ht="13.5" customHeight="1">
      <c r="A30" s="64"/>
      <c r="B30" s="64"/>
      <c r="C30" s="67" t="s">
        <v>126</v>
      </c>
      <c r="D30" s="67"/>
      <c r="E30" s="45"/>
      <c r="F30" s="17">
        <f t="shared" si="5"/>
        <v>0</v>
      </c>
      <c r="G30" s="18">
        <v>0</v>
      </c>
      <c r="H30" s="37">
        <f t="shared" si="6"/>
        <v>0</v>
      </c>
      <c r="I30" s="60" t="s">
        <v>25</v>
      </c>
      <c r="J30" s="19">
        <f t="shared" ca="1" si="7"/>
        <v>0</v>
      </c>
      <c r="K30" s="50">
        <f t="shared" ca="1" si="8"/>
        <v>0</v>
      </c>
      <c r="L30" s="50">
        <f t="shared" ca="1" si="9"/>
        <v>0</v>
      </c>
      <c r="M30" s="8"/>
      <c r="N30" s="2">
        <f>[1]Research!A30</f>
        <v>0</v>
      </c>
      <c r="O30" s="2">
        <f>[1]Research!B30</f>
        <v>0</v>
      </c>
    </row>
    <row r="31" spans="1:15" s="11" customFormat="1" ht="13.5" customHeight="1">
      <c r="A31" s="70"/>
      <c r="B31" s="70"/>
      <c r="C31" s="71" t="s">
        <v>126</v>
      </c>
      <c r="D31" s="71"/>
      <c r="E31" s="48"/>
      <c r="F31" s="31">
        <f t="shared" si="5"/>
        <v>0</v>
      </c>
      <c r="G31" s="32">
        <v>0</v>
      </c>
      <c r="H31" s="33">
        <f t="shared" si="6"/>
        <v>0</v>
      </c>
      <c r="I31" s="62" t="s">
        <v>25</v>
      </c>
      <c r="J31" s="34">
        <f t="shared" ca="1" si="7"/>
        <v>0</v>
      </c>
      <c r="K31" s="35">
        <f t="shared" ca="1" si="8"/>
        <v>0</v>
      </c>
      <c r="L31" s="35">
        <f t="shared" ca="1" si="9"/>
        <v>0</v>
      </c>
      <c r="M31" s="8"/>
      <c r="N31" s="2">
        <f>[1]Research!A31</f>
        <v>0</v>
      </c>
      <c r="O31" s="2">
        <f>[1]Research!B31</f>
        <v>0</v>
      </c>
    </row>
    <row r="32" spans="1:15" s="11" customFormat="1" ht="13.5" customHeight="1">
      <c r="A32" s="111" t="s">
        <v>106</v>
      </c>
      <c r="B32" s="111"/>
      <c r="C32" s="111"/>
      <c r="D32" s="111"/>
      <c r="E32" s="111"/>
      <c r="F32" s="111"/>
      <c r="G32" s="111"/>
      <c r="H32" s="111"/>
      <c r="I32" s="111"/>
      <c r="J32" s="111"/>
      <c r="K32" s="111"/>
      <c r="L32" s="111"/>
      <c r="M32" s="8"/>
      <c r="N32" s="2">
        <f>[1]Research!A32</f>
        <v>0</v>
      </c>
      <c r="O32" s="2">
        <f>[1]Research!B32</f>
        <v>0</v>
      </c>
    </row>
    <row r="33" spans="1:22" s="11" customFormat="1" ht="13.5" customHeight="1">
      <c r="A33" s="112"/>
      <c r="B33" s="112"/>
      <c r="C33" s="112"/>
      <c r="D33" s="112"/>
      <c r="E33" s="112"/>
      <c r="F33" s="112"/>
      <c r="G33" s="112"/>
      <c r="H33" s="112"/>
      <c r="I33" s="112"/>
      <c r="J33" s="112"/>
      <c r="K33" s="112"/>
      <c r="L33" s="112"/>
      <c r="M33" s="8"/>
      <c r="N33" s="2" t="str">
        <f>[1]Research!A33</f>
        <v>Staff</v>
      </c>
      <c r="O33" s="2" t="str">
        <f>[1]Research!B33</f>
        <v>N/A</v>
      </c>
    </row>
    <row r="34" spans="1:22" s="11" customFormat="1" ht="15.75" customHeight="1">
      <c r="A34" s="73" t="s">
        <v>87</v>
      </c>
      <c r="B34" s="73"/>
      <c r="C34" s="73"/>
      <c r="D34" s="73"/>
      <c r="E34" s="73"/>
      <c r="F34" s="42" t="s">
        <v>85</v>
      </c>
      <c r="G34" s="39">
        <f>(SUM(E26:E31))*8</f>
        <v>0</v>
      </c>
      <c r="H34" s="20">
        <f>SUM(H26:H31)</f>
        <v>0</v>
      </c>
      <c r="I34" s="74"/>
      <c r="J34" s="74"/>
      <c r="K34" s="20">
        <f ca="1">SUM(K26:K31)</f>
        <v>0</v>
      </c>
      <c r="L34" s="20">
        <f ca="1">SUM(L26:L31)</f>
        <v>0</v>
      </c>
      <c r="M34" s="8"/>
      <c r="N34" s="2" t="str">
        <f>[1]Research!A34</f>
        <v>Select Rate</v>
      </c>
      <c r="O34" s="54">
        <f>[1]Research!B34</f>
        <v>0</v>
      </c>
    </row>
    <row r="35" spans="1:22" s="11" customFormat="1" ht="15.75" customHeight="1">
      <c r="A35" s="77" t="s">
        <v>98</v>
      </c>
      <c r="B35" s="77"/>
      <c r="C35" s="77"/>
      <c r="D35" s="77"/>
      <c r="E35" s="77"/>
      <c r="F35" s="77"/>
      <c r="G35" s="77"/>
      <c r="H35" s="77"/>
      <c r="I35" s="77"/>
      <c r="J35" s="77"/>
      <c r="K35" s="77"/>
      <c r="L35" s="77"/>
      <c r="M35" s="8"/>
      <c r="N35" s="2" t="str">
        <f>[1]Research!A35</f>
        <v>Full Fringe</v>
      </c>
      <c r="O35" s="54">
        <f>[1]Research!B35</f>
        <v>0.45</v>
      </c>
    </row>
    <row r="36" spans="1:22" s="11" customFormat="1" ht="15.75" customHeight="1">
      <c r="A36" s="63" t="s">
        <v>92</v>
      </c>
      <c r="B36" s="63"/>
      <c r="C36" s="152" t="s">
        <v>23</v>
      </c>
      <c r="D36" s="152"/>
      <c r="E36" s="46" t="s">
        <v>7</v>
      </c>
      <c r="F36" s="7" t="s">
        <v>16</v>
      </c>
      <c r="G36" s="46" t="s">
        <v>8</v>
      </c>
      <c r="H36" s="7" t="s">
        <v>45</v>
      </c>
      <c r="I36" s="7" t="s">
        <v>22</v>
      </c>
      <c r="J36" s="7" t="s">
        <v>19</v>
      </c>
      <c r="K36" s="7" t="s">
        <v>21</v>
      </c>
      <c r="L36" s="7" t="s">
        <v>20</v>
      </c>
      <c r="M36" s="8"/>
      <c r="N36" s="2" t="str">
        <f>[1]Research!A36</f>
        <v>Over-Time</v>
      </c>
      <c r="O36" s="54">
        <f>[1]Research!B36</f>
        <v>0.3</v>
      </c>
    </row>
    <row r="37" spans="1:22" s="11" customFormat="1" ht="13.5" customHeight="1">
      <c r="A37" s="82"/>
      <c r="B37" s="82"/>
      <c r="C37" s="136" t="s">
        <v>105</v>
      </c>
      <c r="D37" s="136"/>
      <c r="E37" s="47"/>
      <c r="F37" s="12">
        <f>E37/260</f>
        <v>0</v>
      </c>
      <c r="G37" s="13">
        <v>0</v>
      </c>
      <c r="H37" s="14">
        <f>E37*G37*8</f>
        <v>0</v>
      </c>
      <c r="I37" s="55" t="s">
        <v>99</v>
      </c>
      <c r="J37" s="15">
        <v>0</v>
      </c>
      <c r="K37" s="16">
        <f>H37*J37</f>
        <v>0</v>
      </c>
      <c r="L37" s="16">
        <f>H37+K37</f>
        <v>0</v>
      </c>
      <c r="M37" s="8"/>
      <c r="N37" s="2" t="str">
        <f>[1]Research!A37</f>
        <v>Partial Fringe</v>
      </c>
      <c r="O37" s="54">
        <f>[1]Research!B37</f>
        <v>0.1</v>
      </c>
    </row>
    <row r="38" spans="1:22" ht="13.5" customHeight="1">
      <c r="A38" s="64"/>
      <c r="B38" s="64"/>
      <c r="C38" s="65" t="s">
        <v>105</v>
      </c>
      <c r="D38" s="65"/>
      <c r="E38" s="45"/>
      <c r="F38" s="17">
        <f>E38/260</f>
        <v>0</v>
      </c>
      <c r="G38" s="18">
        <v>0</v>
      </c>
      <c r="H38" s="37">
        <f>E38*G38*8</f>
        <v>0</v>
      </c>
      <c r="I38" s="56" t="s">
        <v>99</v>
      </c>
      <c r="J38" s="19">
        <v>0</v>
      </c>
      <c r="K38" s="50">
        <f>H38*J38</f>
        <v>0</v>
      </c>
      <c r="L38" s="50">
        <f>H38+K38</f>
        <v>0</v>
      </c>
      <c r="N38" s="2" t="str">
        <f>[1]Research!A38</f>
        <v>PT Student</v>
      </c>
      <c r="O38" s="54">
        <f>[1]Research!B38</f>
        <v>0.1</v>
      </c>
      <c r="P38" s="1"/>
      <c r="Q38" s="1"/>
      <c r="R38" s="1"/>
      <c r="S38" s="1"/>
      <c r="T38" s="1"/>
      <c r="U38" s="1"/>
      <c r="V38" s="1"/>
    </row>
    <row r="39" spans="1:22" s="11" customFormat="1" ht="13.5" customHeight="1">
      <c r="A39" s="64"/>
      <c r="B39" s="64"/>
      <c r="C39" s="65" t="s">
        <v>105</v>
      </c>
      <c r="D39" s="65"/>
      <c r="E39" s="45"/>
      <c r="F39" s="17">
        <f>E39/260</f>
        <v>0</v>
      </c>
      <c r="G39" s="18">
        <v>0</v>
      </c>
      <c r="H39" s="37">
        <f>E39*G39*8</f>
        <v>0</v>
      </c>
      <c r="I39" s="56" t="s">
        <v>99</v>
      </c>
      <c r="J39" s="19">
        <v>0</v>
      </c>
      <c r="K39" s="50">
        <f>H39*J39</f>
        <v>0</v>
      </c>
      <c r="L39" s="50">
        <f>H39+K39</f>
        <v>0</v>
      </c>
      <c r="M39" s="8"/>
      <c r="N39" s="2" t="str">
        <f>[1]Research!A39</f>
        <v>FT Student &lt;90</v>
      </c>
      <c r="O39" s="54">
        <f>[1]Research!B39</f>
        <v>0.1</v>
      </c>
    </row>
    <row r="40" spans="1:22" s="11" customFormat="1" ht="13.5" customHeight="1">
      <c r="A40" s="64"/>
      <c r="B40" s="64"/>
      <c r="C40" s="65" t="s">
        <v>105</v>
      </c>
      <c r="D40" s="65"/>
      <c r="E40" s="45"/>
      <c r="F40" s="17">
        <f>E40/260</f>
        <v>0</v>
      </c>
      <c r="G40" s="18">
        <v>0</v>
      </c>
      <c r="H40" s="37">
        <f>E40*G40*8</f>
        <v>0</v>
      </c>
      <c r="I40" s="56" t="s">
        <v>99</v>
      </c>
      <c r="J40" s="19">
        <v>0</v>
      </c>
      <c r="K40" s="50">
        <f>H40*J40</f>
        <v>0</v>
      </c>
      <c r="L40" s="50">
        <f>H40+K40</f>
        <v>0</v>
      </c>
      <c r="M40" s="8"/>
      <c r="N40" s="2" t="str">
        <f>[1]Research!A40</f>
        <v>FT Student &gt;90/&lt;1 yr</v>
      </c>
      <c r="O40" s="54">
        <f>[1]Research!B40</f>
        <v>0.3</v>
      </c>
    </row>
    <row r="41" spans="1:22" s="11" customFormat="1" ht="13.5" customHeight="1">
      <c r="A41" s="70"/>
      <c r="B41" s="70"/>
      <c r="C41" s="84" t="s">
        <v>105</v>
      </c>
      <c r="D41" s="84"/>
      <c r="E41" s="48"/>
      <c r="F41" s="31">
        <f>E41/260</f>
        <v>0</v>
      </c>
      <c r="G41" s="32">
        <v>0</v>
      </c>
      <c r="H41" s="33">
        <f>E41*G41*8</f>
        <v>0</v>
      </c>
      <c r="I41" s="57" t="s">
        <v>99</v>
      </c>
      <c r="J41" s="34">
        <v>0</v>
      </c>
      <c r="K41" s="35">
        <f>H41*J41</f>
        <v>0</v>
      </c>
      <c r="L41" s="35">
        <f>H41+K41</f>
        <v>0</v>
      </c>
      <c r="M41" s="8"/>
      <c r="N41" s="2" t="str">
        <f>[1]Research!A41</f>
        <v>FT Student &gt;1 yr</v>
      </c>
      <c r="O41" s="54">
        <f>[1]Research!B41</f>
        <v>0.45</v>
      </c>
    </row>
    <row r="42" spans="1:22" s="11" customFormat="1" ht="13.5" customHeight="1">
      <c r="A42" s="111" t="s">
        <v>107</v>
      </c>
      <c r="B42" s="111"/>
      <c r="C42" s="111"/>
      <c r="D42" s="111"/>
      <c r="E42" s="111"/>
      <c r="F42" s="111"/>
      <c r="G42" s="111"/>
      <c r="H42" s="111"/>
      <c r="I42" s="111"/>
      <c r="J42" s="111"/>
      <c r="K42" s="111"/>
      <c r="L42" s="111"/>
      <c r="M42" s="8"/>
      <c r="N42" s="2">
        <f>[1]Research!A42</f>
        <v>0</v>
      </c>
      <c r="O42" s="2">
        <f>[1]Research!B42</f>
        <v>0</v>
      </c>
    </row>
    <row r="43" spans="1:22" s="11" customFormat="1" ht="13.5" customHeight="1">
      <c r="A43" s="112"/>
      <c r="B43" s="112"/>
      <c r="C43" s="112"/>
      <c r="D43" s="112"/>
      <c r="E43" s="112"/>
      <c r="F43" s="112"/>
      <c r="G43" s="112"/>
      <c r="H43" s="112"/>
      <c r="I43" s="112"/>
      <c r="J43" s="112"/>
      <c r="K43" s="112"/>
      <c r="L43" s="112"/>
      <c r="M43" s="8"/>
      <c r="N43" s="2">
        <f>[1]Research!A43</f>
        <v>0</v>
      </c>
      <c r="O43" s="2">
        <f>[1]Research!B43</f>
        <v>0</v>
      </c>
    </row>
    <row r="44" spans="1:22" s="11" customFormat="1" ht="15.75" customHeight="1">
      <c r="A44" s="73" t="s">
        <v>100</v>
      </c>
      <c r="B44" s="73"/>
      <c r="C44" s="73"/>
      <c r="D44" s="73"/>
      <c r="E44" s="73"/>
      <c r="F44" s="73"/>
      <c r="G44" s="73"/>
      <c r="H44" s="20">
        <f>SUM(H37:H41)</f>
        <v>0</v>
      </c>
      <c r="I44" s="74"/>
      <c r="J44" s="74"/>
      <c r="K44" s="20">
        <f>SUM(K37:K41)</f>
        <v>0</v>
      </c>
      <c r="L44" s="20">
        <f>SUM(L37:L41)</f>
        <v>0</v>
      </c>
      <c r="M44" s="8"/>
      <c r="N44" s="2">
        <f>[1]Research!A44</f>
        <v>0</v>
      </c>
      <c r="O44" s="2">
        <f>[1]Research!B44</f>
        <v>0</v>
      </c>
    </row>
    <row r="45" spans="1:22" s="11" customFormat="1" ht="15.75" customHeight="1" thickBot="1">
      <c r="A45" s="108" t="s">
        <v>101</v>
      </c>
      <c r="B45" s="108"/>
      <c r="C45" s="108"/>
      <c r="D45" s="108"/>
      <c r="E45" s="108"/>
      <c r="F45" s="43" t="s">
        <v>85</v>
      </c>
      <c r="G45" s="41">
        <f>G23+G34</f>
        <v>1000</v>
      </c>
      <c r="H45" s="28">
        <f>H23+H34+H44</f>
        <v>72074.399999999994</v>
      </c>
      <c r="I45" s="110"/>
      <c r="J45" s="110"/>
      <c r="K45" s="28">
        <f ca="1">K23+K34+K44</f>
        <v>32433.48</v>
      </c>
      <c r="L45" s="28">
        <f ca="1">L23+L34+L44</f>
        <v>104507.87999999999</v>
      </c>
      <c r="M45" s="8"/>
      <c r="N45" s="2">
        <f>[1]Research!A45</f>
        <v>0</v>
      </c>
      <c r="O45" s="2">
        <f>[1]Research!B45</f>
        <v>0</v>
      </c>
    </row>
    <row r="46" spans="1:22" s="11" customFormat="1" ht="15.75" customHeight="1" thickBot="1">
      <c r="A46" s="83" t="s">
        <v>51</v>
      </c>
      <c r="B46" s="83"/>
      <c r="C46" s="83"/>
      <c r="D46" s="83"/>
      <c r="E46" s="83"/>
      <c r="F46" s="83"/>
      <c r="G46" s="83"/>
      <c r="H46" s="83"/>
      <c r="I46" s="83"/>
      <c r="J46" s="83"/>
      <c r="K46" s="83"/>
      <c r="L46" s="83"/>
      <c r="M46" s="8"/>
      <c r="N46" s="2" t="str">
        <f>[1]Research!A46</f>
        <v>Staff Roles</v>
      </c>
      <c r="O46" s="2" t="str">
        <f>[1]Research!B46</f>
        <v>N/A</v>
      </c>
    </row>
    <row r="47" spans="1:22" s="11" customFormat="1" ht="15.75" customHeight="1">
      <c r="A47" s="113" t="s">
        <v>34</v>
      </c>
      <c r="B47" s="113"/>
      <c r="C47" s="113"/>
      <c r="D47" s="113"/>
      <c r="E47" s="113"/>
      <c r="F47" s="113"/>
      <c r="G47" s="113"/>
      <c r="H47" s="113"/>
      <c r="I47" s="113"/>
      <c r="J47" s="113"/>
      <c r="K47" s="113"/>
      <c r="L47" s="113"/>
      <c r="M47" s="8"/>
      <c r="N47" s="2" t="str">
        <f>[1]Research!A47</f>
        <v>Select Role</v>
      </c>
      <c r="O47" s="2" t="str">
        <f>[1]Research!B47</f>
        <v>N/A</v>
      </c>
    </row>
    <row r="48" spans="1:22" s="30" customFormat="1" ht="15.75" customHeight="1">
      <c r="A48" s="89" t="s">
        <v>47</v>
      </c>
      <c r="B48" s="89"/>
      <c r="C48" s="89"/>
      <c r="D48" s="89"/>
      <c r="E48" s="89"/>
      <c r="F48" s="89"/>
      <c r="G48" s="89"/>
      <c r="H48" s="89"/>
      <c r="I48" s="89"/>
      <c r="J48" s="89"/>
      <c r="K48" s="89"/>
      <c r="L48" s="89"/>
      <c r="M48" s="29"/>
      <c r="N48" s="2" t="str">
        <f>[1]Research!A48</f>
        <v>Post Doc/Non-NRC</v>
      </c>
      <c r="O48" s="2" t="str">
        <f>[1]Research!B48</f>
        <v>N/A</v>
      </c>
    </row>
    <row r="49" spans="1:22" ht="15.75" customHeight="1">
      <c r="A49" s="105" t="s">
        <v>12</v>
      </c>
      <c r="B49" s="105"/>
      <c r="C49" s="91" t="s">
        <v>17</v>
      </c>
      <c r="D49" s="91"/>
      <c r="E49" s="91" t="s">
        <v>18</v>
      </c>
      <c r="F49" s="91"/>
      <c r="G49" s="91"/>
      <c r="H49" s="49" t="s">
        <v>11</v>
      </c>
      <c r="I49" s="91" t="s">
        <v>14</v>
      </c>
      <c r="J49" s="91"/>
      <c r="K49" s="109" t="s">
        <v>9</v>
      </c>
      <c r="L49" s="109"/>
      <c r="N49" s="2" t="str">
        <f>[1]Research!A49</f>
        <v>Other Professional</v>
      </c>
      <c r="O49" s="2" t="str">
        <f>[1]Research!B49</f>
        <v>N/A</v>
      </c>
      <c r="P49" s="1"/>
      <c r="Q49" s="1"/>
      <c r="R49" s="1"/>
      <c r="S49" s="1"/>
      <c r="T49" s="1"/>
      <c r="U49" s="1"/>
      <c r="V49" s="1"/>
    </row>
    <row r="50" spans="1:22" ht="13.5" customHeight="1">
      <c r="A50" s="68" t="s">
        <v>129</v>
      </c>
      <c r="B50" s="68"/>
      <c r="C50" s="97" t="s">
        <v>138</v>
      </c>
      <c r="D50" s="97"/>
      <c r="E50" s="97"/>
      <c r="F50" s="97"/>
      <c r="G50" s="97"/>
      <c r="H50" s="21">
        <v>2</v>
      </c>
      <c r="I50" s="92">
        <v>1575</v>
      </c>
      <c r="J50" s="92"/>
      <c r="K50" s="141">
        <f t="shared" ref="K50:K56" si="10">H50*I50</f>
        <v>3150</v>
      </c>
      <c r="L50" s="141"/>
      <c r="N50" s="2" t="str">
        <f>[1]Research!A50</f>
        <v>Graduate Students</v>
      </c>
      <c r="O50" s="2" t="str">
        <f>[1]Research!B50</f>
        <v>N/A</v>
      </c>
      <c r="P50" s="1"/>
      <c r="Q50" s="1"/>
      <c r="R50" s="1"/>
      <c r="S50" s="1"/>
      <c r="T50" s="1"/>
      <c r="U50" s="1"/>
      <c r="V50" s="1"/>
    </row>
    <row r="51" spans="1:22" ht="13.5" customHeight="1">
      <c r="A51" s="69" t="s">
        <v>133</v>
      </c>
      <c r="B51" s="69"/>
      <c r="C51" s="75" t="s">
        <v>138</v>
      </c>
      <c r="D51" s="75"/>
      <c r="E51" s="75"/>
      <c r="F51" s="75"/>
      <c r="G51" s="75"/>
      <c r="H51" s="22">
        <v>2</v>
      </c>
      <c r="I51" s="92">
        <v>1575</v>
      </c>
      <c r="J51" s="92"/>
      <c r="K51" s="90">
        <f t="shared" si="10"/>
        <v>3150</v>
      </c>
      <c r="L51" s="90"/>
      <c r="N51" s="2" t="str">
        <f>[1]Research!A51</f>
        <v>Admin/Clerical</v>
      </c>
      <c r="O51" s="2" t="str">
        <f>[1]Research!B51</f>
        <v>N/A</v>
      </c>
      <c r="P51" s="1"/>
      <c r="Q51" s="1"/>
      <c r="R51" s="1"/>
      <c r="S51" s="1"/>
      <c r="T51" s="1"/>
      <c r="U51" s="1"/>
      <c r="V51" s="1"/>
    </row>
    <row r="52" spans="1:22" s="11" customFormat="1" ht="13.5" customHeight="1">
      <c r="A52" s="69" t="s">
        <v>127</v>
      </c>
      <c r="B52" s="69"/>
      <c r="C52" s="75" t="s">
        <v>140</v>
      </c>
      <c r="D52" s="75"/>
      <c r="E52" s="75"/>
      <c r="F52" s="75"/>
      <c r="G52" s="75"/>
      <c r="H52" s="22">
        <v>1</v>
      </c>
      <c r="I52" s="76">
        <v>1700</v>
      </c>
      <c r="J52" s="76"/>
      <c r="K52" s="90">
        <f t="shared" si="10"/>
        <v>1700</v>
      </c>
      <c r="L52" s="90"/>
      <c r="M52" s="8"/>
      <c r="N52" s="2" t="str">
        <f>[1]Research!A52</f>
        <v>Student (Other)</v>
      </c>
      <c r="O52" s="2" t="str">
        <f>[1]Research!B52</f>
        <v>N/A</v>
      </c>
    </row>
    <row r="53" spans="1:22" s="11" customFormat="1" ht="13.5" customHeight="1">
      <c r="A53" s="69" t="s">
        <v>133</v>
      </c>
      <c r="B53" s="69"/>
      <c r="C53" s="75" t="s">
        <v>140</v>
      </c>
      <c r="D53" s="75"/>
      <c r="E53" s="75"/>
      <c r="F53" s="75"/>
      <c r="G53" s="75"/>
      <c r="H53" s="22">
        <v>1</v>
      </c>
      <c r="I53" s="76">
        <v>1700</v>
      </c>
      <c r="J53" s="76"/>
      <c r="K53" s="90">
        <f>H53*I53</f>
        <v>1700</v>
      </c>
      <c r="L53" s="90"/>
      <c r="M53" s="8"/>
      <c r="N53" s="2">
        <f>[1]Research!A53</f>
        <v>0</v>
      </c>
      <c r="O53" s="2">
        <f>[1]Research!B53</f>
        <v>0</v>
      </c>
    </row>
    <row r="54" spans="1:22" s="11" customFormat="1" ht="13.5" customHeight="1">
      <c r="A54" s="69"/>
      <c r="B54" s="69"/>
      <c r="C54" s="75"/>
      <c r="D54" s="75"/>
      <c r="E54" s="75"/>
      <c r="F54" s="75"/>
      <c r="G54" s="75"/>
      <c r="H54" s="22"/>
      <c r="I54" s="76">
        <v>0</v>
      </c>
      <c r="J54" s="76"/>
      <c r="K54" s="90">
        <f t="shared" si="10"/>
        <v>0</v>
      </c>
      <c r="L54" s="90"/>
      <c r="M54" s="8"/>
      <c r="N54" s="2">
        <f>[1]Research!A54</f>
        <v>0</v>
      </c>
      <c r="O54" s="2">
        <f>[1]Research!B54</f>
        <v>0</v>
      </c>
    </row>
    <row r="55" spans="1:22" s="11" customFormat="1" ht="13.5" customHeight="1">
      <c r="A55" s="69"/>
      <c r="B55" s="69"/>
      <c r="C55" s="75"/>
      <c r="D55" s="75"/>
      <c r="E55" s="75"/>
      <c r="F55" s="75"/>
      <c r="G55" s="75"/>
      <c r="H55" s="22"/>
      <c r="I55" s="76">
        <v>0</v>
      </c>
      <c r="J55" s="76"/>
      <c r="K55" s="90">
        <f t="shared" si="10"/>
        <v>0</v>
      </c>
      <c r="L55" s="90"/>
      <c r="M55" s="8"/>
      <c r="N55" s="2">
        <f>[1]Research!A55</f>
        <v>0</v>
      </c>
      <c r="O55" s="2">
        <f>[1]Research!B55</f>
        <v>0</v>
      </c>
    </row>
    <row r="56" spans="1:22" s="11" customFormat="1" ht="13.5" customHeight="1">
      <c r="A56" s="81"/>
      <c r="B56" s="81"/>
      <c r="C56" s="99"/>
      <c r="D56" s="99"/>
      <c r="E56" s="99"/>
      <c r="F56" s="99"/>
      <c r="G56" s="99"/>
      <c r="H56" s="23"/>
      <c r="I56" s="104">
        <v>0</v>
      </c>
      <c r="J56" s="104"/>
      <c r="K56" s="96">
        <f t="shared" si="10"/>
        <v>0</v>
      </c>
      <c r="L56" s="96"/>
      <c r="M56" s="8"/>
      <c r="N56" s="2">
        <f>[1]Research!A56</f>
        <v>0</v>
      </c>
      <c r="O56" s="2">
        <f>[1]Research!B56</f>
        <v>0</v>
      </c>
    </row>
    <row r="57" spans="1:22" s="11" customFormat="1" ht="15.75" customHeight="1">
      <c r="A57" s="89" t="s">
        <v>41</v>
      </c>
      <c r="B57" s="89"/>
      <c r="C57" s="89"/>
      <c r="D57" s="89"/>
      <c r="E57" s="89"/>
      <c r="F57" s="89"/>
      <c r="G57" s="89"/>
      <c r="H57" s="89"/>
      <c r="I57" s="89"/>
      <c r="J57" s="89"/>
      <c r="K57" s="89"/>
      <c r="L57" s="89"/>
      <c r="M57" s="8"/>
      <c r="N57" s="2">
        <f>[1]Research!A57</f>
        <v>0</v>
      </c>
      <c r="O57" s="2">
        <f>[1]Research!B57</f>
        <v>0</v>
      </c>
    </row>
    <row r="58" spans="1:22" s="11" customFormat="1" ht="15.75" customHeight="1">
      <c r="A58" s="105" t="s">
        <v>12</v>
      </c>
      <c r="B58" s="105"/>
      <c r="C58" s="91" t="s">
        <v>17</v>
      </c>
      <c r="D58" s="91"/>
      <c r="E58" s="91" t="s">
        <v>18</v>
      </c>
      <c r="F58" s="91"/>
      <c r="G58" s="91"/>
      <c r="H58" s="49" t="s">
        <v>11</v>
      </c>
      <c r="I58" s="91" t="s">
        <v>14</v>
      </c>
      <c r="J58" s="91"/>
      <c r="K58" s="109" t="s">
        <v>9</v>
      </c>
      <c r="L58" s="109"/>
      <c r="M58" s="8"/>
      <c r="N58" s="2">
        <f>[1]Research!A58</f>
        <v>0</v>
      </c>
      <c r="O58" s="2">
        <f>[1]Research!B58</f>
        <v>0</v>
      </c>
    </row>
    <row r="59" spans="1:22" s="11" customFormat="1" ht="13.5" customHeight="1">
      <c r="A59" s="68"/>
      <c r="B59" s="68"/>
      <c r="C59" s="97"/>
      <c r="D59" s="97"/>
      <c r="E59" s="97"/>
      <c r="F59" s="97"/>
      <c r="G59" s="97"/>
      <c r="H59" s="21"/>
      <c r="I59" s="92">
        <v>0</v>
      </c>
      <c r="J59" s="92"/>
      <c r="K59" s="141">
        <f>H59*I59</f>
        <v>0</v>
      </c>
      <c r="L59" s="141"/>
      <c r="M59" s="8"/>
      <c r="N59" s="2">
        <f>[1]Research!A59</f>
        <v>0</v>
      </c>
      <c r="O59" s="2">
        <f>[1]Research!B59</f>
        <v>0</v>
      </c>
    </row>
    <row r="60" spans="1:22" ht="13.5" customHeight="1">
      <c r="A60" s="69"/>
      <c r="B60" s="69"/>
      <c r="C60" s="75"/>
      <c r="D60" s="75"/>
      <c r="E60" s="75"/>
      <c r="F60" s="75"/>
      <c r="G60" s="75"/>
      <c r="H60" s="22"/>
      <c r="I60" s="76">
        <v>0</v>
      </c>
      <c r="J60" s="76"/>
      <c r="K60" s="90">
        <f>H60*I60</f>
        <v>0</v>
      </c>
      <c r="L60" s="90"/>
      <c r="N60" s="2" t="str">
        <f>[1]Research!A60</f>
        <v>Cost Centers</v>
      </c>
      <c r="O60" s="2">
        <f>[1]Research!B60</f>
        <v>0</v>
      </c>
    </row>
    <row r="61" spans="1:22" s="11" customFormat="1" ht="13.5" customHeight="1">
      <c r="A61" s="69"/>
      <c r="B61" s="69"/>
      <c r="C61" s="75"/>
      <c r="D61" s="75"/>
      <c r="E61" s="75"/>
      <c r="F61" s="75"/>
      <c r="G61" s="75"/>
      <c r="H61" s="22"/>
      <c r="I61" s="76">
        <v>0</v>
      </c>
      <c r="J61" s="76"/>
      <c r="K61" s="90">
        <f>H61*I61</f>
        <v>0</v>
      </c>
      <c r="L61" s="90"/>
      <c r="M61" s="8"/>
      <c r="N61" s="2" t="str">
        <f>[1]Research!A61</f>
        <v>Contracts</v>
      </c>
      <c r="O61" s="54">
        <f>[1]Research!B61</f>
        <v>1.84E-2</v>
      </c>
      <c r="P61" s="8"/>
      <c r="Q61" s="8"/>
      <c r="R61" s="8"/>
      <c r="S61" s="8"/>
      <c r="T61" s="8"/>
      <c r="U61" s="8"/>
      <c r="V61" s="8"/>
    </row>
    <row r="62" spans="1:22" s="11" customFormat="1" ht="13.5" customHeight="1">
      <c r="A62" s="81"/>
      <c r="B62" s="81"/>
      <c r="C62" s="99"/>
      <c r="D62" s="99"/>
      <c r="E62" s="99"/>
      <c r="F62" s="99"/>
      <c r="G62" s="99"/>
      <c r="H62" s="23"/>
      <c r="I62" s="104">
        <v>0</v>
      </c>
      <c r="J62" s="104"/>
      <c r="K62" s="96">
        <f>H62*I62</f>
        <v>0</v>
      </c>
      <c r="L62" s="96"/>
      <c r="M62" s="8"/>
      <c r="N62" s="2" t="str">
        <f>[1]Research!A62</f>
        <v>Grants</v>
      </c>
      <c r="O62" s="40">
        <f>[1]Research!B62</f>
        <v>7500</v>
      </c>
      <c r="P62" s="8"/>
      <c r="Q62" s="8"/>
      <c r="R62" s="8"/>
      <c r="S62" s="8"/>
      <c r="T62" s="8"/>
      <c r="U62" s="8"/>
      <c r="V62" s="8"/>
    </row>
    <row r="63" spans="1:22" s="11" customFormat="1" ht="15.75" customHeight="1">
      <c r="A63" s="73" t="s">
        <v>73</v>
      </c>
      <c r="B63" s="73"/>
      <c r="C63" s="73"/>
      <c r="D63" s="73"/>
      <c r="E63" s="73"/>
      <c r="F63" s="73"/>
      <c r="G63" s="73"/>
      <c r="H63" s="73"/>
      <c r="I63" s="73"/>
      <c r="J63" s="73"/>
      <c r="K63" s="143">
        <f>SUM(K50:L56)+SUM(K59:L62)</f>
        <v>9700</v>
      </c>
      <c r="L63" s="143"/>
      <c r="M63" s="8"/>
      <c r="N63" s="2" t="str">
        <f>[1]Research!A63</f>
        <v>IPA</v>
      </c>
      <c r="O63" s="40">
        <f>[1]Research!B63</f>
        <v>3000</v>
      </c>
      <c r="P63" s="8"/>
      <c r="Q63" s="8"/>
      <c r="R63" s="8"/>
      <c r="S63" s="8"/>
      <c r="T63" s="8"/>
      <c r="U63" s="8"/>
      <c r="V63" s="8"/>
    </row>
    <row r="64" spans="1:22" s="11" customFormat="1" ht="15.75" customHeight="1" thickBot="1">
      <c r="A64" s="86" t="s">
        <v>83</v>
      </c>
      <c r="B64" s="86"/>
      <c r="C64" s="86"/>
      <c r="D64" s="86"/>
      <c r="E64" s="86"/>
      <c r="F64" s="86"/>
      <c r="G64" s="86"/>
      <c r="H64" s="86"/>
      <c r="I64" s="86"/>
      <c r="J64" s="86"/>
      <c r="K64" s="86"/>
      <c r="L64" s="86"/>
      <c r="M64" s="8"/>
      <c r="N64" s="2">
        <f>[1]Research!A64</f>
        <v>0</v>
      </c>
      <c r="O64" s="2">
        <f>[1]Research!B64</f>
        <v>0</v>
      </c>
      <c r="P64" s="8"/>
      <c r="Q64" s="8"/>
      <c r="R64" s="8"/>
      <c r="S64" s="8"/>
      <c r="T64" s="8"/>
      <c r="U64" s="8"/>
      <c r="V64" s="8"/>
    </row>
    <row r="65" spans="1:22" s="11" customFormat="1" ht="15.75" customHeight="1">
      <c r="A65" s="77" t="s">
        <v>35</v>
      </c>
      <c r="B65" s="77"/>
      <c r="C65" s="77"/>
      <c r="D65" s="77"/>
      <c r="E65" s="77"/>
      <c r="F65" s="77"/>
      <c r="G65" s="77"/>
      <c r="H65" s="77"/>
      <c r="I65" s="77"/>
      <c r="J65" s="77"/>
      <c r="K65" s="77"/>
      <c r="L65" s="77"/>
      <c r="M65" s="8"/>
      <c r="N65" s="2">
        <f>[1]Research!A65</f>
        <v>0</v>
      </c>
      <c r="O65" s="2">
        <f>[1]Research!B65</f>
        <v>0</v>
      </c>
      <c r="P65" s="8"/>
      <c r="Q65" s="8"/>
      <c r="R65" s="8"/>
      <c r="S65" s="8"/>
      <c r="T65" s="8"/>
      <c r="U65" s="8"/>
      <c r="V65" s="8"/>
    </row>
    <row r="66" spans="1:22" s="11" customFormat="1" ht="15.75" customHeight="1">
      <c r="A66" s="89" t="s">
        <v>46</v>
      </c>
      <c r="B66" s="89"/>
      <c r="C66" s="89"/>
      <c r="D66" s="89"/>
      <c r="E66" s="89"/>
      <c r="F66" s="89"/>
      <c r="G66" s="89"/>
      <c r="H66" s="89"/>
      <c r="I66" s="89"/>
      <c r="J66" s="89"/>
      <c r="K66" s="89"/>
      <c r="L66" s="89"/>
      <c r="M66" s="8"/>
      <c r="N66" s="2">
        <f>[1]Research!A66</f>
        <v>0</v>
      </c>
      <c r="O66" s="2">
        <f>[1]Research!B66</f>
        <v>0</v>
      </c>
      <c r="P66" s="8"/>
      <c r="Q66" s="8"/>
      <c r="R66" s="8"/>
      <c r="S66" s="8"/>
      <c r="T66" s="8"/>
      <c r="U66" s="8"/>
      <c r="V66" s="8"/>
    </row>
    <row r="67" spans="1:22" ht="15.75" customHeight="1">
      <c r="A67" s="105" t="s">
        <v>30</v>
      </c>
      <c r="B67" s="105"/>
      <c r="C67" s="105"/>
      <c r="D67" s="105"/>
      <c r="E67" s="91" t="s">
        <v>10</v>
      </c>
      <c r="F67" s="91"/>
      <c r="G67" s="91"/>
      <c r="H67" s="49" t="s">
        <v>13</v>
      </c>
      <c r="I67" s="91" t="s">
        <v>15</v>
      </c>
      <c r="J67" s="91"/>
      <c r="K67" s="152" t="s">
        <v>9</v>
      </c>
      <c r="L67" s="152"/>
      <c r="N67" s="2">
        <f>[1]Research!A67</f>
        <v>0</v>
      </c>
      <c r="O67" s="2">
        <f>[1]Research!B67</f>
        <v>0</v>
      </c>
    </row>
    <row r="68" spans="1:22" ht="13.5" customHeight="1">
      <c r="A68" s="68" t="s">
        <v>134</v>
      </c>
      <c r="B68" s="68"/>
      <c r="C68" s="68"/>
      <c r="D68" s="68"/>
      <c r="E68" s="97"/>
      <c r="F68" s="97"/>
      <c r="G68" s="97"/>
      <c r="H68" s="21">
        <v>8</v>
      </c>
      <c r="I68" s="103">
        <v>700</v>
      </c>
      <c r="J68" s="103"/>
      <c r="K68" s="141">
        <f t="shared" ref="K68:K74" si="11">H68*I68</f>
        <v>5600</v>
      </c>
      <c r="L68" s="141"/>
      <c r="N68" s="2">
        <f>[1]Research!A68</f>
        <v>0</v>
      </c>
      <c r="O68" s="2">
        <f>[1]Research!B68</f>
        <v>0</v>
      </c>
    </row>
    <row r="69" spans="1:22" s="11" customFormat="1" ht="13.5" customHeight="1">
      <c r="A69" s="69" t="s">
        <v>135</v>
      </c>
      <c r="B69" s="69"/>
      <c r="C69" s="69"/>
      <c r="D69" s="69"/>
      <c r="E69" s="75"/>
      <c r="F69" s="75"/>
      <c r="G69" s="75"/>
      <c r="H69" s="22">
        <v>1</v>
      </c>
      <c r="I69" s="88">
        <v>2000</v>
      </c>
      <c r="J69" s="88"/>
      <c r="K69" s="90">
        <f t="shared" si="11"/>
        <v>2000</v>
      </c>
      <c r="L69" s="90"/>
      <c r="M69" s="8"/>
      <c r="N69" s="2">
        <f>[1]Research!A69</f>
        <v>0</v>
      </c>
      <c r="O69" s="2">
        <f>[1]Research!B69</f>
        <v>0</v>
      </c>
      <c r="P69" s="8"/>
      <c r="Q69" s="8"/>
      <c r="R69" s="8"/>
      <c r="S69" s="8"/>
      <c r="T69" s="8"/>
      <c r="U69" s="8"/>
      <c r="V69" s="8"/>
    </row>
    <row r="70" spans="1:22" s="11" customFormat="1" ht="13.5" customHeight="1">
      <c r="A70" s="69" t="s">
        <v>141</v>
      </c>
      <c r="B70" s="69"/>
      <c r="C70" s="69"/>
      <c r="D70" s="69"/>
      <c r="E70" s="75"/>
      <c r="F70" s="75"/>
      <c r="G70" s="75"/>
      <c r="H70" s="22">
        <v>1</v>
      </c>
      <c r="I70" s="88">
        <v>1000</v>
      </c>
      <c r="J70" s="88"/>
      <c r="K70" s="90">
        <f t="shared" si="11"/>
        <v>1000</v>
      </c>
      <c r="L70" s="90"/>
      <c r="M70" s="8"/>
      <c r="N70" s="2">
        <f>[1]Research!A70</f>
        <v>0</v>
      </c>
      <c r="O70" s="2">
        <f>[1]Research!B70</f>
        <v>0</v>
      </c>
      <c r="P70" s="8"/>
      <c r="Q70" s="8"/>
      <c r="R70" s="8"/>
      <c r="S70" s="8"/>
      <c r="T70" s="8"/>
      <c r="U70" s="8"/>
      <c r="V70" s="8"/>
    </row>
    <row r="71" spans="1:22" s="11" customFormat="1" ht="13.5" customHeight="1">
      <c r="A71" s="69"/>
      <c r="B71" s="69"/>
      <c r="C71" s="69"/>
      <c r="D71" s="69"/>
      <c r="E71" s="75"/>
      <c r="F71" s="75"/>
      <c r="G71" s="75"/>
      <c r="H71" s="22"/>
      <c r="I71" s="88">
        <v>0</v>
      </c>
      <c r="J71" s="88"/>
      <c r="K71" s="90">
        <f t="shared" si="11"/>
        <v>0</v>
      </c>
      <c r="L71" s="90"/>
      <c r="M71" s="8"/>
      <c r="N71" s="2" t="str">
        <f>[1]Research!A71</f>
        <v>Grants</v>
      </c>
      <c r="O71" s="2">
        <f>[1]Research!B71</f>
        <v>0</v>
      </c>
      <c r="P71" s="8"/>
      <c r="Q71" s="8"/>
      <c r="R71" s="8"/>
      <c r="S71" s="8"/>
      <c r="T71" s="8"/>
      <c r="U71" s="8"/>
      <c r="V71" s="8"/>
    </row>
    <row r="72" spans="1:22" s="11" customFormat="1" ht="13.5" customHeight="1">
      <c r="A72" s="69"/>
      <c r="B72" s="69"/>
      <c r="C72" s="69"/>
      <c r="D72" s="69"/>
      <c r="E72" s="75"/>
      <c r="F72" s="75"/>
      <c r="G72" s="75"/>
      <c r="H72" s="22"/>
      <c r="I72" s="88">
        <v>0</v>
      </c>
      <c r="J72" s="88"/>
      <c r="K72" s="90">
        <f t="shared" si="11"/>
        <v>0</v>
      </c>
      <c r="L72" s="90"/>
      <c r="M72" s="8"/>
      <c r="N72" s="2" t="str">
        <f>[1]Research!A72</f>
        <v>Choose Type</v>
      </c>
      <c r="O72" s="2" t="str">
        <f>[1]Research!B72</f>
        <v>N/A</v>
      </c>
      <c r="P72" s="8"/>
      <c r="Q72" s="8"/>
      <c r="R72" s="8"/>
      <c r="S72" s="8"/>
      <c r="T72" s="8"/>
      <c r="U72" s="8"/>
      <c r="V72" s="8"/>
    </row>
    <row r="73" spans="1:22" s="11" customFormat="1" ht="13.5" customHeight="1">
      <c r="A73" s="69"/>
      <c r="B73" s="69"/>
      <c r="C73" s="69"/>
      <c r="D73" s="69"/>
      <c r="E73" s="75"/>
      <c r="F73" s="75"/>
      <c r="G73" s="75"/>
      <c r="H73" s="22"/>
      <c r="I73" s="88">
        <v>0</v>
      </c>
      <c r="J73" s="88"/>
      <c r="K73" s="90">
        <f t="shared" si="11"/>
        <v>0</v>
      </c>
      <c r="L73" s="90"/>
      <c r="M73" s="8"/>
      <c r="N73" s="2" t="str">
        <f>[1]Research!A73</f>
        <v>New Grant</v>
      </c>
      <c r="O73" s="2" t="str">
        <f>[1]Research!B73</f>
        <v>N/A</v>
      </c>
      <c r="P73" s="8"/>
      <c r="Q73" s="8"/>
      <c r="R73" s="8"/>
      <c r="S73" s="8"/>
      <c r="T73" s="8"/>
      <c r="U73" s="8"/>
      <c r="V73" s="8"/>
    </row>
    <row r="74" spans="1:22" s="11" customFormat="1" ht="13.5" customHeight="1">
      <c r="A74" s="81"/>
      <c r="B74" s="81"/>
      <c r="C74" s="81"/>
      <c r="D74" s="81"/>
      <c r="E74" s="99"/>
      <c r="F74" s="99"/>
      <c r="G74" s="99"/>
      <c r="H74" s="23"/>
      <c r="I74" s="80">
        <v>0</v>
      </c>
      <c r="J74" s="80"/>
      <c r="K74" s="96">
        <f t="shared" si="11"/>
        <v>0</v>
      </c>
      <c r="L74" s="96"/>
      <c r="M74" s="8"/>
      <c r="N74" s="2" t="str">
        <f>[1]Research!A74</f>
        <v>Continuing/Incremental</v>
      </c>
      <c r="O74" s="2" t="str">
        <f>[1]Research!B74</f>
        <v>N/A</v>
      </c>
      <c r="P74" s="8"/>
      <c r="Q74" s="8"/>
      <c r="R74" s="8"/>
      <c r="S74" s="8"/>
      <c r="T74" s="8"/>
      <c r="U74" s="8"/>
      <c r="V74" s="8"/>
    </row>
    <row r="75" spans="1:22" s="25" customFormat="1" ht="15.75" customHeight="1">
      <c r="A75" s="87" t="s">
        <v>40</v>
      </c>
      <c r="B75" s="87"/>
      <c r="C75" s="87"/>
      <c r="D75" s="87"/>
      <c r="E75" s="87"/>
      <c r="F75" s="87"/>
      <c r="G75" s="87"/>
      <c r="H75" s="87"/>
      <c r="I75" s="87"/>
      <c r="J75" s="87"/>
      <c r="K75" s="163" t="s">
        <v>9</v>
      </c>
      <c r="L75" s="163"/>
      <c r="M75" s="24"/>
      <c r="N75" s="2">
        <f>[1]Research!A75</f>
        <v>0</v>
      </c>
      <c r="O75" s="2">
        <f>[1]Research!B75</f>
        <v>0</v>
      </c>
      <c r="P75" s="24"/>
      <c r="Q75" s="24"/>
      <c r="R75" s="24"/>
      <c r="S75" s="24"/>
      <c r="T75" s="24"/>
      <c r="U75" s="24"/>
      <c r="V75" s="24"/>
    </row>
    <row r="76" spans="1:22" s="11" customFormat="1" ht="13.5" customHeight="1">
      <c r="A76" s="159" t="s">
        <v>52</v>
      </c>
      <c r="B76" s="159"/>
      <c r="C76" s="159"/>
      <c r="D76" s="159"/>
      <c r="E76" s="159"/>
      <c r="F76" s="159"/>
      <c r="G76" s="159"/>
      <c r="H76" s="159"/>
      <c r="I76" s="159"/>
      <c r="J76" s="159"/>
      <c r="K76" s="93">
        <v>0</v>
      </c>
      <c r="L76" s="93"/>
      <c r="M76" s="8"/>
      <c r="N76" s="2">
        <f>[1]Research!A76</f>
        <v>0</v>
      </c>
      <c r="O76" s="2">
        <f>[1]Research!B76</f>
        <v>0</v>
      </c>
    </row>
    <row r="77" spans="1:22" ht="13.5" customHeight="1">
      <c r="A77" s="101" t="s">
        <v>53</v>
      </c>
      <c r="B77" s="101"/>
      <c r="C77" s="101"/>
      <c r="D77" s="101"/>
      <c r="E77" s="101"/>
      <c r="F77" s="101"/>
      <c r="G77" s="101"/>
      <c r="H77" s="101"/>
      <c r="I77" s="101"/>
      <c r="J77" s="101"/>
      <c r="K77" s="95">
        <v>0</v>
      </c>
      <c r="L77" s="95"/>
      <c r="N77" s="2" t="str">
        <f>[1]Research!A77</f>
        <v>PostDocs</v>
      </c>
      <c r="O77" s="2">
        <f>[1]Research!B77</f>
        <v>0</v>
      </c>
      <c r="P77" s="1"/>
      <c r="Q77" s="1"/>
      <c r="R77" s="1"/>
      <c r="S77" s="1"/>
      <c r="T77" s="1"/>
      <c r="U77" s="1"/>
      <c r="V77" s="1"/>
    </row>
    <row r="78" spans="1:22" s="11" customFormat="1" ht="13.5" customHeight="1">
      <c r="A78" s="94" t="s">
        <v>54</v>
      </c>
      <c r="B78" s="94"/>
      <c r="C78" s="94"/>
      <c r="D78" s="94"/>
      <c r="E78" s="94"/>
      <c r="F78" s="94"/>
      <c r="G78" s="94"/>
      <c r="H78" s="94"/>
      <c r="I78" s="94"/>
      <c r="J78" s="94"/>
      <c r="K78" s="161">
        <v>0</v>
      </c>
      <c r="L78" s="161"/>
      <c r="M78" s="8"/>
      <c r="N78" s="2" t="str">
        <f>[1]Research!A78</f>
        <v>Choose Type</v>
      </c>
      <c r="O78" s="2" t="str">
        <f>[1]Research!B78</f>
        <v>N/A</v>
      </c>
    </row>
    <row r="79" spans="1:22" s="11" customFormat="1" ht="15.75" customHeight="1">
      <c r="A79" s="73" t="s">
        <v>72</v>
      </c>
      <c r="B79" s="73"/>
      <c r="C79" s="73"/>
      <c r="D79" s="73"/>
      <c r="E79" s="73"/>
      <c r="F79" s="73"/>
      <c r="G79" s="73"/>
      <c r="H79" s="73"/>
      <c r="I79" s="73"/>
      <c r="J79" s="73"/>
      <c r="K79" s="143">
        <f>SUM(K68:L74)+SUM(K76:L78)</f>
        <v>8600</v>
      </c>
      <c r="L79" s="143"/>
      <c r="M79" s="8"/>
      <c r="N79" s="2" t="str">
        <f>[1]Research!A79</f>
        <v>NRC Postdoc</v>
      </c>
      <c r="O79" s="2" t="str">
        <f>[1]Research!B79</f>
        <v>N/A</v>
      </c>
    </row>
    <row r="80" spans="1:22" s="11" customFormat="1" ht="15.75" customHeight="1">
      <c r="A80" s="77" t="s">
        <v>36</v>
      </c>
      <c r="B80" s="77"/>
      <c r="C80" s="77"/>
      <c r="D80" s="77"/>
      <c r="E80" s="77"/>
      <c r="F80" s="77"/>
      <c r="G80" s="77"/>
      <c r="H80" s="77"/>
      <c r="I80" s="77"/>
      <c r="J80" s="77"/>
      <c r="K80" s="77"/>
      <c r="L80" s="77"/>
      <c r="M80" s="8"/>
      <c r="N80" s="2" t="str">
        <f>[1]Research!A80</f>
        <v>Other</v>
      </c>
      <c r="O80" s="2" t="str">
        <f>[1]Research!B80</f>
        <v>N/A</v>
      </c>
    </row>
    <row r="81" spans="1:22" s="11" customFormat="1" ht="15.75" customHeight="1">
      <c r="A81" s="162" t="s">
        <v>26</v>
      </c>
      <c r="B81" s="162"/>
      <c r="C81" s="63" t="s">
        <v>78</v>
      </c>
      <c r="D81" s="63"/>
      <c r="E81" s="63" t="s">
        <v>43</v>
      </c>
      <c r="F81" s="63"/>
      <c r="G81" s="63" t="s">
        <v>44</v>
      </c>
      <c r="H81" s="63"/>
      <c r="I81" s="63" t="s">
        <v>27</v>
      </c>
      <c r="J81" s="63"/>
      <c r="K81" s="152" t="s">
        <v>9</v>
      </c>
      <c r="L81" s="152"/>
      <c r="M81" s="8"/>
      <c r="N81" s="2">
        <f>[1]Research!A81</f>
        <v>0</v>
      </c>
      <c r="O81" s="2">
        <f>[1]Research!B81</f>
        <v>0</v>
      </c>
    </row>
    <row r="82" spans="1:22" ht="13.5" customHeight="1">
      <c r="A82" s="159" t="s">
        <v>55</v>
      </c>
      <c r="B82" s="159"/>
      <c r="C82" s="97"/>
      <c r="D82" s="97"/>
      <c r="E82" s="155"/>
      <c r="F82" s="155"/>
      <c r="G82" s="93">
        <v>0</v>
      </c>
      <c r="H82" s="93"/>
      <c r="I82" s="93">
        <v>0</v>
      </c>
      <c r="J82" s="93"/>
      <c r="K82" s="169">
        <f>G82+I82</f>
        <v>0</v>
      </c>
      <c r="L82" s="169"/>
      <c r="N82" s="2">
        <f>[1]Research!A82</f>
        <v>0</v>
      </c>
      <c r="O82" s="2">
        <f>[1]Research!B82</f>
        <v>0</v>
      </c>
      <c r="P82" s="1"/>
      <c r="Q82" s="1"/>
      <c r="R82" s="1"/>
      <c r="S82" s="1"/>
      <c r="T82" s="1"/>
      <c r="U82" s="1"/>
      <c r="V82" s="1"/>
    </row>
    <row r="83" spans="1:22" ht="13.5" customHeight="1">
      <c r="A83" s="101" t="s">
        <v>56</v>
      </c>
      <c r="B83" s="101"/>
      <c r="C83" s="75"/>
      <c r="D83" s="75"/>
      <c r="E83" s="156"/>
      <c r="F83" s="156"/>
      <c r="G83" s="95">
        <v>0</v>
      </c>
      <c r="H83" s="95"/>
      <c r="I83" s="95">
        <v>0</v>
      </c>
      <c r="J83" s="95"/>
      <c r="K83" s="158">
        <f>G83+I83</f>
        <v>0</v>
      </c>
      <c r="L83" s="158"/>
      <c r="N83" s="2" t="str">
        <f>[1]Research!A83</f>
        <v>IPA</v>
      </c>
      <c r="O83" s="2">
        <f>[1]Research!B83</f>
        <v>0</v>
      </c>
      <c r="P83" s="1"/>
      <c r="Q83" s="1"/>
      <c r="R83" s="1"/>
      <c r="S83" s="1"/>
      <c r="T83" s="1"/>
      <c r="U83" s="1"/>
      <c r="V83" s="1"/>
    </row>
    <row r="84" spans="1:22" s="11" customFormat="1" ht="13.5" customHeight="1">
      <c r="A84" s="101" t="s">
        <v>57</v>
      </c>
      <c r="B84" s="101"/>
      <c r="C84" s="75"/>
      <c r="D84" s="75"/>
      <c r="E84" s="156"/>
      <c r="F84" s="156"/>
      <c r="G84" s="95">
        <v>0</v>
      </c>
      <c r="H84" s="95"/>
      <c r="I84" s="95">
        <v>0</v>
      </c>
      <c r="J84" s="95"/>
      <c r="K84" s="158">
        <f>G84+I84</f>
        <v>0</v>
      </c>
      <c r="L84" s="158"/>
      <c r="M84" s="8"/>
      <c r="N84" s="2" t="str">
        <f>[1]Research!A84</f>
        <v>Choose Type</v>
      </c>
      <c r="O84" s="2" t="str">
        <f>[1]Research!B84</f>
        <v>N/A</v>
      </c>
    </row>
    <row r="85" spans="1:22" s="11" customFormat="1" ht="13.5" customHeight="1">
      <c r="A85" s="94" t="s">
        <v>58</v>
      </c>
      <c r="B85" s="94"/>
      <c r="C85" s="99"/>
      <c r="D85" s="99"/>
      <c r="E85" s="98"/>
      <c r="F85" s="98"/>
      <c r="G85" s="161">
        <v>0</v>
      </c>
      <c r="H85" s="161"/>
      <c r="I85" s="161">
        <v>0</v>
      </c>
      <c r="J85" s="161"/>
      <c r="K85" s="164">
        <f>G85+I85</f>
        <v>0</v>
      </c>
      <c r="L85" s="164"/>
      <c r="M85" s="8"/>
      <c r="N85" s="2" t="str">
        <f>[1]Research!A85</f>
        <v>New IPA</v>
      </c>
      <c r="O85" s="2" t="str">
        <f>[1]Research!B85</f>
        <v>N/A</v>
      </c>
    </row>
    <row r="86" spans="1:22" s="11" customFormat="1" ht="15.75" customHeight="1">
      <c r="A86" s="73" t="s">
        <v>71</v>
      </c>
      <c r="B86" s="73"/>
      <c r="C86" s="73"/>
      <c r="D86" s="73"/>
      <c r="E86" s="42" t="s">
        <v>85</v>
      </c>
      <c r="F86" s="38">
        <f>SUM(E82:F85)</f>
        <v>0</v>
      </c>
      <c r="G86" s="160">
        <f>SUM(G82:H85)</f>
        <v>0</v>
      </c>
      <c r="H86" s="160"/>
      <c r="I86" s="160">
        <f>SUM(I82:J85)</f>
        <v>0</v>
      </c>
      <c r="J86" s="160"/>
      <c r="K86" s="143">
        <f>SUM(K82:K85)</f>
        <v>0</v>
      </c>
      <c r="L86" s="143"/>
      <c r="M86" s="8"/>
      <c r="N86" s="2" t="str">
        <f>[1]Research!A86</f>
        <v>Continuing/Incremental</v>
      </c>
      <c r="O86" s="2" t="str">
        <f>[1]Research!B86</f>
        <v>N/A</v>
      </c>
    </row>
    <row r="87" spans="1:22" s="11" customFormat="1" ht="15.75" customHeight="1">
      <c r="A87" s="167" t="s">
        <v>37</v>
      </c>
      <c r="B87" s="167"/>
      <c r="C87" s="167"/>
      <c r="D87" s="167"/>
      <c r="E87" s="167"/>
      <c r="F87" s="167"/>
      <c r="G87" s="167"/>
      <c r="H87" s="167"/>
      <c r="I87" s="167"/>
      <c r="J87" s="167"/>
      <c r="K87" s="168" t="s">
        <v>9</v>
      </c>
      <c r="L87" s="168"/>
      <c r="M87" s="8"/>
      <c r="N87" s="2">
        <f>[1]Research!A87</f>
        <v>0</v>
      </c>
      <c r="O87" s="2">
        <f>[1]Research!B87</f>
        <v>0</v>
      </c>
    </row>
    <row r="88" spans="1:22" s="11" customFormat="1" ht="13.5" customHeight="1">
      <c r="A88" s="165" t="s">
        <v>59</v>
      </c>
      <c r="B88" s="165"/>
      <c r="C88" s="165"/>
      <c r="D88" s="165"/>
      <c r="E88" s="165"/>
      <c r="F88" s="165"/>
      <c r="G88" s="165"/>
      <c r="H88" s="165"/>
      <c r="I88" s="165"/>
      <c r="J88" s="165"/>
      <c r="K88" s="103">
        <v>0</v>
      </c>
      <c r="L88" s="103"/>
      <c r="M88" s="8"/>
      <c r="N88" s="2">
        <f>[1]Research!A88</f>
        <v>0</v>
      </c>
      <c r="O88" s="2">
        <f>[1]Research!B88</f>
        <v>0</v>
      </c>
    </row>
    <row r="89" spans="1:22" s="11" customFormat="1" ht="13.5" customHeight="1">
      <c r="A89" s="102" t="s">
        <v>60</v>
      </c>
      <c r="B89" s="102"/>
      <c r="C89" s="102"/>
      <c r="D89" s="102"/>
      <c r="E89" s="102"/>
      <c r="F89" s="102"/>
      <c r="G89" s="102"/>
      <c r="H89" s="102"/>
      <c r="I89" s="102"/>
      <c r="J89" s="102"/>
      <c r="K89" s="88">
        <v>0</v>
      </c>
      <c r="L89" s="88"/>
      <c r="M89" s="8"/>
      <c r="N89" s="2">
        <f>[1]Research!A89</f>
        <v>0</v>
      </c>
      <c r="O89" s="2">
        <f>[1]Research!B89</f>
        <v>0</v>
      </c>
    </row>
    <row r="90" spans="1:22" ht="13.5" customHeight="1">
      <c r="A90" s="102" t="s">
        <v>61</v>
      </c>
      <c r="B90" s="102"/>
      <c r="C90" s="102"/>
      <c r="D90" s="102"/>
      <c r="E90" s="102"/>
      <c r="F90" s="102"/>
      <c r="G90" s="102"/>
      <c r="H90" s="102"/>
      <c r="I90" s="102"/>
      <c r="J90" s="102"/>
      <c r="K90" s="88">
        <v>0</v>
      </c>
      <c r="L90" s="88"/>
      <c r="N90" s="2">
        <f>[1]Research!A90</f>
        <v>0</v>
      </c>
      <c r="O90" s="2">
        <f>[1]Research!B90</f>
        <v>0</v>
      </c>
      <c r="P90" s="1"/>
      <c r="Q90" s="1"/>
      <c r="R90" s="1"/>
      <c r="S90" s="1"/>
      <c r="T90" s="1"/>
      <c r="U90" s="1"/>
      <c r="V90" s="1"/>
    </row>
    <row r="91" spans="1:22" s="11" customFormat="1" ht="13.5" customHeight="1">
      <c r="A91" s="101" t="s">
        <v>62</v>
      </c>
      <c r="B91" s="101"/>
      <c r="C91" s="101"/>
      <c r="D91" s="101"/>
      <c r="E91" s="101"/>
      <c r="F91" s="101"/>
      <c r="G91" s="101"/>
      <c r="H91" s="101"/>
      <c r="I91" s="101"/>
      <c r="J91" s="101"/>
      <c r="K91" s="95">
        <v>0</v>
      </c>
      <c r="L91" s="95"/>
      <c r="M91" s="8"/>
      <c r="N91" s="2">
        <f>[1]Research!A91</f>
        <v>0</v>
      </c>
      <c r="O91" s="2">
        <f>[1]Research!B91</f>
        <v>0</v>
      </c>
    </row>
    <row r="92" spans="1:22" s="11" customFormat="1" ht="13.5" customHeight="1">
      <c r="A92" s="94" t="s">
        <v>63</v>
      </c>
      <c r="B92" s="94"/>
      <c r="C92" s="172"/>
      <c r="D92" s="172"/>
      <c r="E92" s="172"/>
      <c r="F92" s="172"/>
      <c r="G92" s="172"/>
      <c r="H92" s="172"/>
      <c r="I92" s="172"/>
      <c r="J92" s="172"/>
      <c r="K92" s="161">
        <v>0</v>
      </c>
      <c r="L92" s="161"/>
      <c r="M92" s="8"/>
      <c r="N92" s="2">
        <f>[1]Research!A92</f>
        <v>0</v>
      </c>
      <c r="O92" s="2">
        <f>[1]Research!B92</f>
        <v>0</v>
      </c>
    </row>
    <row r="93" spans="1:22" s="11" customFormat="1" ht="15.75" customHeight="1">
      <c r="A93" s="73" t="s">
        <v>108</v>
      </c>
      <c r="B93" s="73"/>
      <c r="C93" s="73"/>
      <c r="D93" s="73"/>
      <c r="E93" s="73"/>
      <c r="F93" s="73"/>
      <c r="G93" s="73"/>
      <c r="H93" s="73"/>
      <c r="I93" s="73"/>
      <c r="J93" s="73"/>
      <c r="K93" s="143">
        <f>SUM(K88:K92)</f>
        <v>0</v>
      </c>
      <c r="L93" s="143"/>
      <c r="M93" s="8"/>
      <c r="N93" s="2">
        <f>[1]Research!A93</f>
        <v>0</v>
      </c>
      <c r="O93" s="2">
        <f>[1]Research!B93</f>
        <v>0</v>
      </c>
    </row>
    <row r="94" spans="1:22" s="11" customFormat="1" ht="15.75" customHeight="1">
      <c r="A94" s="100" t="s">
        <v>115</v>
      </c>
      <c r="B94" s="100"/>
      <c r="C94" s="100"/>
      <c r="D94" s="100"/>
      <c r="E94" s="100"/>
      <c r="F94" s="100"/>
      <c r="G94" s="100"/>
      <c r="H94" s="100"/>
      <c r="I94" s="79" t="s">
        <v>110</v>
      </c>
      <c r="J94" s="79"/>
      <c r="K94" s="171" t="s">
        <v>9</v>
      </c>
      <c r="L94" s="171"/>
      <c r="M94" s="8"/>
      <c r="N94" s="2">
        <f>[1]Research!A94</f>
        <v>0</v>
      </c>
      <c r="O94" s="2">
        <f>[1]Research!B94</f>
        <v>0</v>
      </c>
    </row>
    <row r="95" spans="1:22" s="11" customFormat="1" ht="13.5" customHeight="1">
      <c r="A95" s="51" t="s">
        <v>93</v>
      </c>
      <c r="B95" s="97"/>
      <c r="C95" s="97"/>
      <c r="D95" s="97"/>
      <c r="E95" s="97"/>
      <c r="F95" s="97"/>
      <c r="G95" s="97"/>
      <c r="H95" s="97"/>
      <c r="I95" s="97" t="s">
        <v>111</v>
      </c>
      <c r="J95" s="97"/>
      <c r="K95" s="166">
        <v>0</v>
      </c>
      <c r="L95" s="166"/>
      <c r="M95" s="8"/>
      <c r="N95" s="2">
        <f>[1]Research!A95</f>
        <v>0</v>
      </c>
      <c r="O95" s="2">
        <f>[1]Research!B95</f>
        <v>0</v>
      </c>
    </row>
    <row r="96" spans="1:22" s="11" customFormat="1" ht="13.5" customHeight="1">
      <c r="A96" s="52" t="s">
        <v>94</v>
      </c>
      <c r="B96" s="75"/>
      <c r="C96" s="75"/>
      <c r="D96" s="75"/>
      <c r="E96" s="75"/>
      <c r="F96" s="75"/>
      <c r="G96" s="75"/>
      <c r="H96" s="75"/>
      <c r="I96" s="75" t="s">
        <v>111</v>
      </c>
      <c r="J96" s="75"/>
      <c r="K96" s="170">
        <v>0</v>
      </c>
      <c r="L96" s="170"/>
      <c r="M96" s="8"/>
      <c r="N96" s="2">
        <f>[1]Research!A96</f>
        <v>0</v>
      </c>
      <c r="O96" s="2">
        <f>[1]Research!B96</f>
        <v>0</v>
      </c>
    </row>
    <row r="97" spans="1:22" ht="13.5" customHeight="1">
      <c r="A97" s="52" t="s">
        <v>95</v>
      </c>
      <c r="B97" s="75"/>
      <c r="C97" s="75"/>
      <c r="D97" s="75"/>
      <c r="E97" s="75"/>
      <c r="F97" s="75"/>
      <c r="G97" s="75"/>
      <c r="H97" s="75"/>
      <c r="I97" s="75" t="s">
        <v>111</v>
      </c>
      <c r="J97" s="75"/>
      <c r="K97" s="170">
        <v>0</v>
      </c>
      <c r="L97" s="170"/>
      <c r="N97" s="2">
        <f>[1]Research!A97</f>
        <v>0</v>
      </c>
      <c r="O97" s="2">
        <f>[1]Research!B97</f>
        <v>0</v>
      </c>
      <c r="P97" s="1"/>
      <c r="Q97" s="1"/>
      <c r="R97" s="1"/>
      <c r="S97" s="1"/>
      <c r="T97" s="1"/>
      <c r="U97" s="1"/>
      <c r="V97" s="1"/>
    </row>
    <row r="98" spans="1:22" s="11" customFormat="1" ht="13.5" customHeight="1">
      <c r="A98" s="52" t="s">
        <v>96</v>
      </c>
      <c r="B98" s="75"/>
      <c r="C98" s="75"/>
      <c r="D98" s="75"/>
      <c r="E98" s="75"/>
      <c r="F98" s="75"/>
      <c r="G98" s="75"/>
      <c r="H98" s="75"/>
      <c r="I98" s="75" t="s">
        <v>111</v>
      </c>
      <c r="J98" s="75"/>
      <c r="K98" s="170">
        <v>0</v>
      </c>
      <c r="L98" s="170"/>
      <c r="M98" s="8"/>
      <c r="N98" s="2">
        <f>[1]Research!A98</f>
        <v>0</v>
      </c>
      <c r="O98" s="2">
        <f>[1]Research!B98</f>
        <v>0</v>
      </c>
    </row>
    <row r="99" spans="1:22" s="11" customFormat="1" ht="13.5" customHeight="1">
      <c r="A99" s="53" t="s">
        <v>97</v>
      </c>
      <c r="B99" s="99"/>
      <c r="C99" s="99"/>
      <c r="D99" s="99"/>
      <c r="E99" s="99"/>
      <c r="F99" s="99"/>
      <c r="G99" s="99"/>
      <c r="H99" s="99"/>
      <c r="I99" s="99" t="s">
        <v>111</v>
      </c>
      <c r="J99" s="99"/>
      <c r="K99" s="173">
        <v>0</v>
      </c>
      <c r="L99" s="173"/>
      <c r="M99" s="8"/>
      <c r="N99" s="2">
        <f>[1]Research!A99</f>
        <v>0</v>
      </c>
      <c r="O99" s="2">
        <f>[1]Research!B99</f>
        <v>0</v>
      </c>
    </row>
    <row r="100" spans="1:22" s="11" customFormat="1" ht="15.75" customHeight="1">
      <c r="A100" s="73" t="s">
        <v>68</v>
      </c>
      <c r="B100" s="73"/>
      <c r="C100" s="73"/>
      <c r="D100" s="73"/>
      <c r="E100" s="73"/>
      <c r="F100" s="73"/>
      <c r="G100" s="73"/>
      <c r="H100" s="73"/>
      <c r="I100" s="73"/>
      <c r="J100" s="73"/>
      <c r="K100" s="143">
        <f>SUM(K95:L99)</f>
        <v>0</v>
      </c>
      <c r="L100" s="143"/>
      <c r="M100" s="8"/>
      <c r="N100" s="2">
        <f>[1]Research!A100</f>
        <v>0</v>
      </c>
      <c r="O100" s="2">
        <f>[1]Research!B100</f>
        <v>0</v>
      </c>
    </row>
    <row r="101" spans="1:22" s="11" customFormat="1" ht="15.75" customHeight="1">
      <c r="A101" s="77" t="s">
        <v>38</v>
      </c>
      <c r="B101" s="77"/>
      <c r="C101" s="77"/>
      <c r="D101" s="77"/>
      <c r="E101" s="77"/>
      <c r="F101" s="77"/>
      <c r="G101" s="77"/>
      <c r="H101" s="77"/>
      <c r="I101" s="79" t="s">
        <v>116</v>
      </c>
      <c r="J101" s="79"/>
      <c r="K101" s="171" t="s">
        <v>9</v>
      </c>
      <c r="L101" s="171"/>
      <c r="M101" s="8"/>
      <c r="N101" s="2">
        <f>[1]Research!A101</f>
        <v>0</v>
      </c>
      <c r="O101" s="2">
        <f>[1]Research!B101</f>
        <v>0</v>
      </c>
    </row>
    <row r="102" spans="1:22" s="11" customFormat="1" ht="13.5" customHeight="1">
      <c r="A102" s="144" t="s">
        <v>64</v>
      </c>
      <c r="B102" s="144"/>
      <c r="C102" s="144"/>
      <c r="D102" s="144"/>
      <c r="E102" s="144"/>
      <c r="F102" s="144"/>
      <c r="G102" s="144"/>
      <c r="H102" s="144"/>
      <c r="I102" s="144"/>
      <c r="J102" s="144"/>
      <c r="K102" s="186">
        <v>0</v>
      </c>
      <c r="L102" s="186"/>
      <c r="M102" s="8"/>
      <c r="N102" s="2">
        <f>[1]Research!A102</f>
        <v>0</v>
      </c>
      <c r="O102" s="2">
        <f>[1]Research!B102</f>
        <v>0</v>
      </c>
    </row>
    <row r="103" spans="1:22" s="11" customFormat="1" ht="13.5" customHeight="1">
      <c r="A103" s="137" t="s">
        <v>65</v>
      </c>
      <c r="B103" s="137"/>
      <c r="C103" s="137"/>
      <c r="D103" s="137"/>
      <c r="E103" s="137"/>
      <c r="F103" s="137"/>
      <c r="G103" s="137"/>
      <c r="H103" s="137"/>
      <c r="I103" s="137"/>
      <c r="J103" s="137"/>
      <c r="K103" s="174">
        <v>0</v>
      </c>
      <c r="L103" s="174"/>
      <c r="M103" s="8"/>
      <c r="N103" s="2">
        <f>[1]Research!A103</f>
        <v>0</v>
      </c>
      <c r="O103" s="2">
        <f>[1]Research!B103</f>
        <v>0</v>
      </c>
      <c r="P103" s="8"/>
      <c r="Q103" s="8"/>
      <c r="R103" s="8"/>
      <c r="S103" s="8"/>
      <c r="T103" s="8"/>
      <c r="U103" s="8"/>
      <c r="V103" s="8"/>
    </row>
    <row r="104" spans="1:22" ht="13.5" customHeight="1">
      <c r="A104" s="142" t="s">
        <v>120</v>
      </c>
      <c r="B104" s="142"/>
      <c r="C104" s="142"/>
      <c r="D104" s="142"/>
      <c r="E104" s="142"/>
      <c r="F104" s="142"/>
      <c r="G104" s="142"/>
      <c r="H104" s="142"/>
      <c r="I104" s="99" t="s">
        <v>111</v>
      </c>
      <c r="J104" s="99"/>
      <c r="K104" s="188">
        <v>0</v>
      </c>
      <c r="L104" s="188"/>
      <c r="N104" s="2">
        <f>[1]Research!A104</f>
        <v>0</v>
      </c>
      <c r="O104" s="2">
        <f>[1]Research!B104</f>
        <v>0</v>
      </c>
    </row>
    <row r="105" spans="1:22" s="11" customFormat="1" ht="15.75" customHeight="1">
      <c r="A105" s="73" t="s">
        <v>69</v>
      </c>
      <c r="B105" s="73"/>
      <c r="C105" s="73"/>
      <c r="D105" s="73"/>
      <c r="E105" s="73"/>
      <c r="F105" s="73"/>
      <c r="G105" s="73"/>
      <c r="H105" s="73"/>
      <c r="I105" s="73"/>
      <c r="J105" s="73"/>
      <c r="K105" s="189">
        <f>SUM(K102:L104)</f>
        <v>0</v>
      </c>
      <c r="L105" s="189"/>
      <c r="M105" s="8"/>
      <c r="N105" s="2">
        <f>[1]Research!A105</f>
        <v>0</v>
      </c>
      <c r="O105" s="2">
        <f>[1]Research!B105</f>
        <v>0</v>
      </c>
      <c r="P105" s="8"/>
      <c r="Q105" s="8"/>
      <c r="R105" s="8"/>
      <c r="S105" s="8"/>
      <c r="T105" s="8"/>
      <c r="U105" s="8"/>
      <c r="V105" s="8"/>
    </row>
    <row r="106" spans="1:22" s="11" customFormat="1" ht="15.75" customHeight="1">
      <c r="A106" s="77" t="s">
        <v>39</v>
      </c>
      <c r="B106" s="77"/>
      <c r="C106" s="77"/>
      <c r="D106" s="77"/>
      <c r="E106" s="77"/>
      <c r="F106" s="77"/>
      <c r="G106" s="77"/>
      <c r="H106" s="77"/>
      <c r="I106" s="79" t="s">
        <v>117</v>
      </c>
      <c r="J106" s="79"/>
      <c r="K106" s="171" t="s">
        <v>9</v>
      </c>
      <c r="L106" s="171"/>
      <c r="M106" s="8"/>
      <c r="N106" s="2">
        <f>[1]Research!A106</f>
        <v>0</v>
      </c>
      <c r="O106" s="2">
        <f>[1]Research!B106</f>
        <v>0</v>
      </c>
      <c r="P106" s="8"/>
      <c r="Q106" s="8"/>
      <c r="R106" s="8"/>
      <c r="S106" s="8"/>
      <c r="T106" s="8"/>
      <c r="U106" s="8"/>
      <c r="V106" s="8"/>
    </row>
    <row r="107" spans="1:22" s="11" customFormat="1" ht="13.5" customHeight="1">
      <c r="A107" s="144" t="s">
        <v>66</v>
      </c>
      <c r="B107" s="144"/>
      <c r="C107" s="144"/>
      <c r="D107" s="144"/>
      <c r="E107" s="144"/>
      <c r="F107" s="144"/>
      <c r="G107" s="144"/>
      <c r="H107" s="144"/>
      <c r="I107" s="144"/>
      <c r="J107" s="144"/>
      <c r="K107" s="103">
        <v>0</v>
      </c>
      <c r="L107" s="103"/>
      <c r="M107" s="8"/>
      <c r="N107" s="2">
        <f>[1]Research!A107</f>
        <v>0</v>
      </c>
      <c r="O107" s="2">
        <f>[1]Research!B107</f>
        <v>0</v>
      </c>
      <c r="P107" s="8"/>
      <c r="Q107" s="8"/>
      <c r="R107" s="8"/>
      <c r="S107" s="8"/>
      <c r="T107" s="8"/>
      <c r="U107" s="8"/>
      <c r="V107" s="8"/>
    </row>
    <row r="108" spans="1:22" s="11" customFormat="1" ht="13.5" customHeight="1">
      <c r="A108" s="137" t="s">
        <v>118</v>
      </c>
      <c r="B108" s="137"/>
      <c r="C108" s="137"/>
      <c r="D108" s="137"/>
      <c r="E108" s="137"/>
      <c r="F108" s="137"/>
      <c r="G108" s="137"/>
      <c r="H108" s="137"/>
      <c r="I108" s="75" t="s">
        <v>111</v>
      </c>
      <c r="J108" s="75"/>
      <c r="K108" s="95">
        <v>0</v>
      </c>
      <c r="L108" s="95"/>
      <c r="M108" s="8"/>
      <c r="N108" s="2">
        <f>[1]Research!A108</f>
        <v>0</v>
      </c>
      <c r="O108" s="2">
        <f>[1]Research!B108</f>
        <v>0</v>
      </c>
      <c r="P108" s="8"/>
      <c r="Q108" s="8"/>
      <c r="R108" s="8"/>
      <c r="S108" s="8"/>
      <c r="T108" s="8"/>
      <c r="U108" s="8"/>
      <c r="V108" s="8"/>
    </row>
    <row r="109" spans="1:22" s="11" customFormat="1" ht="13.5" customHeight="1">
      <c r="A109" s="137" t="s">
        <v>119</v>
      </c>
      <c r="B109" s="137"/>
      <c r="C109" s="137"/>
      <c r="D109" s="137"/>
      <c r="E109" s="137"/>
      <c r="F109" s="137"/>
      <c r="G109" s="137"/>
      <c r="H109" s="137"/>
      <c r="I109" s="75" t="s">
        <v>111</v>
      </c>
      <c r="J109" s="75"/>
      <c r="K109" s="95">
        <v>0</v>
      </c>
      <c r="L109" s="95"/>
      <c r="M109" s="8"/>
      <c r="N109" s="2">
        <f>[1]Research!A109</f>
        <v>0</v>
      </c>
      <c r="O109" s="2">
        <f>[1]Research!B109</f>
        <v>0</v>
      </c>
      <c r="P109" s="8"/>
      <c r="Q109" s="8"/>
      <c r="R109" s="8"/>
      <c r="S109" s="8"/>
      <c r="T109" s="8"/>
      <c r="U109" s="8"/>
      <c r="V109" s="8"/>
    </row>
    <row r="110" spans="1:22" ht="13.5" customHeight="1">
      <c r="A110" s="94" t="s">
        <v>67</v>
      </c>
      <c r="B110" s="94"/>
      <c r="C110" s="94"/>
      <c r="D110" s="94"/>
      <c r="E110" s="94"/>
      <c r="F110" s="94"/>
      <c r="G110" s="94"/>
      <c r="H110" s="94"/>
      <c r="I110" s="94"/>
      <c r="J110" s="94"/>
      <c r="K110" s="80">
        <v>0</v>
      </c>
      <c r="L110" s="80"/>
      <c r="N110" s="2">
        <f>[1]Research!A110</f>
        <v>0</v>
      </c>
      <c r="O110" s="2">
        <f>[1]Research!B110</f>
        <v>0</v>
      </c>
    </row>
    <row r="111" spans="1:22" s="11" customFormat="1" ht="15.75" customHeight="1">
      <c r="A111" s="73" t="s">
        <v>70</v>
      </c>
      <c r="B111" s="73"/>
      <c r="C111" s="73"/>
      <c r="D111" s="73"/>
      <c r="E111" s="73"/>
      <c r="F111" s="73"/>
      <c r="G111" s="73"/>
      <c r="H111" s="73"/>
      <c r="I111" s="73"/>
      <c r="J111" s="73"/>
      <c r="K111" s="187">
        <f>SUM(K107:L110)</f>
        <v>0</v>
      </c>
      <c r="L111" s="187"/>
      <c r="M111" s="8"/>
      <c r="N111" s="2">
        <f>[1]Research!A111</f>
        <v>0</v>
      </c>
      <c r="O111" s="2">
        <f>[1]Research!B111</f>
        <v>0</v>
      </c>
      <c r="P111" s="8"/>
      <c r="Q111" s="8"/>
      <c r="R111" s="8"/>
      <c r="S111" s="8"/>
      <c r="T111" s="8"/>
      <c r="U111" s="8"/>
      <c r="V111" s="8"/>
    </row>
    <row r="112" spans="1:22" s="11" customFormat="1" ht="15.75" customHeight="1">
      <c r="A112" s="167" t="s">
        <v>89</v>
      </c>
      <c r="B112" s="167"/>
      <c r="C112" s="167"/>
      <c r="D112" s="167"/>
      <c r="E112" s="167"/>
      <c r="F112" s="167"/>
      <c r="G112" s="167"/>
      <c r="H112" s="167"/>
      <c r="I112" s="167"/>
      <c r="J112" s="167"/>
      <c r="K112" s="171" t="s">
        <v>9</v>
      </c>
      <c r="L112" s="171"/>
      <c r="M112" s="8"/>
      <c r="N112" s="2">
        <f>[1]Research!A112</f>
        <v>0</v>
      </c>
      <c r="O112" s="2">
        <f>[1]Research!B112</f>
        <v>0</v>
      </c>
      <c r="P112" s="8"/>
      <c r="Q112" s="8"/>
      <c r="R112" s="8"/>
      <c r="S112" s="8"/>
      <c r="T112" s="8"/>
      <c r="U112" s="8"/>
      <c r="V112" s="8"/>
    </row>
    <row r="113" spans="1:22" s="11" customFormat="1" ht="13.5" customHeight="1">
      <c r="A113" s="195" t="s">
        <v>112</v>
      </c>
      <c r="B113" s="195"/>
      <c r="C113" s="196" t="s">
        <v>121</v>
      </c>
      <c r="D113" s="196"/>
      <c r="E113" s="196"/>
      <c r="F113" s="196"/>
      <c r="G113" s="196"/>
      <c r="H113" s="196"/>
      <c r="I113" s="196"/>
      <c r="J113" s="196"/>
      <c r="K113" s="184">
        <f>(IF(SUM(K68:K74)&gt;=3000,SUM(K68:K74),0)+K86+K88+K89+K90+(IF(AND(I104="NRC Postdoc",K104&gt;0), K104, 0)))*O61</f>
        <v>158.24</v>
      </c>
      <c r="L113" s="184"/>
      <c r="M113" s="8"/>
      <c r="N113" s="2">
        <f>[1]Research!A113</f>
        <v>0</v>
      </c>
      <c r="O113" s="2">
        <f>[1]Research!B113</f>
        <v>0</v>
      </c>
      <c r="P113" s="8"/>
      <c r="Q113" s="8"/>
      <c r="R113" s="8"/>
      <c r="S113" s="8"/>
      <c r="T113" s="8"/>
      <c r="U113" s="8"/>
      <c r="V113" s="8"/>
    </row>
    <row r="114" spans="1:22" s="11" customFormat="1" ht="13.5" customHeight="1">
      <c r="A114" s="140" t="s">
        <v>122</v>
      </c>
      <c r="B114" s="140"/>
      <c r="C114" s="190" t="s">
        <v>124</v>
      </c>
      <c r="D114" s="190"/>
      <c r="E114" s="190"/>
      <c r="F114" s="190"/>
      <c r="G114" s="190"/>
      <c r="H114" s="190"/>
      <c r="I114" s="190"/>
      <c r="J114" s="190"/>
      <c r="K114" s="184">
        <f>(IF(AND(I95="New Grant",K95&gt;0), O62, 0)+IF(AND(I96="New Grant",K96&gt;0), O62, 0)+IF(AND(I97="New Grant",K97&gt;0), O62, 0)+IF(AND(I98="New Grant",K98&gt;0), O62, 0)+IF(AND(I99="New Grant",K99&gt;0), O62, 0))</f>
        <v>0</v>
      </c>
      <c r="L114" s="184"/>
      <c r="M114" s="8"/>
      <c r="N114" s="2">
        <f>[1]Research!A114</f>
        <v>0</v>
      </c>
      <c r="O114" s="2">
        <f>[1]Research!B114</f>
        <v>0</v>
      </c>
      <c r="P114" s="8"/>
      <c r="Q114" s="8"/>
      <c r="R114" s="8"/>
      <c r="S114" s="8"/>
      <c r="T114" s="8"/>
      <c r="U114" s="8"/>
      <c r="V114" s="8"/>
    </row>
    <row r="115" spans="1:22" ht="13.5" customHeight="1">
      <c r="A115" s="140" t="s">
        <v>90</v>
      </c>
      <c r="B115" s="140"/>
      <c r="C115" s="190" t="s">
        <v>123</v>
      </c>
      <c r="D115" s="190"/>
      <c r="E115" s="190"/>
      <c r="F115" s="190"/>
      <c r="G115" s="190"/>
      <c r="H115" s="190"/>
      <c r="I115" s="190"/>
      <c r="J115" s="190"/>
      <c r="K115" s="184">
        <f>IF(AND(I108="New IPA",K108&gt;0), O63, 0)+IF(AND(I109="New IPA",K109&gt;0), O63, 0)</f>
        <v>0</v>
      </c>
      <c r="L115" s="184"/>
      <c r="N115" s="2">
        <f>[1]Research!A115</f>
        <v>0</v>
      </c>
      <c r="O115" s="2">
        <f>[1]Research!B115</f>
        <v>0</v>
      </c>
    </row>
    <row r="116" spans="1:22" s="11" customFormat="1" ht="15.75" customHeight="1">
      <c r="A116" s="73" t="s">
        <v>91</v>
      </c>
      <c r="B116" s="73"/>
      <c r="C116" s="73"/>
      <c r="D116" s="73"/>
      <c r="E116" s="73"/>
      <c r="F116" s="73"/>
      <c r="G116" s="73"/>
      <c r="H116" s="73"/>
      <c r="I116" s="73"/>
      <c r="J116" s="73"/>
      <c r="K116" s="143">
        <f>SUM(K113:L115)</f>
        <v>158.24</v>
      </c>
      <c r="L116" s="143"/>
      <c r="M116" s="8"/>
      <c r="N116" s="2">
        <f>[1]Research!A116</f>
        <v>0</v>
      </c>
      <c r="O116" s="2">
        <f>[1]Research!B116</f>
        <v>0</v>
      </c>
      <c r="P116" s="8"/>
      <c r="Q116" s="8"/>
      <c r="R116" s="8"/>
      <c r="S116" s="8"/>
      <c r="T116" s="8"/>
      <c r="U116" s="8"/>
      <c r="V116" s="8"/>
    </row>
    <row r="117" spans="1:22" s="11" customFormat="1" ht="15.75" customHeight="1" thickBot="1">
      <c r="A117" s="192" t="s">
        <v>49</v>
      </c>
      <c r="B117" s="192"/>
      <c r="C117" s="192"/>
      <c r="D117" s="192"/>
      <c r="E117" s="192"/>
      <c r="F117" s="192"/>
      <c r="G117" s="192"/>
      <c r="H117" s="192"/>
      <c r="I117" s="192"/>
      <c r="J117" s="192"/>
      <c r="K117" s="185">
        <f>K63+K79+K86+K93+K100+K105+K111+K116</f>
        <v>18458.240000000002</v>
      </c>
      <c r="L117" s="185"/>
      <c r="M117" s="8"/>
      <c r="N117" s="2">
        <f>[1]Research!A117</f>
        <v>0</v>
      </c>
      <c r="O117" s="2">
        <f>[1]Research!B117</f>
        <v>0</v>
      </c>
      <c r="P117" s="8"/>
      <c r="Q117" s="8"/>
      <c r="R117" s="8"/>
      <c r="S117" s="8"/>
      <c r="T117" s="8"/>
      <c r="U117" s="8"/>
      <c r="V117" s="8"/>
    </row>
    <row r="118" spans="1:22" s="11" customFormat="1" ht="15.75" customHeight="1" thickBot="1">
      <c r="A118" s="83" t="s">
        <v>76</v>
      </c>
      <c r="B118" s="83"/>
      <c r="C118" s="83"/>
      <c r="D118" s="83"/>
      <c r="E118" s="83"/>
      <c r="F118" s="83"/>
      <c r="G118" s="83"/>
      <c r="H118" s="83"/>
      <c r="I118" s="83"/>
      <c r="J118" s="83"/>
      <c r="K118" s="83"/>
      <c r="L118" s="83"/>
      <c r="M118" s="8"/>
      <c r="N118" s="2"/>
      <c r="O118" s="2"/>
      <c r="P118" s="8"/>
      <c r="Q118" s="8"/>
      <c r="R118" s="8"/>
      <c r="S118" s="8"/>
      <c r="T118" s="8"/>
      <c r="U118" s="8"/>
      <c r="V118" s="8"/>
    </row>
    <row r="119" spans="1:22" s="11" customFormat="1" ht="15.75" customHeight="1">
      <c r="A119" s="149" t="s">
        <v>24</v>
      </c>
      <c r="B119" s="149"/>
      <c r="C119" s="58" t="s">
        <v>86</v>
      </c>
      <c r="D119" s="44">
        <f ca="1">OFFSET($N$1,MATCH($E$3,$N$1:$N$3,0)-1,1,1,1)</f>
        <v>26.24</v>
      </c>
      <c r="E119" s="138" t="s">
        <v>103</v>
      </c>
      <c r="F119" s="138"/>
      <c r="G119" s="59">
        <f>G45+F86</f>
        <v>1000</v>
      </c>
      <c r="H119" s="150" t="s">
        <v>104</v>
      </c>
      <c r="I119" s="150"/>
      <c r="J119" s="150"/>
      <c r="K119" s="148">
        <f ca="1">G119*D119</f>
        <v>26240</v>
      </c>
      <c r="L119" s="148"/>
      <c r="M119" s="8"/>
      <c r="N119" s="2"/>
      <c r="O119" s="2"/>
    </row>
    <row r="120" spans="1:22" ht="15.75" customHeight="1" thickBot="1">
      <c r="A120" s="139" t="s">
        <v>102</v>
      </c>
      <c r="B120" s="139"/>
      <c r="C120" s="139"/>
      <c r="D120" s="139"/>
      <c r="E120" s="139"/>
      <c r="F120" s="85">
        <f ca="1">K119/(L23+L34+G86)</f>
        <v>0.25108154523850262</v>
      </c>
      <c r="G120" s="85"/>
      <c r="H120" s="151" t="s">
        <v>114</v>
      </c>
      <c r="I120" s="151"/>
      <c r="J120" s="151"/>
      <c r="K120" s="78"/>
      <c r="L120" s="78"/>
      <c r="O120" s="2"/>
      <c r="P120" s="1"/>
      <c r="Q120" s="1"/>
      <c r="R120" s="1"/>
      <c r="S120" s="1"/>
      <c r="T120" s="1"/>
      <c r="U120" s="1"/>
      <c r="V120" s="1"/>
    </row>
    <row r="121" spans="1:22" ht="15.75" customHeight="1" thickBot="1">
      <c r="A121" s="83" t="s">
        <v>77</v>
      </c>
      <c r="B121" s="83"/>
      <c r="C121" s="83"/>
      <c r="D121" s="83"/>
      <c r="E121" s="83"/>
      <c r="F121" s="83"/>
      <c r="G121" s="83"/>
      <c r="H121" s="83"/>
      <c r="I121" s="83"/>
      <c r="J121" s="83"/>
      <c r="K121" s="83"/>
      <c r="L121" s="83"/>
      <c r="O121" s="2"/>
      <c r="P121" s="1"/>
      <c r="Q121" s="1"/>
      <c r="R121" s="1"/>
      <c r="S121" s="1"/>
      <c r="T121" s="1"/>
      <c r="U121" s="1"/>
      <c r="V121" s="1"/>
    </row>
    <row r="122" spans="1:22" ht="13.5" customHeight="1">
      <c r="A122" s="147" t="s">
        <v>33</v>
      </c>
      <c r="B122" s="147"/>
      <c r="C122" s="147"/>
      <c r="D122" s="147"/>
      <c r="E122" s="147"/>
      <c r="F122" s="147"/>
      <c r="G122" s="147"/>
      <c r="H122" s="147"/>
      <c r="I122" s="147"/>
      <c r="J122" s="147"/>
      <c r="K122" s="194">
        <f ca="1">L45</f>
        <v>104507.87999999999</v>
      </c>
      <c r="L122" s="194"/>
      <c r="O122" s="2"/>
      <c r="P122" s="1"/>
      <c r="Q122" s="1"/>
      <c r="R122" s="1"/>
      <c r="S122" s="1"/>
      <c r="T122" s="1"/>
      <c r="U122" s="1"/>
      <c r="V122" s="1"/>
    </row>
    <row r="123" spans="1:22" ht="13.5" customHeight="1">
      <c r="A123" s="146" t="s">
        <v>29</v>
      </c>
      <c r="B123" s="146"/>
      <c r="C123" s="146"/>
      <c r="D123" s="146"/>
      <c r="E123" s="146"/>
      <c r="F123" s="146"/>
      <c r="G123" s="146"/>
      <c r="H123" s="146"/>
      <c r="I123" s="146"/>
      <c r="J123" s="146"/>
      <c r="K123" s="145">
        <f>K63</f>
        <v>9700</v>
      </c>
      <c r="L123" s="145"/>
      <c r="O123" s="2"/>
      <c r="P123" s="1"/>
      <c r="Q123" s="1"/>
      <c r="R123" s="1"/>
      <c r="S123" s="1"/>
      <c r="T123" s="1"/>
      <c r="U123" s="1"/>
      <c r="V123" s="1"/>
    </row>
    <row r="124" spans="1:22" ht="13.5" customHeight="1">
      <c r="A124" s="146" t="s">
        <v>28</v>
      </c>
      <c r="B124" s="146"/>
      <c r="C124" s="146"/>
      <c r="D124" s="146"/>
      <c r="E124" s="146"/>
      <c r="F124" s="146"/>
      <c r="G124" s="146"/>
      <c r="H124" s="146"/>
      <c r="I124" s="146"/>
      <c r="J124" s="146"/>
      <c r="K124" s="145">
        <f>K79</f>
        <v>8600</v>
      </c>
      <c r="L124" s="145"/>
      <c r="O124" s="2"/>
      <c r="P124" s="1"/>
      <c r="Q124" s="1"/>
      <c r="R124" s="1"/>
      <c r="S124" s="1"/>
      <c r="T124" s="1"/>
      <c r="U124" s="1"/>
      <c r="V124" s="1"/>
    </row>
    <row r="125" spans="1:22" ht="13.5" customHeight="1">
      <c r="A125" s="146" t="s">
        <v>42</v>
      </c>
      <c r="B125" s="146"/>
      <c r="C125" s="146"/>
      <c r="D125" s="146"/>
      <c r="E125" s="146"/>
      <c r="F125" s="146"/>
      <c r="G125" s="146"/>
      <c r="H125" s="146"/>
      <c r="I125" s="146"/>
      <c r="J125" s="146"/>
      <c r="K125" s="145">
        <f>K86+K93+K100+K105+K111+K116</f>
        <v>158.24</v>
      </c>
      <c r="L125" s="145"/>
      <c r="O125" s="2"/>
      <c r="P125" s="1"/>
      <c r="Q125" s="1"/>
      <c r="R125" s="1"/>
      <c r="S125" s="1"/>
      <c r="T125" s="1"/>
      <c r="U125" s="1"/>
      <c r="V125" s="1"/>
    </row>
    <row r="126" spans="1:22" ht="13.5" customHeight="1">
      <c r="A126" s="146" t="s">
        <v>74</v>
      </c>
      <c r="B126" s="146"/>
      <c r="C126" s="146"/>
      <c r="D126" s="146"/>
      <c r="E126" s="146"/>
      <c r="F126" s="146"/>
      <c r="G126" s="146"/>
      <c r="H126" s="146"/>
      <c r="I126" s="146"/>
      <c r="J126" s="146"/>
      <c r="K126" s="145">
        <f ca="1">K122+K123+K124+K125</f>
        <v>122966.12</v>
      </c>
      <c r="L126" s="145"/>
      <c r="O126" s="2"/>
      <c r="P126" s="1"/>
      <c r="Q126" s="1"/>
      <c r="R126" s="1"/>
      <c r="S126" s="1"/>
      <c r="T126" s="1"/>
      <c r="U126" s="1"/>
      <c r="V126" s="1"/>
    </row>
    <row r="127" spans="1:22" ht="13.5" customHeight="1" thickBot="1">
      <c r="A127" s="153" t="s">
        <v>75</v>
      </c>
      <c r="B127" s="153"/>
      <c r="C127" s="153"/>
      <c r="D127" s="153"/>
      <c r="E127" s="153"/>
      <c r="F127" s="153"/>
      <c r="G127" s="153"/>
      <c r="H127" s="153"/>
      <c r="I127" s="153"/>
      <c r="J127" s="153"/>
      <c r="K127" s="154">
        <f ca="1">K119</f>
        <v>26240</v>
      </c>
      <c r="L127" s="154"/>
      <c r="O127" s="2"/>
      <c r="P127" s="1"/>
      <c r="Q127" s="1"/>
      <c r="R127" s="1"/>
      <c r="S127" s="1"/>
      <c r="T127" s="1"/>
      <c r="U127" s="1"/>
      <c r="V127" s="1"/>
    </row>
    <row r="128" spans="1:22" ht="15.75" customHeight="1" thickBot="1">
      <c r="A128" s="193" t="s">
        <v>6</v>
      </c>
      <c r="B128" s="193"/>
      <c r="C128" s="193"/>
      <c r="D128" s="193"/>
      <c r="E128" s="193"/>
      <c r="F128" s="193"/>
      <c r="G128" s="193"/>
      <c r="H128" s="193"/>
      <c r="I128" s="193"/>
      <c r="J128" s="193"/>
      <c r="K128" s="157">
        <f ca="1">K126+K127</f>
        <v>149206.12</v>
      </c>
      <c r="L128" s="157"/>
      <c r="O128" s="2"/>
      <c r="P128" s="1"/>
      <c r="Q128" s="1"/>
      <c r="R128" s="1"/>
      <c r="S128" s="1"/>
      <c r="T128" s="1"/>
      <c r="U128" s="1"/>
      <c r="V128" s="1"/>
    </row>
    <row r="129" spans="1:22" ht="15.75" customHeight="1" thickBot="1">
      <c r="A129" s="191" t="s">
        <v>83</v>
      </c>
      <c r="B129" s="191"/>
      <c r="C129" s="191"/>
      <c r="D129" s="191"/>
      <c r="E129" s="191"/>
      <c r="F129" s="191"/>
      <c r="G129" s="191"/>
      <c r="H129" s="191"/>
      <c r="I129" s="191"/>
      <c r="J129" s="191"/>
      <c r="K129" s="191"/>
      <c r="L129" s="191"/>
      <c r="N129" s="4"/>
      <c r="O129" s="4"/>
      <c r="P129" s="1"/>
      <c r="Q129" s="1"/>
      <c r="R129" s="1"/>
      <c r="S129" s="1"/>
      <c r="T129" s="1"/>
      <c r="U129" s="1"/>
      <c r="V129" s="1"/>
    </row>
    <row r="130" spans="1:22" ht="15.75" customHeight="1" thickBot="1">
      <c r="A130" s="83" t="s">
        <v>82</v>
      </c>
      <c r="B130" s="83"/>
      <c r="C130" s="83"/>
      <c r="D130" s="83"/>
      <c r="E130" s="83"/>
      <c r="F130" s="83"/>
      <c r="G130" s="83"/>
      <c r="H130" s="83"/>
      <c r="I130" s="83"/>
      <c r="J130" s="83"/>
      <c r="K130" s="83"/>
      <c r="L130" s="83"/>
      <c r="N130" s="4"/>
      <c r="O130" s="4"/>
      <c r="P130" s="1"/>
      <c r="Q130" s="1"/>
      <c r="R130" s="1"/>
      <c r="S130" s="1"/>
      <c r="T130" s="1"/>
      <c r="U130" s="1"/>
      <c r="V130" s="1"/>
    </row>
    <row r="131" spans="1:22" ht="15.75" customHeight="1">
      <c r="A131" s="175"/>
      <c r="B131" s="176"/>
      <c r="C131" s="176"/>
      <c r="D131" s="176"/>
      <c r="E131" s="176"/>
      <c r="F131" s="176"/>
      <c r="G131" s="176"/>
      <c r="H131" s="176"/>
      <c r="I131" s="176"/>
      <c r="J131" s="176"/>
      <c r="K131" s="176"/>
      <c r="L131" s="177"/>
      <c r="N131" s="4"/>
      <c r="O131" s="4"/>
      <c r="P131" s="1"/>
      <c r="Q131" s="1"/>
      <c r="R131" s="1"/>
      <c r="S131" s="1"/>
      <c r="T131" s="1"/>
      <c r="U131" s="1"/>
      <c r="V131" s="1"/>
    </row>
    <row r="132" spans="1:22" ht="14.1" customHeight="1">
      <c r="A132" s="178"/>
      <c r="B132" s="179"/>
      <c r="C132" s="179"/>
      <c r="D132" s="179"/>
      <c r="E132" s="179"/>
      <c r="F132" s="179"/>
      <c r="G132" s="179"/>
      <c r="H132" s="179"/>
      <c r="I132" s="179"/>
      <c r="J132" s="179"/>
      <c r="K132" s="179"/>
      <c r="L132" s="180"/>
      <c r="P132" s="1"/>
      <c r="Q132" s="1"/>
      <c r="R132" s="1"/>
      <c r="S132" s="1"/>
      <c r="T132" s="1"/>
      <c r="U132" s="1"/>
      <c r="V132" s="1"/>
    </row>
    <row r="133" spans="1:22" s="11" customFormat="1" ht="14.1" customHeight="1">
      <c r="A133" s="178"/>
      <c r="B133" s="179"/>
      <c r="C133" s="179"/>
      <c r="D133" s="179"/>
      <c r="E133" s="179"/>
      <c r="F133" s="179"/>
      <c r="G133" s="179"/>
      <c r="H133" s="179"/>
      <c r="I133" s="179"/>
      <c r="J133" s="179"/>
      <c r="K133" s="179"/>
      <c r="L133" s="180"/>
      <c r="M133" s="8"/>
      <c r="N133" s="9"/>
      <c r="O133" s="10"/>
    </row>
    <row r="134" spans="1:22" s="11" customFormat="1" ht="14.1" customHeight="1">
      <c r="A134" s="178"/>
      <c r="B134" s="179"/>
      <c r="C134" s="179"/>
      <c r="D134" s="179"/>
      <c r="E134" s="179"/>
      <c r="F134" s="179"/>
      <c r="G134" s="179"/>
      <c r="H134" s="179"/>
      <c r="I134" s="179"/>
      <c r="J134" s="179"/>
      <c r="K134" s="179"/>
      <c r="L134" s="180"/>
      <c r="M134" s="8"/>
      <c r="N134" s="9"/>
      <c r="O134" s="10"/>
    </row>
    <row r="135" spans="1:22" s="11" customFormat="1" ht="14.1" customHeight="1">
      <c r="A135" s="178"/>
      <c r="B135" s="179"/>
      <c r="C135" s="179"/>
      <c r="D135" s="179"/>
      <c r="E135" s="179"/>
      <c r="F135" s="179"/>
      <c r="G135" s="179"/>
      <c r="H135" s="179"/>
      <c r="I135" s="179"/>
      <c r="J135" s="179"/>
      <c r="K135" s="179"/>
      <c r="L135" s="180"/>
      <c r="M135" s="8"/>
      <c r="N135" s="9"/>
      <c r="O135" s="10"/>
    </row>
    <row r="136" spans="1:22" s="11" customFormat="1" ht="14.1" customHeight="1">
      <c r="A136" s="178"/>
      <c r="B136" s="179"/>
      <c r="C136" s="179"/>
      <c r="D136" s="179"/>
      <c r="E136" s="179"/>
      <c r="F136" s="179"/>
      <c r="G136" s="179"/>
      <c r="H136" s="179"/>
      <c r="I136" s="179"/>
      <c r="J136" s="179"/>
      <c r="K136" s="179"/>
      <c r="L136" s="180"/>
      <c r="M136" s="8"/>
      <c r="N136" s="9"/>
      <c r="O136" s="10"/>
    </row>
    <row r="137" spans="1:22" s="11" customFormat="1" ht="14.1" customHeight="1">
      <c r="A137" s="178"/>
      <c r="B137" s="179"/>
      <c r="C137" s="179"/>
      <c r="D137" s="179"/>
      <c r="E137" s="179"/>
      <c r="F137" s="179"/>
      <c r="G137" s="179"/>
      <c r="H137" s="179"/>
      <c r="I137" s="179"/>
      <c r="J137" s="179"/>
      <c r="K137" s="179"/>
      <c r="L137" s="180"/>
      <c r="M137" s="8"/>
      <c r="N137" s="8"/>
      <c r="O137" s="8"/>
    </row>
    <row r="138" spans="1:22" s="11" customFormat="1" ht="14.1" customHeight="1">
      <c r="A138" s="178"/>
      <c r="B138" s="179"/>
      <c r="C138" s="179"/>
      <c r="D138" s="179"/>
      <c r="E138" s="179"/>
      <c r="F138" s="179"/>
      <c r="G138" s="179"/>
      <c r="H138" s="179"/>
      <c r="I138" s="179"/>
      <c r="J138" s="179"/>
      <c r="K138" s="179"/>
      <c r="L138" s="180"/>
      <c r="M138" s="8"/>
      <c r="N138" s="8"/>
      <c r="O138" s="8"/>
    </row>
    <row r="139" spans="1:22" s="11" customFormat="1" ht="14.1" customHeight="1">
      <c r="A139" s="178"/>
      <c r="B139" s="179"/>
      <c r="C139" s="179"/>
      <c r="D139" s="179"/>
      <c r="E139" s="179"/>
      <c r="F139" s="179"/>
      <c r="G139" s="179"/>
      <c r="H139" s="179"/>
      <c r="I139" s="179"/>
      <c r="J139" s="179"/>
      <c r="K139" s="179"/>
      <c r="L139" s="180"/>
      <c r="M139" s="8"/>
      <c r="N139" s="8"/>
      <c r="O139" s="8"/>
    </row>
    <row r="140" spans="1:22" s="11" customFormat="1" ht="14.1" customHeight="1">
      <c r="A140" s="178"/>
      <c r="B140" s="179"/>
      <c r="C140" s="179"/>
      <c r="D140" s="179"/>
      <c r="E140" s="179"/>
      <c r="F140" s="179"/>
      <c r="G140" s="179"/>
      <c r="H140" s="179"/>
      <c r="I140" s="179"/>
      <c r="J140" s="179"/>
      <c r="K140" s="179"/>
      <c r="L140" s="180"/>
      <c r="M140" s="8"/>
      <c r="N140" s="8"/>
      <c r="O140" s="8"/>
    </row>
    <row r="141" spans="1:22" s="11" customFormat="1" ht="14.1" customHeight="1">
      <c r="A141" s="178"/>
      <c r="B141" s="179"/>
      <c r="C141" s="179"/>
      <c r="D141" s="179"/>
      <c r="E141" s="179"/>
      <c r="F141" s="179"/>
      <c r="G141" s="179"/>
      <c r="H141" s="179"/>
      <c r="I141" s="179"/>
      <c r="J141" s="179"/>
      <c r="K141" s="179"/>
      <c r="L141" s="180"/>
      <c r="M141" s="8"/>
      <c r="N141" s="8"/>
      <c r="O141" s="8"/>
    </row>
    <row r="142" spans="1:22" s="11" customFormat="1" ht="14.1" customHeight="1">
      <c r="A142" s="178"/>
      <c r="B142" s="179"/>
      <c r="C142" s="179"/>
      <c r="D142" s="179"/>
      <c r="E142" s="179"/>
      <c r="F142" s="179"/>
      <c r="G142" s="179"/>
      <c r="H142" s="179"/>
      <c r="I142" s="179"/>
      <c r="J142" s="179"/>
      <c r="K142" s="179"/>
      <c r="L142" s="180"/>
      <c r="M142" s="8"/>
      <c r="N142" s="8"/>
      <c r="O142" s="8"/>
    </row>
    <row r="143" spans="1:22" s="11" customFormat="1" ht="14.1" customHeight="1">
      <c r="A143" s="178"/>
      <c r="B143" s="179"/>
      <c r="C143" s="179"/>
      <c r="D143" s="179"/>
      <c r="E143" s="179"/>
      <c r="F143" s="179"/>
      <c r="G143" s="179"/>
      <c r="H143" s="179"/>
      <c r="I143" s="179"/>
      <c r="J143" s="179"/>
      <c r="K143" s="179"/>
      <c r="L143" s="180"/>
      <c r="M143" s="8"/>
      <c r="N143" s="8"/>
      <c r="O143" s="8"/>
    </row>
    <row r="144" spans="1:22" s="11" customFormat="1" ht="14.1" customHeight="1">
      <c r="A144" s="178"/>
      <c r="B144" s="179"/>
      <c r="C144" s="179"/>
      <c r="D144" s="179"/>
      <c r="E144" s="179"/>
      <c r="F144" s="179"/>
      <c r="G144" s="179"/>
      <c r="H144" s="179"/>
      <c r="I144" s="179"/>
      <c r="J144" s="179"/>
      <c r="K144" s="179"/>
      <c r="L144" s="180"/>
      <c r="M144" s="8"/>
      <c r="N144" s="8"/>
      <c r="O144" s="8"/>
    </row>
    <row r="145" spans="1:15" s="11" customFormat="1" ht="14.1" customHeight="1">
      <c r="A145" s="178"/>
      <c r="B145" s="179"/>
      <c r="C145" s="179"/>
      <c r="D145" s="179"/>
      <c r="E145" s="179"/>
      <c r="F145" s="179"/>
      <c r="G145" s="179"/>
      <c r="H145" s="179"/>
      <c r="I145" s="179"/>
      <c r="J145" s="179"/>
      <c r="K145" s="179"/>
      <c r="L145" s="180"/>
      <c r="M145" s="8"/>
      <c r="N145" s="8"/>
      <c r="O145" s="8"/>
    </row>
    <row r="146" spans="1:15" s="11" customFormat="1" ht="14.1" customHeight="1">
      <c r="A146" s="178"/>
      <c r="B146" s="179"/>
      <c r="C146" s="179"/>
      <c r="D146" s="179"/>
      <c r="E146" s="179"/>
      <c r="F146" s="179"/>
      <c r="G146" s="179"/>
      <c r="H146" s="179"/>
      <c r="I146" s="179"/>
      <c r="J146" s="179"/>
      <c r="K146" s="179"/>
      <c r="L146" s="180"/>
      <c r="M146" s="8"/>
      <c r="N146" s="8"/>
      <c r="O146" s="8"/>
    </row>
    <row r="147" spans="1:15" s="11" customFormat="1" ht="14.1" customHeight="1">
      <c r="A147" s="178"/>
      <c r="B147" s="179"/>
      <c r="C147" s="179"/>
      <c r="D147" s="179"/>
      <c r="E147" s="179"/>
      <c r="F147" s="179"/>
      <c r="G147" s="179"/>
      <c r="H147" s="179"/>
      <c r="I147" s="179"/>
      <c r="J147" s="179"/>
      <c r="K147" s="179"/>
      <c r="L147" s="180"/>
      <c r="M147" s="8"/>
      <c r="N147" s="8"/>
      <c r="O147" s="8"/>
    </row>
    <row r="148" spans="1:15" s="11" customFormat="1" ht="14.1" customHeight="1">
      <c r="A148" s="178"/>
      <c r="B148" s="179"/>
      <c r="C148" s="179"/>
      <c r="D148" s="179"/>
      <c r="E148" s="179"/>
      <c r="F148" s="179"/>
      <c r="G148" s="179"/>
      <c r="H148" s="179"/>
      <c r="I148" s="179"/>
      <c r="J148" s="179"/>
      <c r="K148" s="179"/>
      <c r="L148" s="180"/>
      <c r="M148" s="8"/>
      <c r="N148" s="8"/>
      <c r="O148" s="8"/>
    </row>
    <row r="149" spans="1:15" s="11" customFormat="1" ht="14.1" customHeight="1">
      <c r="A149" s="178"/>
      <c r="B149" s="179"/>
      <c r="C149" s="179"/>
      <c r="D149" s="179"/>
      <c r="E149" s="179"/>
      <c r="F149" s="179"/>
      <c r="G149" s="179"/>
      <c r="H149" s="179"/>
      <c r="I149" s="179"/>
      <c r="J149" s="179"/>
      <c r="K149" s="179"/>
      <c r="L149" s="180"/>
      <c r="M149" s="8"/>
      <c r="N149" s="9"/>
      <c r="O149" s="10"/>
    </row>
    <row r="150" spans="1:15" s="11" customFormat="1" ht="14.1" customHeight="1">
      <c r="A150" s="178"/>
      <c r="B150" s="179"/>
      <c r="C150" s="179"/>
      <c r="D150" s="179"/>
      <c r="E150" s="179"/>
      <c r="F150" s="179"/>
      <c r="G150" s="179"/>
      <c r="H150" s="179"/>
      <c r="I150" s="179"/>
      <c r="J150" s="179"/>
      <c r="K150" s="179"/>
      <c r="L150" s="180"/>
      <c r="M150" s="8"/>
      <c r="N150" s="9"/>
      <c r="O150" s="10"/>
    </row>
    <row r="151" spans="1:15" s="11" customFormat="1" ht="14.1" customHeight="1">
      <c r="A151" s="178"/>
      <c r="B151" s="179"/>
      <c r="C151" s="179"/>
      <c r="D151" s="179"/>
      <c r="E151" s="179"/>
      <c r="F151" s="179"/>
      <c r="G151" s="179"/>
      <c r="H151" s="179"/>
      <c r="I151" s="179"/>
      <c r="J151" s="179"/>
      <c r="K151" s="179"/>
      <c r="L151" s="180"/>
      <c r="M151" s="8"/>
      <c r="N151" s="9"/>
      <c r="O151" s="10"/>
    </row>
    <row r="152" spans="1:15" s="11" customFormat="1" ht="14.1" customHeight="1">
      <c r="A152" s="178"/>
      <c r="B152" s="179"/>
      <c r="C152" s="179"/>
      <c r="D152" s="179"/>
      <c r="E152" s="179"/>
      <c r="F152" s="179"/>
      <c r="G152" s="179"/>
      <c r="H152" s="179"/>
      <c r="I152" s="179"/>
      <c r="J152" s="179"/>
      <c r="K152" s="179"/>
      <c r="L152" s="180"/>
      <c r="M152" s="8"/>
      <c r="N152" s="9"/>
      <c r="O152" s="10"/>
    </row>
    <row r="153" spans="1:15" s="11" customFormat="1" ht="14.1" customHeight="1">
      <c r="A153" s="178"/>
      <c r="B153" s="179"/>
      <c r="C153" s="179"/>
      <c r="D153" s="179"/>
      <c r="E153" s="179"/>
      <c r="F153" s="179"/>
      <c r="G153" s="179"/>
      <c r="H153" s="179"/>
      <c r="I153" s="179"/>
      <c r="J153" s="179"/>
      <c r="K153" s="179"/>
      <c r="L153" s="180"/>
      <c r="M153" s="8"/>
      <c r="N153" s="9"/>
      <c r="O153" s="10"/>
    </row>
    <row r="154" spans="1:15" s="11" customFormat="1" ht="14.1" customHeight="1">
      <c r="A154" s="178"/>
      <c r="B154" s="179"/>
      <c r="C154" s="179"/>
      <c r="D154" s="179"/>
      <c r="E154" s="179"/>
      <c r="F154" s="179"/>
      <c r="G154" s="179"/>
      <c r="H154" s="179"/>
      <c r="I154" s="179"/>
      <c r="J154" s="179"/>
      <c r="K154" s="179"/>
      <c r="L154" s="180"/>
      <c r="M154" s="8"/>
      <c r="N154" s="9"/>
      <c r="O154" s="10"/>
    </row>
    <row r="155" spans="1:15" s="11" customFormat="1" ht="14.1" customHeight="1">
      <c r="A155" s="178"/>
      <c r="B155" s="179"/>
      <c r="C155" s="179"/>
      <c r="D155" s="179"/>
      <c r="E155" s="179"/>
      <c r="F155" s="179"/>
      <c r="G155" s="179"/>
      <c r="H155" s="179"/>
      <c r="I155" s="179"/>
      <c r="J155" s="179"/>
      <c r="K155" s="179"/>
      <c r="L155" s="180"/>
      <c r="M155" s="8"/>
      <c r="N155" s="9"/>
      <c r="O155" s="10"/>
    </row>
    <row r="156" spans="1:15" s="11" customFormat="1" ht="14.1" customHeight="1">
      <c r="A156" s="178"/>
      <c r="B156" s="179"/>
      <c r="C156" s="179"/>
      <c r="D156" s="179"/>
      <c r="E156" s="179"/>
      <c r="F156" s="179"/>
      <c r="G156" s="179"/>
      <c r="H156" s="179"/>
      <c r="I156" s="179"/>
      <c r="J156" s="179"/>
      <c r="K156" s="179"/>
      <c r="L156" s="180"/>
      <c r="M156" s="8"/>
      <c r="N156" s="9"/>
      <c r="O156" s="10"/>
    </row>
    <row r="157" spans="1:15" s="11" customFormat="1" ht="14.1" customHeight="1">
      <c r="A157" s="178"/>
      <c r="B157" s="179"/>
      <c r="C157" s="179"/>
      <c r="D157" s="179"/>
      <c r="E157" s="179"/>
      <c r="F157" s="179"/>
      <c r="G157" s="179"/>
      <c r="H157" s="179"/>
      <c r="I157" s="179"/>
      <c r="J157" s="179"/>
      <c r="K157" s="179"/>
      <c r="L157" s="180"/>
      <c r="M157" s="8"/>
      <c r="N157" s="9"/>
      <c r="O157" s="10"/>
    </row>
    <row r="158" spans="1:15" s="11" customFormat="1" ht="14.1" customHeight="1">
      <c r="A158" s="178"/>
      <c r="B158" s="179"/>
      <c r="C158" s="179"/>
      <c r="D158" s="179"/>
      <c r="E158" s="179"/>
      <c r="F158" s="179"/>
      <c r="G158" s="179"/>
      <c r="H158" s="179"/>
      <c r="I158" s="179"/>
      <c r="J158" s="179"/>
      <c r="K158" s="179"/>
      <c r="L158" s="180"/>
      <c r="M158" s="8"/>
      <c r="N158" s="9"/>
      <c r="O158" s="10"/>
    </row>
    <row r="159" spans="1:15" s="11" customFormat="1" ht="14.1" customHeight="1">
      <c r="A159" s="178"/>
      <c r="B159" s="179"/>
      <c r="C159" s="179"/>
      <c r="D159" s="179"/>
      <c r="E159" s="179"/>
      <c r="F159" s="179"/>
      <c r="G159" s="179"/>
      <c r="H159" s="179"/>
      <c r="I159" s="179"/>
      <c r="J159" s="179"/>
      <c r="K159" s="179"/>
      <c r="L159" s="180"/>
      <c r="M159" s="8"/>
      <c r="N159" s="9"/>
      <c r="O159" s="10"/>
    </row>
    <row r="160" spans="1:15" s="11" customFormat="1" ht="14.1" customHeight="1">
      <c r="A160" s="178"/>
      <c r="B160" s="179"/>
      <c r="C160" s="179"/>
      <c r="D160" s="179"/>
      <c r="E160" s="179"/>
      <c r="F160" s="179"/>
      <c r="G160" s="179"/>
      <c r="H160" s="179"/>
      <c r="I160" s="179"/>
      <c r="J160" s="179"/>
      <c r="K160" s="179"/>
      <c r="L160" s="180"/>
      <c r="M160" s="8"/>
      <c r="N160" s="9"/>
      <c r="O160" s="10"/>
    </row>
    <row r="161" spans="1:15" s="11" customFormat="1" ht="14.1" customHeight="1">
      <c r="A161" s="178"/>
      <c r="B161" s="179"/>
      <c r="C161" s="179"/>
      <c r="D161" s="179"/>
      <c r="E161" s="179"/>
      <c r="F161" s="179"/>
      <c r="G161" s="179"/>
      <c r="H161" s="179"/>
      <c r="I161" s="179"/>
      <c r="J161" s="179"/>
      <c r="K161" s="179"/>
      <c r="L161" s="180"/>
      <c r="M161" s="8"/>
      <c r="N161" s="9"/>
      <c r="O161" s="10"/>
    </row>
    <row r="162" spans="1:15" s="11" customFormat="1" ht="14.1" customHeight="1">
      <c r="A162" s="178"/>
      <c r="B162" s="179"/>
      <c r="C162" s="179"/>
      <c r="D162" s="179"/>
      <c r="E162" s="179"/>
      <c r="F162" s="179"/>
      <c r="G162" s="179"/>
      <c r="H162" s="179"/>
      <c r="I162" s="179"/>
      <c r="J162" s="179"/>
      <c r="K162" s="179"/>
      <c r="L162" s="180"/>
      <c r="M162" s="8"/>
      <c r="N162" s="9"/>
      <c r="O162" s="10"/>
    </row>
    <row r="163" spans="1:15" s="11" customFormat="1" ht="14.1" customHeight="1">
      <c r="A163" s="178"/>
      <c r="B163" s="179"/>
      <c r="C163" s="179"/>
      <c r="D163" s="179"/>
      <c r="E163" s="179"/>
      <c r="F163" s="179"/>
      <c r="G163" s="179"/>
      <c r="H163" s="179"/>
      <c r="I163" s="179"/>
      <c r="J163" s="179"/>
      <c r="K163" s="179"/>
      <c r="L163" s="180"/>
      <c r="M163" s="8"/>
      <c r="N163" s="9"/>
      <c r="O163" s="10"/>
    </row>
    <row r="164" spans="1:15" s="11" customFormat="1" ht="14.1" customHeight="1">
      <c r="A164" s="178"/>
      <c r="B164" s="179"/>
      <c r="C164" s="179"/>
      <c r="D164" s="179"/>
      <c r="E164" s="179"/>
      <c r="F164" s="179"/>
      <c r="G164" s="179"/>
      <c r="H164" s="179"/>
      <c r="I164" s="179"/>
      <c r="J164" s="179"/>
      <c r="K164" s="179"/>
      <c r="L164" s="180"/>
      <c r="M164" s="8"/>
      <c r="N164" s="8"/>
      <c r="O164" s="8"/>
    </row>
    <row r="165" spans="1:15" s="11" customFormat="1" ht="14.1" customHeight="1">
      <c r="A165" s="178"/>
      <c r="B165" s="179"/>
      <c r="C165" s="179"/>
      <c r="D165" s="179"/>
      <c r="E165" s="179"/>
      <c r="F165" s="179"/>
      <c r="G165" s="179"/>
      <c r="H165" s="179"/>
      <c r="I165" s="179"/>
      <c r="J165" s="179"/>
      <c r="K165" s="179"/>
      <c r="L165" s="180"/>
      <c r="M165" s="8"/>
      <c r="N165" s="8"/>
      <c r="O165" s="8"/>
    </row>
    <row r="166" spans="1:15" s="11" customFormat="1" ht="14.1" customHeight="1">
      <c r="A166" s="178"/>
      <c r="B166" s="179"/>
      <c r="C166" s="179"/>
      <c r="D166" s="179"/>
      <c r="E166" s="179"/>
      <c r="F166" s="179"/>
      <c r="G166" s="179"/>
      <c r="H166" s="179"/>
      <c r="I166" s="179"/>
      <c r="J166" s="179"/>
      <c r="K166" s="179"/>
      <c r="L166" s="180"/>
      <c r="M166" s="8"/>
      <c r="N166" s="8"/>
      <c r="O166" s="8"/>
    </row>
    <row r="167" spans="1:15" s="11" customFormat="1" ht="14.1" customHeight="1">
      <c r="A167" s="178"/>
      <c r="B167" s="179"/>
      <c r="C167" s="179"/>
      <c r="D167" s="179"/>
      <c r="E167" s="179"/>
      <c r="F167" s="179"/>
      <c r="G167" s="179"/>
      <c r="H167" s="179"/>
      <c r="I167" s="179"/>
      <c r="J167" s="179"/>
      <c r="K167" s="179"/>
      <c r="L167" s="180"/>
      <c r="M167" s="8"/>
      <c r="N167" s="8"/>
      <c r="O167" s="8"/>
    </row>
    <row r="168" spans="1:15" s="11" customFormat="1" ht="14.1" customHeight="1">
      <c r="A168" s="178"/>
      <c r="B168" s="179"/>
      <c r="C168" s="179"/>
      <c r="D168" s="179"/>
      <c r="E168" s="179"/>
      <c r="F168" s="179"/>
      <c r="G168" s="179"/>
      <c r="H168" s="179"/>
      <c r="I168" s="179"/>
      <c r="J168" s="179"/>
      <c r="K168" s="179"/>
      <c r="L168" s="180"/>
      <c r="M168" s="8"/>
      <c r="N168" s="8"/>
      <c r="O168" s="8"/>
    </row>
    <row r="169" spans="1:15" s="11" customFormat="1" ht="14.1" customHeight="1">
      <c r="A169" s="178"/>
      <c r="B169" s="179"/>
      <c r="C169" s="179"/>
      <c r="D169" s="179"/>
      <c r="E169" s="179"/>
      <c r="F169" s="179"/>
      <c r="G169" s="179"/>
      <c r="H169" s="179"/>
      <c r="I169" s="179"/>
      <c r="J169" s="179"/>
      <c r="K169" s="179"/>
      <c r="L169" s="180"/>
      <c r="M169" s="8"/>
      <c r="N169" s="8"/>
      <c r="O169" s="8"/>
    </row>
    <row r="170" spans="1:15" s="11" customFormat="1" ht="14.1" customHeight="1">
      <c r="A170" s="178"/>
      <c r="B170" s="179"/>
      <c r="C170" s="179"/>
      <c r="D170" s="179"/>
      <c r="E170" s="179"/>
      <c r="F170" s="179"/>
      <c r="G170" s="179"/>
      <c r="H170" s="179"/>
      <c r="I170" s="179"/>
      <c r="J170" s="179"/>
      <c r="K170" s="179"/>
      <c r="L170" s="180"/>
      <c r="M170" s="8"/>
      <c r="N170" s="8"/>
      <c r="O170" s="8"/>
    </row>
    <row r="171" spans="1:15" s="11" customFormat="1" ht="14.1" customHeight="1">
      <c r="A171" s="178"/>
      <c r="B171" s="179"/>
      <c r="C171" s="179"/>
      <c r="D171" s="179"/>
      <c r="E171" s="179"/>
      <c r="F171" s="179"/>
      <c r="G171" s="179"/>
      <c r="H171" s="179"/>
      <c r="I171" s="179"/>
      <c r="J171" s="179"/>
      <c r="K171" s="179"/>
      <c r="L171" s="180"/>
      <c r="M171" s="8"/>
      <c r="N171" s="8"/>
      <c r="O171" s="8"/>
    </row>
    <row r="172" spans="1:15" s="11" customFormat="1" ht="14.1" customHeight="1">
      <c r="A172" s="178"/>
      <c r="B172" s="179"/>
      <c r="C172" s="179"/>
      <c r="D172" s="179"/>
      <c r="E172" s="179"/>
      <c r="F172" s="179"/>
      <c r="G172" s="179"/>
      <c r="H172" s="179"/>
      <c r="I172" s="179"/>
      <c r="J172" s="179"/>
      <c r="K172" s="179"/>
      <c r="L172" s="180"/>
      <c r="M172" s="8"/>
      <c r="N172" s="8"/>
      <c r="O172" s="8"/>
    </row>
    <row r="173" spans="1:15" s="11" customFormat="1" ht="14.1" customHeight="1">
      <c r="A173" s="178"/>
      <c r="B173" s="179"/>
      <c r="C173" s="179"/>
      <c r="D173" s="179"/>
      <c r="E173" s="179"/>
      <c r="F173" s="179"/>
      <c r="G173" s="179"/>
      <c r="H173" s="179"/>
      <c r="I173" s="179"/>
      <c r="J173" s="179"/>
      <c r="K173" s="179"/>
      <c r="L173" s="180"/>
      <c r="M173" s="8"/>
      <c r="N173" s="8"/>
      <c r="O173" s="8"/>
    </row>
    <row r="174" spans="1:15" s="11" customFormat="1" ht="14.1" customHeight="1">
      <c r="A174" s="178"/>
      <c r="B174" s="179"/>
      <c r="C174" s="179"/>
      <c r="D174" s="179"/>
      <c r="E174" s="179"/>
      <c r="F174" s="179"/>
      <c r="G174" s="179"/>
      <c r="H174" s="179"/>
      <c r="I174" s="179"/>
      <c r="J174" s="179"/>
      <c r="K174" s="179"/>
      <c r="L174" s="180"/>
      <c r="M174" s="8"/>
      <c r="N174" s="8"/>
      <c r="O174" s="8"/>
    </row>
    <row r="175" spans="1:15" s="11" customFormat="1" ht="14.1" customHeight="1">
      <c r="A175" s="178"/>
      <c r="B175" s="179"/>
      <c r="C175" s="179"/>
      <c r="D175" s="179"/>
      <c r="E175" s="179"/>
      <c r="F175" s="179"/>
      <c r="G175" s="179"/>
      <c r="H175" s="179"/>
      <c r="I175" s="179"/>
      <c r="J175" s="179"/>
      <c r="K175" s="179"/>
      <c r="L175" s="180"/>
      <c r="M175" s="8"/>
      <c r="N175" s="8"/>
      <c r="O175" s="8"/>
    </row>
    <row r="176" spans="1:15" s="11" customFormat="1" ht="14.1" customHeight="1">
      <c r="A176" s="178"/>
      <c r="B176" s="179"/>
      <c r="C176" s="179"/>
      <c r="D176" s="179"/>
      <c r="E176" s="179"/>
      <c r="F176" s="179"/>
      <c r="G176" s="179"/>
      <c r="H176" s="179"/>
      <c r="I176" s="179"/>
      <c r="J176" s="179"/>
      <c r="K176" s="179"/>
      <c r="L176" s="180"/>
      <c r="M176" s="8"/>
      <c r="N176" s="8"/>
      <c r="O176" s="8"/>
    </row>
    <row r="177" spans="1:15" s="11" customFormat="1" ht="14.1" customHeight="1">
      <c r="A177" s="178"/>
      <c r="B177" s="179"/>
      <c r="C177" s="179"/>
      <c r="D177" s="179"/>
      <c r="E177" s="179"/>
      <c r="F177" s="179"/>
      <c r="G177" s="179"/>
      <c r="H177" s="179"/>
      <c r="I177" s="179"/>
      <c r="J177" s="179"/>
      <c r="K177" s="179"/>
      <c r="L177" s="180"/>
      <c r="M177" s="8"/>
      <c r="N177" s="8"/>
      <c r="O177" s="8"/>
    </row>
    <row r="178" spans="1:15" s="11" customFormat="1" ht="14.1" customHeight="1">
      <c r="A178" s="178"/>
      <c r="B178" s="179"/>
      <c r="C178" s="179"/>
      <c r="D178" s="179"/>
      <c r="E178" s="179"/>
      <c r="F178" s="179"/>
      <c r="G178" s="179"/>
      <c r="H178" s="179"/>
      <c r="I178" s="179"/>
      <c r="J178" s="179"/>
      <c r="K178" s="179"/>
      <c r="L178" s="180"/>
      <c r="M178" s="8"/>
      <c r="N178" s="8"/>
      <c r="O178" s="8"/>
    </row>
    <row r="179" spans="1:15" s="11" customFormat="1" ht="14.1" customHeight="1">
      <c r="A179" s="178"/>
      <c r="B179" s="179"/>
      <c r="C179" s="179"/>
      <c r="D179" s="179"/>
      <c r="E179" s="179"/>
      <c r="F179" s="179"/>
      <c r="G179" s="179"/>
      <c r="H179" s="179"/>
      <c r="I179" s="179"/>
      <c r="J179" s="179"/>
      <c r="K179" s="179"/>
      <c r="L179" s="180"/>
      <c r="M179" s="8"/>
      <c r="N179" s="8"/>
      <c r="O179" s="8"/>
    </row>
    <row r="180" spans="1:15" s="11" customFormat="1" ht="14.1" customHeight="1">
      <c r="A180" s="178"/>
      <c r="B180" s="179"/>
      <c r="C180" s="179"/>
      <c r="D180" s="179"/>
      <c r="E180" s="179"/>
      <c r="F180" s="179"/>
      <c r="G180" s="179"/>
      <c r="H180" s="179"/>
      <c r="I180" s="179"/>
      <c r="J180" s="179"/>
      <c r="K180" s="179"/>
      <c r="L180" s="180"/>
      <c r="M180" s="8"/>
      <c r="N180" s="8"/>
      <c r="O180" s="8"/>
    </row>
    <row r="181" spans="1:15" s="11" customFormat="1" ht="14.1" customHeight="1">
      <c r="A181" s="178"/>
      <c r="B181" s="179"/>
      <c r="C181" s="179"/>
      <c r="D181" s="179"/>
      <c r="E181" s="179"/>
      <c r="F181" s="179"/>
      <c r="G181" s="179"/>
      <c r="H181" s="179"/>
      <c r="I181" s="179"/>
      <c r="J181" s="179"/>
      <c r="K181" s="179"/>
      <c r="L181" s="180"/>
      <c r="M181" s="8"/>
      <c r="N181" s="8"/>
      <c r="O181" s="8"/>
    </row>
    <row r="182" spans="1:15" s="11" customFormat="1" ht="14.1" customHeight="1">
      <c r="A182" s="178"/>
      <c r="B182" s="179"/>
      <c r="C182" s="179"/>
      <c r="D182" s="179"/>
      <c r="E182" s="179"/>
      <c r="F182" s="179"/>
      <c r="G182" s="179"/>
      <c r="H182" s="179"/>
      <c r="I182" s="179"/>
      <c r="J182" s="179"/>
      <c r="K182" s="179"/>
      <c r="L182" s="180"/>
      <c r="M182" s="8"/>
      <c r="N182" s="8"/>
      <c r="O182" s="8"/>
    </row>
    <row r="183" spans="1:15" s="11" customFormat="1" ht="14.1" customHeight="1">
      <c r="A183" s="178"/>
      <c r="B183" s="179"/>
      <c r="C183" s="179"/>
      <c r="D183" s="179"/>
      <c r="E183" s="179"/>
      <c r="F183" s="179"/>
      <c r="G183" s="179"/>
      <c r="H183" s="179"/>
      <c r="I183" s="179"/>
      <c r="J183" s="179"/>
      <c r="K183" s="179"/>
      <c r="L183" s="180"/>
      <c r="M183" s="8"/>
      <c r="N183" s="8"/>
      <c r="O183" s="8"/>
    </row>
    <row r="184" spans="1:15" s="11" customFormat="1" ht="14.1" customHeight="1">
      <c r="A184" s="178"/>
      <c r="B184" s="179"/>
      <c r="C184" s="179"/>
      <c r="D184" s="179"/>
      <c r="E184" s="179"/>
      <c r="F184" s="179"/>
      <c r="G184" s="179"/>
      <c r="H184" s="179"/>
      <c r="I184" s="179"/>
      <c r="J184" s="179"/>
      <c r="K184" s="179"/>
      <c r="L184" s="180"/>
      <c r="M184" s="8"/>
      <c r="N184" s="8"/>
      <c r="O184" s="8"/>
    </row>
    <row r="185" spans="1:15" s="11" customFormat="1" ht="14.1" customHeight="1">
      <c r="A185" s="178"/>
      <c r="B185" s="179"/>
      <c r="C185" s="179"/>
      <c r="D185" s="179"/>
      <c r="E185" s="179"/>
      <c r="F185" s="179"/>
      <c r="G185" s="179"/>
      <c r="H185" s="179"/>
      <c r="I185" s="179"/>
      <c r="J185" s="179"/>
      <c r="K185" s="179"/>
      <c r="L185" s="180"/>
      <c r="M185" s="8"/>
      <c r="N185" s="8"/>
      <c r="O185" s="8"/>
    </row>
    <row r="186" spans="1:15" s="11" customFormat="1" ht="14.1" customHeight="1">
      <c r="A186" s="178"/>
      <c r="B186" s="179"/>
      <c r="C186" s="179"/>
      <c r="D186" s="179"/>
      <c r="E186" s="179"/>
      <c r="F186" s="179"/>
      <c r="G186" s="179"/>
      <c r="H186" s="179"/>
      <c r="I186" s="179"/>
      <c r="J186" s="179"/>
      <c r="K186" s="179"/>
      <c r="L186" s="180"/>
      <c r="M186" s="8"/>
      <c r="N186" s="8"/>
      <c r="O186" s="8"/>
    </row>
    <row r="187" spans="1:15" s="11" customFormat="1" ht="14.1" customHeight="1">
      <c r="A187" s="178"/>
      <c r="B187" s="179"/>
      <c r="C187" s="179"/>
      <c r="D187" s="179"/>
      <c r="E187" s="179"/>
      <c r="F187" s="179"/>
      <c r="G187" s="179"/>
      <c r="H187" s="179"/>
      <c r="I187" s="179"/>
      <c r="J187" s="179"/>
      <c r="K187" s="179"/>
      <c r="L187" s="180"/>
      <c r="M187" s="8"/>
      <c r="N187" s="8"/>
      <c r="O187" s="8"/>
    </row>
    <row r="188" spans="1:15" s="11" customFormat="1" ht="14.1" customHeight="1">
      <c r="A188" s="178"/>
      <c r="B188" s="179"/>
      <c r="C188" s="179"/>
      <c r="D188" s="179"/>
      <c r="E188" s="179"/>
      <c r="F188" s="179"/>
      <c r="G188" s="179"/>
      <c r="H188" s="179"/>
      <c r="I188" s="179"/>
      <c r="J188" s="179"/>
      <c r="K188" s="179"/>
      <c r="L188" s="180"/>
      <c r="M188" s="8"/>
      <c r="N188" s="8"/>
      <c r="O188" s="8"/>
    </row>
    <row r="189" spans="1:15" s="11" customFormat="1" ht="14.1" customHeight="1">
      <c r="A189" s="178"/>
      <c r="B189" s="179"/>
      <c r="C189" s="179"/>
      <c r="D189" s="179"/>
      <c r="E189" s="179"/>
      <c r="F189" s="179"/>
      <c r="G189" s="179"/>
      <c r="H189" s="179"/>
      <c r="I189" s="179"/>
      <c r="J189" s="179"/>
      <c r="K189" s="179"/>
      <c r="L189" s="180"/>
      <c r="M189" s="8"/>
      <c r="N189" s="8"/>
      <c r="O189" s="8"/>
    </row>
    <row r="190" spans="1:15" s="11" customFormat="1" ht="14.1" customHeight="1">
      <c r="A190" s="178"/>
      <c r="B190" s="179"/>
      <c r="C190" s="179"/>
      <c r="D190" s="179"/>
      <c r="E190" s="179"/>
      <c r="F190" s="179"/>
      <c r="G190" s="179"/>
      <c r="H190" s="179"/>
      <c r="I190" s="179"/>
      <c r="J190" s="179"/>
      <c r="K190" s="179"/>
      <c r="L190" s="180"/>
      <c r="M190" s="8"/>
      <c r="N190" s="8"/>
      <c r="O190" s="8"/>
    </row>
    <row r="191" spans="1:15" s="11" customFormat="1" ht="14.1" customHeight="1">
      <c r="A191" s="178"/>
      <c r="B191" s="179"/>
      <c r="C191" s="179"/>
      <c r="D191" s="179"/>
      <c r="E191" s="179"/>
      <c r="F191" s="179"/>
      <c r="G191" s="179"/>
      <c r="H191" s="179"/>
      <c r="I191" s="179"/>
      <c r="J191" s="179"/>
      <c r="K191" s="179"/>
      <c r="L191" s="180"/>
      <c r="M191" s="8"/>
      <c r="N191" s="8"/>
      <c r="O191" s="8"/>
    </row>
    <row r="192" spans="1:15" s="11" customFormat="1" ht="14.1" customHeight="1">
      <c r="A192" s="178"/>
      <c r="B192" s="179"/>
      <c r="C192" s="179"/>
      <c r="D192" s="179"/>
      <c r="E192" s="179"/>
      <c r="F192" s="179"/>
      <c r="G192" s="179"/>
      <c r="H192" s="179"/>
      <c r="I192" s="179"/>
      <c r="J192" s="179"/>
      <c r="K192" s="179"/>
      <c r="L192" s="180"/>
      <c r="M192" s="8"/>
      <c r="N192" s="8"/>
      <c r="O192" s="8"/>
    </row>
    <row r="193" spans="1:22" s="11" customFormat="1" ht="14.1" customHeight="1">
      <c r="A193" s="181"/>
      <c r="B193" s="182"/>
      <c r="C193" s="182"/>
      <c r="D193" s="182"/>
      <c r="E193" s="182"/>
      <c r="F193" s="182"/>
      <c r="G193" s="182"/>
      <c r="H193" s="182"/>
      <c r="I193" s="182"/>
      <c r="J193" s="182"/>
      <c r="K193" s="182"/>
      <c r="L193" s="183"/>
      <c r="M193" s="8"/>
      <c r="N193" s="8"/>
      <c r="O193" s="8"/>
    </row>
    <row r="194" spans="1:22" s="11" customFormat="1" ht="14.1" customHeight="1">
      <c r="A194" s="5"/>
      <c r="B194" s="5"/>
      <c r="C194" s="5"/>
      <c r="D194" s="5"/>
      <c r="E194" s="5"/>
      <c r="F194" s="5"/>
      <c r="G194" s="5"/>
      <c r="H194" s="5"/>
      <c r="I194" s="5"/>
      <c r="J194" s="5"/>
      <c r="K194" s="5"/>
      <c r="L194" s="5"/>
      <c r="M194" s="8"/>
      <c r="N194" s="8"/>
      <c r="O194" s="8"/>
    </row>
    <row r="195" spans="1:22" s="11" customFormat="1" ht="14.1" customHeight="1">
      <c r="M195" s="8"/>
      <c r="N195" s="8"/>
      <c r="O195" s="8"/>
    </row>
    <row r="196" spans="1:22" s="11" customFormat="1" ht="14.1" customHeight="1">
      <c r="M196" s="8"/>
      <c r="N196" s="8"/>
      <c r="O196" s="8"/>
    </row>
    <row r="197" spans="1:22" s="11" customFormat="1" ht="14.1" customHeight="1">
      <c r="M197" s="8"/>
      <c r="N197" s="8"/>
      <c r="O197" s="8"/>
    </row>
    <row r="198" spans="1:22" s="11" customFormat="1" ht="14.1" customHeight="1">
      <c r="A198" s="1"/>
      <c r="B198" s="1"/>
      <c r="C198" s="1"/>
      <c r="D198" s="1"/>
      <c r="E198" s="1"/>
      <c r="F198" s="1"/>
      <c r="G198" s="1"/>
      <c r="H198" s="1"/>
      <c r="I198" s="1"/>
      <c r="J198" s="1"/>
      <c r="K198" s="1"/>
      <c r="L198" s="1"/>
      <c r="M198" s="8"/>
      <c r="N198" s="9"/>
      <c r="O198" s="10"/>
    </row>
    <row r="199" spans="1:22" s="11" customFormat="1" ht="14.1" customHeight="1">
      <c r="A199" s="5"/>
      <c r="B199" s="5"/>
      <c r="C199" s="5"/>
      <c r="D199" s="5"/>
      <c r="E199" s="5"/>
      <c r="F199" s="5"/>
      <c r="G199" s="5"/>
      <c r="H199" s="5"/>
      <c r="I199" s="5"/>
      <c r="J199" s="5"/>
      <c r="K199" s="5"/>
      <c r="L199" s="5"/>
      <c r="M199" s="8"/>
      <c r="N199" s="9"/>
      <c r="O199" s="10"/>
    </row>
    <row r="200" spans="1:22" ht="14.1" customHeight="1">
      <c r="P200" s="1"/>
      <c r="Q200" s="1"/>
      <c r="R200" s="1"/>
      <c r="S200" s="1"/>
      <c r="T200" s="1"/>
      <c r="U200" s="1"/>
      <c r="V200" s="1"/>
    </row>
  </sheetData>
  <sheetProtection password="C7CC" sheet="1"/>
  <mergeCells count="333">
    <mergeCell ref="K107:L107"/>
    <mergeCell ref="A110:J110"/>
    <mergeCell ref="K115:L115"/>
    <mergeCell ref="K114:L114"/>
    <mergeCell ref="A113:B113"/>
    <mergeCell ref="C113:J113"/>
    <mergeCell ref="K108:L108"/>
    <mergeCell ref="I108:J108"/>
    <mergeCell ref="C115:J115"/>
    <mergeCell ref="K112:L112"/>
    <mergeCell ref="A131:L193"/>
    <mergeCell ref="K93:L93"/>
    <mergeCell ref="K113:L113"/>
    <mergeCell ref="A111:J111"/>
    <mergeCell ref="A114:B114"/>
    <mergeCell ref="I106:J106"/>
    <mergeCell ref="A107:J107"/>
    <mergeCell ref="K106:L106"/>
    <mergeCell ref="K117:L117"/>
    <mergeCell ref="K102:L102"/>
    <mergeCell ref="K109:L109"/>
    <mergeCell ref="K111:L111"/>
    <mergeCell ref="K104:L104"/>
    <mergeCell ref="K105:L105"/>
    <mergeCell ref="C114:J114"/>
    <mergeCell ref="A112:J112"/>
    <mergeCell ref="A108:H108"/>
    <mergeCell ref="A129:L129"/>
    <mergeCell ref="K124:L124"/>
    <mergeCell ref="K116:L116"/>
    <mergeCell ref="A117:J117"/>
    <mergeCell ref="A128:J128"/>
    <mergeCell ref="K122:L122"/>
    <mergeCell ref="A121:L121"/>
    <mergeCell ref="A103:J103"/>
    <mergeCell ref="K97:L97"/>
    <mergeCell ref="K91:L91"/>
    <mergeCell ref="K96:L96"/>
    <mergeCell ref="K94:L94"/>
    <mergeCell ref="C92:J92"/>
    <mergeCell ref="I98:J98"/>
    <mergeCell ref="A100:J100"/>
    <mergeCell ref="A92:B92"/>
    <mergeCell ref="K99:L99"/>
    <mergeCell ref="K103:L103"/>
    <mergeCell ref="K98:L98"/>
    <mergeCell ref="K101:L101"/>
    <mergeCell ref="A93:J93"/>
    <mergeCell ref="K92:L92"/>
    <mergeCell ref="B99:H99"/>
    <mergeCell ref="A76:J76"/>
    <mergeCell ref="I74:J74"/>
    <mergeCell ref="K78:L78"/>
    <mergeCell ref="I85:J85"/>
    <mergeCell ref="I96:J96"/>
    <mergeCell ref="I86:J86"/>
    <mergeCell ref="K90:L90"/>
    <mergeCell ref="K85:L85"/>
    <mergeCell ref="A88:J88"/>
    <mergeCell ref="K95:L95"/>
    <mergeCell ref="C85:D85"/>
    <mergeCell ref="K88:L88"/>
    <mergeCell ref="I95:J95"/>
    <mergeCell ref="A87:J87"/>
    <mergeCell ref="A80:L80"/>
    <mergeCell ref="K89:L89"/>
    <mergeCell ref="K86:L86"/>
    <mergeCell ref="K87:L87"/>
    <mergeCell ref="G84:H84"/>
    <mergeCell ref="I82:J82"/>
    <mergeCell ref="G83:H83"/>
    <mergeCell ref="K82:L82"/>
    <mergeCell ref="C83:D83"/>
    <mergeCell ref="K81:L81"/>
    <mergeCell ref="K63:L63"/>
    <mergeCell ref="C62:D62"/>
    <mergeCell ref="I61:J61"/>
    <mergeCell ref="A63:J63"/>
    <mergeCell ref="K67:L67"/>
    <mergeCell ref="A69:D69"/>
    <mergeCell ref="A73:D73"/>
    <mergeCell ref="A81:B81"/>
    <mergeCell ref="A77:J77"/>
    <mergeCell ref="K79:L79"/>
    <mergeCell ref="C81:D81"/>
    <mergeCell ref="E74:G74"/>
    <mergeCell ref="E69:G69"/>
    <mergeCell ref="K75:L75"/>
    <mergeCell ref="K73:L73"/>
    <mergeCell ref="A68:D68"/>
    <mergeCell ref="K71:L71"/>
    <mergeCell ref="I69:J69"/>
    <mergeCell ref="E71:G71"/>
    <mergeCell ref="A70:D70"/>
    <mergeCell ref="E68:G68"/>
    <mergeCell ref="A72:D72"/>
    <mergeCell ref="K70:L70"/>
    <mergeCell ref="K61:L61"/>
    <mergeCell ref="A127:J127"/>
    <mergeCell ref="K127:L127"/>
    <mergeCell ref="A118:L118"/>
    <mergeCell ref="A130:L130"/>
    <mergeCell ref="E82:F82"/>
    <mergeCell ref="E81:F81"/>
    <mergeCell ref="E83:F83"/>
    <mergeCell ref="E84:F84"/>
    <mergeCell ref="I83:J83"/>
    <mergeCell ref="K128:L128"/>
    <mergeCell ref="G81:H81"/>
    <mergeCell ref="K84:L84"/>
    <mergeCell ref="K83:L83"/>
    <mergeCell ref="C82:D82"/>
    <mergeCell ref="A90:J90"/>
    <mergeCell ref="A82:B82"/>
    <mergeCell ref="G86:H86"/>
    <mergeCell ref="A84:B84"/>
    <mergeCell ref="C84:D84"/>
    <mergeCell ref="G82:H82"/>
    <mergeCell ref="A83:B83"/>
    <mergeCell ref="I84:J84"/>
    <mergeCell ref="G85:H85"/>
    <mergeCell ref="A85:B85"/>
    <mergeCell ref="A51:B51"/>
    <mergeCell ref="C29:D29"/>
    <mergeCell ref="A50:B50"/>
    <mergeCell ref="K50:L50"/>
    <mergeCell ref="I58:J58"/>
    <mergeCell ref="E59:G59"/>
    <mergeCell ref="A52:B52"/>
    <mergeCell ref="I51:J51"/>
    <mergeCell ref="C54:D54"/>
    <mergeCell ref="E52:G52"/>
    <mergeCell ref="C52:D52"/>
    <mergeCell ref="C59:D59"/>
    <mergeCell ref="E53:G53"/>
    <mergeCell ref="I53:J53"/>
    <mergeCell ref="K56:L56"/>
    <mergeCell ref="K59:L59"/>
    <mergeCell ref="K58:L58"/>
    <mergeCell ref="E54:G54"/>
    <mergeCell ref="I54:J54"/>
    <mergeCell ref="E56:G56"/>
    <mergeCell ref="K125:L125"/>
    <mergeCell ref="A125:J125"/>
    <mergeCell ref="K123:L123"/>
    <mergeCell ref="A126:J126"/>
    <mergeCell ref="K126:L126"/>
    <mergeCell ref="A123:J123"/>
    <mergeCell ref="A124:J124"/>
    <mergeCell ref="A122:J122"/>
    <mergeCell ref="K119:L119"/>
    <mergeCell ref="A119:B119"/>
    <mergeCell ref="H119:J119"/>
    <mergeCell ref="H120:J120"/>
    <mergeCell ref="A116:J116"/>
    <mergeCell ref="A109:H109"/>
    <mergeCell ref="E67:G67"/>
    <mergeCell ref="A67:D67"/>
    <mergeCell ref="A66:L66"/>
    <mergeCell ref="E119:F119"/>
    <mergeCell ref="A120:E120"/>
    <mergeCell ref="A115:B115"/>
    <mergeCell ref="K69:L69"/>
    <mergeCell ref="K68:L68"/>
    <mergeCell ref="A105:J105"/>
    <mergeCell ref="A104:H104"/>
    <mergeCell ref="I104:J104"/>
    <mergeCell ref="I109:J109"/>
    <mergeCell ref="B96:H96"/>
    <mergeCell ref="I97:J97"/>
    <mergeCell ref="K100:L100"/>
    <mergeCell ref="I99:J99"/>
    <mergeCell ref="I101:J101"/>
    <mergeCell ref="A102:J102"/>
    <mergeCell ref="B97:H97"/>
    <mergeCell ref="A106:H106"/>
    <mergeCell ref="A101:H101"/>
    <mergeCell ref="I81:J81"/>
    <mergeCell ref="A1:L1"/>
    <mergeCell ref="A2:L2"/>
    <mergeCell ref="J3:L3"/>
    <mergeCell ref="A4:L4"/>
    <mergeCell ref="A74:D74"/>
    <mergeCell ref="A3:D3"/>
    <mergeCell ref="E3:I3"/>
    <mergeCell ref="A5:F5"/>
    <mergeCell ref="G5:I5"/>
    <mergeCell ref="A11:L11"/>
    <mergeCell ref="J5:L5"/>
    <mergeCell ref="A10:L10"/>
    <mergeCell ref="H8:I8"/>
    <mergeCell ref="A6:F7"/>
    <mergeCell ref="G6:I7"/>
    <mergeCell ref="J6:L7"/>
    <mergeCell ref="D8:F8"/>
    <mergeCell ref="A8:B8"/>
    <mergeCell ref="I34:J34"/>
    <mergeCell ref="C51:D51"/>
    <mergeCell ref="A37:B37"/>
    <mergeCell ref="C37:D37"/>
    <mergeCell ref="A38:B38"/>
    <mergeCell ref="E49:G49"/>
    <mergeCell ref="J8:L8"/>
    <mergeCell ref="A9:L9"/>
    <mergeCell ref="C28:D28"/>
    <mergeCell ref="A17:B17"/>
    <mergeCell ref="A45:E45"/>
    <mergeCell ref="A34:E34"/>
    <mergeCell ref="A29:B29"/>
    <mergeCell ref="K49:L49"/>
    <mergeCell ref="I49:J49"/>
    <mergeCell ref="I45:J45"/>
    <mergeCell ref="A48:L48"/>
    <mergeCell ref="A35:L35"/>
    <mergeCell ref="A32:L33"/>
    <mergeCell ref="A42:L43"/>
    <mergeCell ref="C18:D18"/>
    <mergeCell ref="C19:D19"/>
    <mergeCell ref="A16:B16"/>
    <mergeCell ref="A18:B18"/>
    <mergeCell ref="C15:D15"/>
    <mergeCell ref="A49:B49"/>
    <mergeCell ref="A47:L47"/>
    <mergeCell ref="C49:D49"/>
    <mergeCell ref="C13:D13"/>
    <mergeCell ref="A12:B12"/>
    <mergeCell ref="C53:D53"/>
    <mergeCell ref="K52:L52"/>
    <mergeCell ref="K54:L54"/>
    <mergeCell ref="A56:B56"/>
    <mergeCell ref="I56:J56"/>
    <mergeCell ref="I55:J55"/>
    <mergeCell ref="A54:B54"/>
    <mergeCell ref="A58:B58"/>
    <mergeCell ref="C58:D58"/>
    <mergeCell ref="K53:L53"/>
    <mergeCell ref="E55:G55"/>
    <mergeCell ref="I50:J50"/>
    <mergeCell ref="C50:D50"/>
    <mergeCell ref="K51:L51"/>
    <mergeCell ref="E85:F85"/>
    <mergeCell ref="C56:D56"/>
    <mergeCell ref="B95:H95"/>
    <mergeCell ref="C60:D60"/>
    <mergeCell ref="A94:H94"/>
    <mergeCell ref="A86:D86"/>
    <mergeCell ref="A91:J91"/>
    <mergeCell ref="A89:J89"/>
    <mergeCell ref="E50:G50"/>
    <mergeCell ref="E51:G51"/>
    <mergeCell ref="I68:J68"/>
    <mergeCell ref="I71:J71"/>
    <mergeCell ref="I67:J67"/>
    <mergeCell ref="I60:J60"/>
    <mergeCell ref="E61:G61"/>
    <mergeCell ref="A65:L65"/>
    <mergeCell ref="I62:J62"/>
    <mergeCell ref="K62:L62"/>
    <mergeCell ref="A62:B62"/>
    <mergeCell ref="A61:B61"/>
    <mergeCell ref="E62:G62"/>
    <mergeCell ref="A64:L64"/>
    <mergeCell ref="C55:D55"/>
    <mergeCell ref="C61:D61"/>
    <mergeCell ref="A79:J79"/>
    <mergeCell ref="A75:J75"/>
    <mergeCell ref="I70:J70"/>
    <mergeCell ref="A60:B60"/>
    <mergeCell ref="A59:B59"/>
    <mergeCell ref="A57:L57"/>
    <mergeCell ref="K55:L55"/>
    <mergeCell ref="E60:G60"/>
    <mergeCell ref="K60:L60"/>
    <mergeCell ref="E58:G58"/>
    <mergeCell ref="I59:J59"/>
    <mergeCell ref="E70:G70"/>
    <mergeCell ref="A71:D71"/>
    <mergeCell ref="K76:L76"/>
    <mergeCell ref="A78:J78"/>
    <mergeCell ref="K72:L72"/>
    <mergeCell ref="E72:G72"/>
    <mergeCell ref="K77:L77"/>
    <mergeCell ref="K74:L74"/>
    <mergeCell ref="I72:J72"/>
    <mergeCell ref="I73:J73"/>
    <mergeCell ref="E73:G73"/>
    <mergeCell ref="A53:B53"/>
    <mergeCell ref="A55:B55"/>
    <mergeCell ref="I52:J52"/>
    <mergeCell ref="C16:D16"/>
    <mergeCell ref="C17:D17"/>
    <mergeCell ref="C21:D21"/>
    <mergeCell ref="A24:L24"/>
    <mergeCell ref="K120:L120"/>
    <mergeCell ref="C20:D20"/>
    <mergeCell ref="B98:H98"/>
    <mergeCell ref="I94:J94"/>
    <mergeCell ref="K110:L110"/>
    <mergeCell ref="A20:B20"/>
    <mergeCell ref="A21:B21"/>
    <mergeCell ref="A26:B26"/>
    <mergeCell ref="A46:L46"/>
    <mergeCell ref="A40:B40"/>
    <mergeCell ref="C40:D40"/>
    <mergeCell ref="A44:G44"/>
    <mergeCell ref="I44:J44"/>
    <mergeCell ref="A41:B41"/>
    <mergeCell ref="C41:D41"/>
    <mergeCell ref="F120:G120"/>
    <mergeCell ref="C12:D12"/>
    <mergeCell ref="A39:B39"/>
    <mergeCell ref="C39:D39"/>
    <mergeCell ref="C26:D26"/>
    <mergeCell ref="C27:D27"/>
    <mergeCell ref="A13:B13"/>
    <mergeCell ref="A14:B14"/>
    <mergeCell ref="A15:B15"/>
    <mergeCell ref="A30:B30"/>
    <mergeCell ref="A31:B31"/>
    <mergeCell ref="C30:D30"/>
    <mergeCell ref="C31:D31"/>
    <mergeCell ref="A27:B27"/>
    <mergeCell ref="A22:L22"/>
    <mergeCell ref="A23:E23"/>
    <mergeCell ref="I23:J23"/>
    <mergeCell ref="C25:D25"/>
    <mergeCell ref="A25:B25"/>
    <mergeCell ref="A36:B36"/>
    <mergeCell ref="C38:D38"/>
    <mergeCell ref="A19:B19"/>
    <mergeCell ref="C14:D14"/>
    <mergeCell ref="A28:B28"/>
    <mergeCell ref="C36:D36"/>
  </mergeCells>
  <phoneticPr fontId="4" type="noConversion"/>
  <conditionalFormatting sqref="I95:J99">
    <cfRule type="expression" dxfId="6" priority="8" stopIfTrue="1">
      <formula>AND($K95&gt;0,$I95="Choose Type")</formula>
    </cfRule>
  </conditionalFormatting>
  <conditionalFormatting sqref="E82:F85">
    <cfRule type="expression" dxfId="5" priority="7" stopIfTrue="1">
      <formula>AND($G82&gt;0,$E82=0)</formula>
    </cfRule>
  </conditionalFormatting>
  <conditionalFormatting sqref="I108:J109">
    <cfRule type="expression" dxfId="4" priority="5" stopIfTrue="1">
      <formula>AND($K108&gt;0,$I108="Choose Type")</formula>
    </cfRule>
  </conditionalFormatting>
  <conditionalFormatting sqref="I104:J104">
    <cfRule type="expression" dxfId="3" priority="4" stopIfTrue="1">
      <formula>AND($K104&gt;0,$I104="Choose Type")</formula>
    </cfRule>
  </conditionalFormatting>
  <conditionalFormatting sqref="E3">
    <cfRule type="containsText" dxfId="2" priority="1" operator="containsText" text="Click here for menu">
      <formula>NOT(ISERROR(SEARCH("Click here for menu",E3)))</formula>
    </cfRule>
  </conditionalFormatting>
  <conditionalFormatting sqref="I13:I21">
    <cfRule type="expression" dxfId="1" priority="3">
      <formula>AND($G13&gt;0,$I13="Select Rate")</formula>
    </cfRule>
  </conditionalFormatting>
  <conditionalFormatting sqref="I26:I31">
    <cfRule type="expression" dxfId="0" priority="2">
      <formula>AND($G26&gt;0,$I26="Select Rate")</formula>
    </cfRule>
  </conditionalFormatting>
  <dataValidations xWindow="834" yWindow="203" count="9">
    <dataValidation allowBlank="1" showInputMessage="1" showErrorMessage="1" promptTitle="Faculty Fringe Rate" sqref="I37:I41"/>
    <dataValidation type="list" allowBlank="1" showInputMessage="1" showErrorMessage="1" sqref="C26:D31">
      <formula1>'year 1'!$N$47:$N$52</formula1>
    </dataValidation>
    <dataValidation type="list" allowBlank="1" showInputMessage="1" showErrorMessage="1" promptTitle="Faculty Fringe Rate" sqref="I26:I31">
      <formula1>'year 1'!$N$34:$N$41</formula1>
    </dataValidation>
    <dataValidation type="list" allowBlank="1" showInputMessage="1" showErrorMessage="1" promptTitle="Faculty Fringe Rate" sqref="I13:I21">
      <formula1>'year 1'!$N$14:$N$16</formula1>
    </dataValidation>
    <dataValidation type="list" allowBlank="1" showInputMessage="1" showErrorMessage="1" sqref="E3:I3">
      <formula1>'year 1'!$N$1:$N$3</formula1>
    </dataValidation>
    <dataValidation type="list" allowBlank="1" showInputMessage="1" showErrorMessage="1" sqref="C13:D21">
      <formula1>'year 1'!$N$22:$N$25</formula1>
    </dataValidation>
    <dataValidation type="list" allowBlank="1" showInputMessage="1" showErrorMessage="1" sqref="I95:J99">
      <formula1>'year 1'!$N$72:$N$74</formula1>
    </dataValidation>
    <dataValidation type="list" allowBlank="1" showInputMessage="1" showErrorMessage="1" sqref="I104:J104">
      <formula1>'year 1'!$N$78:$N$80</formula1>
    </dataValidation>
    <dataValidation type="list" allowBlank="1" showInputMessage="1" showErrorMessage="1" sqref="I108:J109">
      <formula1>'year 1'!$N$84:$N$86</formula1>
    </dataValidation>
  </dataValidations>
  <hyperlinks>
    <hyperlink ref="A115:B115" r:id="rId1" display="3. IPA"/>
    <hyperlink ref="A113:B113" r:id="rId2" display="1. Contracting"/>
    <hyperlink ref="A114:B114" r:id="rId3" display="2. Assistance Agreements"/>
  </hyperlinks>
  <pageMargins left="0.25" right="0.25" top="0.25" bottom="0.5" header="0" footer="0.25"/>
  <pageSetup scale="72" fitToHeight="0" orientation="portrait" horizontalDpi="300" verticalDpi="300" r:id="rId4"/>
  <headerFooter alignWithMargins="0">
    <oddFooter>&amp;C&amp;K000000Template Revised 28 February 2013&amp;R&amp;K000000&amp;P of &amp;N</oddFooter>
  </headerFooter>
  <rowBreaks count="2" manualBreakCount="2">
    <brk id="63" max="16383" man="1"/>
    <brk id="128" max="16383" man="1"/>
  </rowBreaks>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year 1</vt:lpstr>
      <vt:lpstr>'year 1'!Print_Area</vt:lpstr>
      <vt:lpstr>'year 1'!Print_Titles</vt:lpstr>
    </vt:vector>
  </TitlesOfParts>
  <Company>Naval Postgraduate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kmcain</dc:creator>
  <cp:lastModifiedBy>vldobr</cp:lastModifiedBy>
  <cp:lastPrinted>2012-07-26T15:12:34Z</cp:lastPrinted>
  <dcterms:created xsi:type="dcterms:W3CDTF">2005-08-26T17:36:15Z</dcterms:created>
  <dcterms:modified xsi:type="dcterms:W3CDTF">2013-08-28T22:37:29Z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rm_SPFA_FY06.xls" linkTarget="prop_form_SPFA_FY06.xls">
    <vt:lpwstr>#REF!</vt:lpwstr>
  </property>
</Properties>
</file>