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2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olors7.xml" ContentType="application/vnd.ms-office.chartcolor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3795" yWindow="0" windowWidth="27870" windowHeight="14820" activeTab="6"/>
  </bookViews>
  <sheets>
    <sheet name="Люфт сервомотора" sheetId="5" r:id="rId1"/>
    <sheet name="КЗ опытные" sheetId="6" r:id="rId2"/>
    <sheet name="psi=f(y1,N) (мод)" sheetId="8" r:id="rId3"/>
    <sheet name="m1'=f(n1')" sheetId="12" r:id="rId4"/>
    <sheet name="P=f(y1,psi)" sheetId="9" r:id="rId5"/>
    <sheet name="P=const" sheetId="11" r:id="rId6"/>
    <sheet name="field tests" sheetId="13" r:id="rId7"/>
    <sheet name="isolines" sheetId="14" r:id="rId8"/>
    <sheet name="q and hk" sheetId="15" r:id="rId9"/>
  </sheets>
  <externalReferences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4" i="8"/>
  <c r="A5"/>
  <c r="A6"/>
  <c r="A7"/>
  <c r="A8"/>
  <c r="A9"/>
  <c r="A10"/>
  <c r="A12"/>
  <c r="A13"/>
  <c r="A14"/>
  <c r="A15"/>
  <c r="A16"/>
  <c r="A3"/>
  <c r="D21" i="12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B20"/>
  <c r="B19"/>
  <c r="B18"/>
  <c r="B17"/>
  <c r="B16"/>
  <c r="B15"/>
  <c r="B14"/>
  <c r="B13"/>
  <c r="B12"/>
  <c r="B11"/>
  <c r="B10"/>
  <c r="B9"/>
  <c r="B8"/>
  <c r="B7"/>
  <c r="B6"/>
  <c r="B5"/>
  <c r="F9" i="11"/>
  <c r="G9"/>
  <c r="H9"/>
  <c r="E9"/>
  <c r="D7" l="1"/>
  <c r="E7"/>
  <c r="F7"/>
  <c r="G7"/>
  <c r="H7"/>
  <c r="D8"/>
  <c r="E8"/>
  <c r="F8"/>
  <c r="G8"/>
  <c r="H8"/>
  <c r="C8"/>
  <c r="C7"/>
  <c r="K12"/>
  <c r="L12"/>
  <c r="M12"/>
  <c r="N12"/>
  <c r="O12"/>
  <c r="J12"/>
  <c r="D5"/>
  <c r="E5"/>
  <c r="F5"/>
  <c r="G5"/>
  <c r="H5"/>
  <c r="C5"/>
  <c r="L15" i="9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N22"/>
  <c r="O22"/>
  <c r="P22"/>
  <c r="Q22"/>
  <c r="R22"/>
  <c r="S22"/>
  <c r="S14"/>
  <c r="M14"/>
  <c r="N14"/>
  <c r="O14"/>
  <c r="P14"/>
  <c r="Q14"/>
  <c r="R14"/>
  <c r="L14"/>
  <c r="S13"/>
  <c r="M13"/>
  <c r="N13"/>
  <c r="O13"/>
  <c r="P13"/>
  <c r="Q13"/>
  <c r="R13"/>
  <c r="L13"/>
  <c r="A10" i="5" l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D182"/>
  <c r="D183" s="1"/>
  <c r="D171"/>
  <c r="D172" s="1"/>
  <c r="D170"/>
  <c r="D68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67"/>
  <c r="A56"/>
  <c r="A57"/>
  <c r="A58"/>
  <c r="A59"/>
  <c r="A60"/>
  <c r="A61"/>
  <c r="A62"/>
  <c r="A63"/>
  <c r="A64"/>
  <c r="A65"/>
  <c r="A66"/>
  <c r="A67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82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B210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12"/>
  <c r="B13"/>
  <c r="B14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1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1"/>
  <c r="A43"/>
  <c r="A44"/>
  <c r="A45"/>
  <c r="A46"/>
  <c r="A47"/>
  <c r="A48"/>
  <c r="A49"/>
  <c r="A50"/>
  <c r="A51"/>
  <c r="A52"/>
  <c r="A53"/>
  <c r="A54"/>
  <c r="A55"/>
  <c r="E3"/>
  <c r="E4" s="1"/>
  <c r="E5" s="1"/>
  <c r="E6" s="1"/>
  <c r="E2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A183" l="1"/>
  <c r="D184"/>
  <c r="A172"/>
  <c r="D173"/>
  <c r="A81"/>
  <c r="A74"/>
  <c r="A70"/>
  <c r="A82"/>
  <c r="A78"/>
  <c r="A83"/>
  <c r="A77"/>
  <c r="A73"/>
  <c r="A69"/>
  <c r="A80"/>
  <c r="A76"/>
  <c r="A72"/>
  <c r="A68"/>
  <c r="A79"/>
  <c r="A75"/>
  <c r="A71"/>
  <c r="A184" l="1"/>
  <c r="D185"/>
  <c r="A173"/>
  <c r="D174"/>
  <c r="A84"/>
  <c r="D186" l="1"/>
  <c r="A185"/>
  <c r="D175"/>
  <c r="A174"/>
  <c r="A85"/>
  <c r="D187" l="1"/>
  <c r="A186"/>
  <c r="D176"/>
  <c r="A175"/>
  <c r="A86"/>
  <c r="A187" l="1"/>
  <c r="D188"/>
  <c r="A176"/>
  <c r="D177"/>
  <c r="A87"/>
  <c r="A188" l="1"/>
  <c r="D189"/>
  <c r="A177"/>
  <c r="D178"/>
  <c r="A88"/>
  <c r="D190" l="1"/>
  <c r="A190" s="1"/>
  <c r="A189"/>
  <c r="D179"/>
  <c r="A178"/>
  <c r="A90"/>
  <c r="A89"/>
  <c r="D180" l="1"/>
  <c r="A179"/>
  <c r="A180" l="1"/>
  <c r="D181"/>
  <c r="A181" s="1"/>
</calcChain>
</file>

<file path=xl/comments1.xml><?xml version="1.0" encoding="utf-8"?>
<comments xmlns="http://schemas.openxmlformats.org/spreadsheetml/2006/main">
  <authors>
    <author>Vladislav Voytenok</author>
  </authors>
  <commentList>
    <comment ref="F5" authorId="0">
      <text>
        <r>
          <rPr>
            <b/>
            <sz val="8"/>
            <color indexed="81"/>
            <rFont val="Tahoma"/>
            <charset val="1"/>
          </rPr>
          <t>Vladislav Voytenok:</t>
        </r>
        <r>
          <rPr>
            <sz val="8"/>
            <color indexed="81"/>
            <rFont val="Tahoma"/>
            <charset val="1"/>
          </rPr>
          <t xml:space="preserve">
Изначально было 59.52. Скорректировано по трендам.</t>
        </r>
      </text>
    </comment>
  </commentList>
</comments>
</file>

<file path=xl/sharedStrings.xml><?xml version="1.0" encoding="utf-8"?>
<sst xmlns="http://schemas.openxmlformats.org/spreadsheetml/2006/main" count="60" uniqueCount="37">
  <si>
    <t xml:space="preserve"> </t>
  </si>
  <si>
    <t>Cliff</t>
  </si>
  <si>
    <t>С эффектом эжекции</t>
  </si>
  <si>
    <t>Без эффекта эжекции</t>
  </si>
  <si>
    <t>N</t>
  </si>
  <si>
    <t>КЗ параметризированные напором</t>
  </si>
  <si>
    <t>n</t>
  </si>
  <si>
    <t>макс</t>
  </si>
  <si>
    <t>мин</t>
  </si>
  <si>
    <t>H=11.6</t>
  </si>
  <si>
    <t>H=14</t>
  </si>
  <si>
    <t>H=17</t>
  </si>
  <si>
    <t>H=18</t>
  </si>
  <si>
    <t>H=19</t>
  </si>
  <si>
    <t>H=20.4</t>
  </si>
  <si>
    <t>КЗ параметризированные мощностью турбины</t>
  </si>
  <si>
    <t>Y1, о.е.</t>
  </si>
  <si>
    <t>Pk, о.е.</t>
  </si>
  <si>
    <t>y1</t>
  </si>
  <si>
    <t>y2</t>
  </si>
  <si>
    <t>P1</t>
  </si>
  <si>
    <t>P2</t>
  </si>
  <si>
    <t>P3</t>
  </si>
  <si>
    <t>P3'</t>
  </si>
  <si>
    <t xml:space="preserve">Относительные моментные характеристики M'1 [о.е.] </t>
  </si>
  <si>
    <t>a0 [o.e.]</t>
  </si>
  <si>
    <t>n' [о.е.]</t>
  </si>
  <si>
    <t>Изолиния №1</t>
  </si>
  <si>
    <t>P, МВт</t>
  </si>
  <si>
    <t>Y1, %</t>
  </si>
  <si>
    <t>Y2, %</t>
  </si>
  <si>
    <t>H=11.6 m</t>
  </si>
  <si>
    <t>H=14 m</t>
  </si>
  <si>
    <t>H=17 m</t>
  </si>
  <si>
    <t>H=18 m</t>
  </si>
  <si>
    <t>H=19 m</t>
  </si>
  <si>
    <t>H=20.4 m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</si>
</sst>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164" formatCode="0.000"/>
    <numFmt numFmtId="165" formatCode="_-* #,##0.00&quot;р.&quot;_-;\-* #,##0.00&quot;р.&quot;_-;_-* \-??&quot;р.&quot;_-;_-@_-"/>
  </numFmts>
  <fonts count="16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name val="Arial Cyr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color indexed="8"/>
      <name val="Arial"/>
      <family val="2"/>
      <charset val="204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2" borderId="6" applyNumberFormat="0" applyAlignment="0" applyProtection="0"/>
    <xf numFmtId="0" fontId="2" fillId="2" borderId="5" applyNumberFormat="0" applyAlignment="0" applyProtection="0"/>
    <xf numFmtId="0" fontId="3" fillId="0" borderId="0"/>
    <xf numFmtId="44" fontId="1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1" fillId="2" borderId="6" xfId="1"/>
    <xf numFmtId="0" fontId="2" fillId="2" borderId="5" xfId="2"/>
    <xf numFmtId="164" fontId="5" fillId="3" borderId="7" xfId="3" applyNumberFormat="1" applyFont="1" applyFill="1" applyBorder="1"/>
    <xf numFmtId="164" fontId="5" fillId="3" borderId="1" xfId="3" applyNumberFormat="1" applyFont="1" applyFill="1" applyBorder="1"/>
    <xf numFmtId="164" fontId="5" fillId="3" borderId="1" xfId="3" applyNumberFormat="1" applyFont="1" applyFill="1" applyBorder="1" applyAlignment="1">
      <alignment horizontal="center"/>
    </xf>
    <xf numFmtId="164" fontId="5" fillId="0" borderId="7" xfId="3" applyNumberFormat="1" applyFont="1" applyFill="1" applyBorder="1" applyAlignment="1"/>
    <xf numFmtId="164" fontId="6" fillId="5" borderId="8" xfId="3" applyNumberFormat="1" applyFont="1" applyFill="1" applyBorder="1" applyAlignment="1"/>
    <xf numFmtId="164" fontId="5" fillId="6" borderId="1" xfId="3" applyNumberFormat="1" applyFont="1" applyFill="1" applyBorder="1" applyAlignment="1">
      <alignment horizontal="right"/>
    </xf>
    <xf numFmtId="164" fontId="6" fillId="5" borderId="3" xfId="3" applyNumberFormat="1" applyFont="1" applyFill="1" applyBorder="1" applyAlignment="1"/>
    <xf numFmtId="0" fontId="0" fillId="7" borderId="0" xfId="0" applyFill="1"/>
    <xf numFmtId="164" fontId="5" fillId="7" borderId="1" xfId="3" applyNumberFormat="1" applyFont="1" applyFill="1" applyBorder="1" applyAlignment="1">
      <alignment horizontal="right"/>
    </xf>
    <xf numFmtId="0" fontId="7" fillId="0" borderId="0" xfId="0" applyFont="1"/>
    <xf numFmtId="164" fontId="8" fillId="3" borderId="1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4" fontId="9" fillId="0" borderId="7" xfId="0" applyNumberFormat="1" applyFont="1" applyFill="1" applyBorder="1" applyAlignment="1"/>
    <xf numFmtId="164" fontId="8" fillId="5" borderId="8" xfId="0" applyNumberFormat="1" applyFont="1" applyFill="1" applyBorder="1" applyAlignment="1"/>
    <xf numFmtId="164" fontId="9" fillId="6" borderId="1" xfId="0" applyNumberFormat="1" applyFont="1" applyFill="1" applyBorder="1" applyAlignment="1">
      <alignment horizontal="right"/>
    </xf>
    <xf numFmtId="164" fontId="10" fillId="6" borderId="1" xfId="0" applyNumberFormat="1" applyFont="1" applyFill="1" applyBorder="1" applyAlignment="1">
      <alignment horizontal="right"/>
    </xf>
    <xf numFmtId="164" fontId="9" fillId="0" borderId="9" xfId="0" applyNumberFormat="1" applyFont="1" applyFill="1" applyBorder="1" applyAlignment="1"/>
    <xf numFmtId="164" fontId="8" fillId="5" borderId="10" xfId="0" applyNumberFormat="1" applyFont="1" applyFill="1" applyBorder="1" applyAlignment="1"/>
    <xf numFmtId="164" fontId="9" fillId="4" borderId="1" xfId="0" applyNumberFormat="1" applyFont="1" applyFill="1" applyBorder="1" applyAlignment="1">
      <alignment horizontal="right"/>
    </xf>
    <xf numFmtId="164" fontId="10" fillId="4" borderId="1" xfId="0" applyNumberFormat="1" applyFont="1" applyFill="1" applyBorder="1" applyAlignment="1">
      <alignment horizontal="right"/>
    </xf>
    <xf numFmtId="165" fontId="0" fillId="0" borderId="0" xfId="4" applyNumberFormat="1" applyFont="1" applyFill="1" applyBorder="1" applyAlignment="1" applyProtection="1"/>
    <xf numFmtId="0" fontId="0" fillId="0" borderId="11" xfId="0" applyFont="1" applyBorder="1" applyAlignment="1">
      <alignment horizontal="center"/>
    </xf>
    <xf numFmtId="0" fontId="0" fillId="0" borderId="0" xfId="0" applyBorder="1" applyAlignment="1"/>
    <xf numFmtId="0" fontId="0" fillId="8" borderId="11" xfId="0" applyFill="1" applyBorder="1"/>
    <xf numFmtId="0" fontId="0" fillId="9" borderId="11" xfId="0" applyFill="1" applyBorder="1"/>
    <xf numFmtId="0" fontId="0" fillId="0" borderId="11" xfId="0" applyBorder="1"/>
    <xf numFmtId="0" fontId="0" fillId="10" borderId="11" xfId="0" applyFill="1" applyBorder="1"/>
    <xf numFmtId="0" fontId="13" fillId="3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11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4" borderId="2" xfId="3" applyNumberFormat="1" applyFont="1" applyFill="1" applyBorder="1" applyAlignment="1">
      <alignment horizontal="center"/>
    </xf>
    <xf numFmtId="164" fontId="4" fillId="4" borderId="4" xfId="3" applyNumberFormat="1" applyFont="1" applyFill="1" applyBorder="1" applyAlignment="1">
      <alignment horizontal="center"/>
    </xf>
    <xf numFmtId="164" fontId="4" fillId="4" borderId="3" xfId="3" applyNumberFormat="1" applyFont="1" applyFill="1" applyBorder="1" applyAlignment="1">
      <alignment horizontal="center"/>
    </xf>
    <xf numFmtId="165" fontId="12" fillId="0" borderId="11" xfId="4" applyNumberFormat="1" applyFont="1" applyFill="1" applyBorder="1" applyAlignment="1" applyProtection="1">
      <alignment horizontal="center"/>
    </xf>
    <xf numFmtId="0" fontId="0" fillId="0" borderId="11" xfId="0" applyFont="1" applyBorder="1" applyAlignment="1">
      <alignment horizontal="center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4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</cellXfs>
  <cellStyles count="5">
    <cellStyle name="Вывод" xfId="1" builtinId="21"/>
    <cellStyle name="Вычисление" xfId="2" builtinId="22"/>
    <cellStyle name="Денежный" xfId="4" builtinId="4"/>
    <cellStyle name="Обычный" xfId="0" builtinId="0"/>
    <cellStyle name="Обычный 2" xfId="3"/>
  </cellStyles>
  <dxfs count="0"/>
  <tableStyles count="0" defaultTableStyle="TableStyleMedium2" defaultPivotStyle="PivotStyleLight16"/>
  <colors>
    <mruColors>
      <color rgb="FF0000FF"/>
      <color rgb="FFE66E00"/>
      <color rgb="FFE6B400"/>
      <color rgb="FFE6E632"/>
      <color rgb="FFFFFA78"/>
      <color rgb="FFFFFA00"/>
      <color rgb="FFFF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P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сервомотора'!$B$1:$B$235</c:f>
              <c:numCache>
                <c:formatCode>0.000</c:formatCode>
                <c:ptCount val="235"/>
                <c:pt idx="9">
                  <c:v>10</c:v>
                </c:pt>
                <c:pt idx="10">
                  <c:v>10.199999999999999</c:v>
                </c:pt>
                <c:pt idx="11">
                  <c:v>10.399999999999999</c:v>
                </c:pt>
                <c:pt idx="12">
                  <c:v>10.599999999999998</c:v>
                </c:pt>
                <c:pt idx="13">
                  <c:v>10.799999999999997</c:v>
                </c:pt>
                <c:pt idx="14">
                  <c:v>10.999999999999996</c:v>
                </c:pt>
                <c:pt idx="15">
                  <c:v>11.199999999999996</c:v>
                </c:pt>
                <c:pt idx="16">
                  <c:v>11.399999999999995</c:v>
                </c:pt>
                <c:pt idx="17">
                  <c:v>11.599999999999994</c:v>
                </c:pt>
                <c:pt idx="18">
                  <c:v>11.799999999999994</c:v>
                </c:pt>
                <c:pt idx="19">
                  <c:v>11.999999999999993</c:v>
                </c:pt>
                <c:pt idx="20">
                  <c:v>12.199999999999992</c:v>
                </c:pt>
                <c:pt idx="21">
                  <c:v>12.399999999999991</c:v>
                </c:pt>
                <c:pt idx="22">
                  <c:v>12.599999999999991</c:v>
                </c:pt>
                <c:pt idx="23">
                  <c:v>12.79999999999999</c:v>
                </c:pt>
                <c:pt idx="24">
                  <c:v>12.999999999999989</c:v>
                </c:pt>
                <c:pt idx="25">
                  <c:v>13.199999999999989</c:v>
                </c:pt>
                <c:pt idx="26">
                  <c:v>13.399999999999988</c:v>
                </c:pt>
                <c:pt idx="27">
                  <c:v>13.599999999999987</c:v>
                </c:pt>
                <c:pt idx="28">
                  <c:v>13.799999999999986</c:v>
                </c:pt>
                <c:pt idx="29">
                  <c:v>13.999999999999986</c:v>
                </c:pt>
                <c:pt idx="30">
                  <c:v>14.199999999999985</c:v>
                </c:pt>
                <c:pt idx="31">
                  <c:v>14.399999999999984</c:v>
                </c:pt>
                <c:pt idx="32">
                  <c:v>14.599999999999984</c:v>
                </c:pt>
                <c:pt idx="33">
                  <c:v>14.799999999999983</c:v>
                </c:pt>
                <c:pt idx="34">
                  <c:v>14.999999999999982</c:v>
                </c:pt>
                <c:pt idx="35">
                  <c:v>15.199999999999982</c:v>
                </c:pt>
                <c:pt idx="36">
                  <c:v>15.399999999999981</c:v>
                </c:pt>
                <c:pt idx="37">
                  <c:v>15.59999999999998</c:v>
                </c:pt>
                <c:pt idx="38">
                  <c:v>15.799999999999979</c:v>
                </c:pt>
                <c:pt idx="39">
                  <c:v>15.999999999999979</c:v>
                </c:pt>
                <c:pt idx="40">
                  <c:v>16.199999999999978</c:v>
                </c:pt>
                <c:pt idx="41">
                  <c:v>16.399999999999977</c:v>
                </c:pt>
                <c:pt idx="42">
                  <c:v>16.599999999999977</c:v>
                </c:pt>
                <c:pt idx="43">
                  <c:v>16.799999999999976</c:v>
                </c:pt>
                <c:pt idx="44">
                  <c:v>16.999999999999975</c:v>
                </c:pt>
                <c:pt idx="45">
                  <c:v>17.199999999999974</c:v>
                </c:pt>
                <c:pt idx="46">
                  <c:v>17.399999999999974</c:v>
                </c:pt>
                <c:pt idx="47">
                  <c:v>17.599999999999973</c:v>
                </c:pt>
                <c:pt idx="48">
                  <c:v>17.799999999999972</c:v>
                </c:pt>
                <c:pt idx="49">
                  <c:v>17.999999999999972</c:v>
                </c:pt>
                <c:pt idx="50">
                  <c:v>18.199999999999971</c:v>
                </c:pt>
                <c:pt idx="51">
                  <c:v>18.39999999999997</c:v>
                </c:pt>
                <c:pt idx="52">
                  <c:v>18.599999999999969</c:v>
                </c:pt>
                <c:pt idx="53">
                  <c:v>18.799999999999969</c:v>
                </c:pt>
                <c:pt idx="54">
                  <c:v>18.999999999999968</c:v>
                </c:pt>
                <c:pt idx="55">
                  <c:v>19.199999999999967</c:v>
                </c:pt>
                <c:pt idx="56">
                  <c:v>19.399999999999967</c:v>
                </c:pt>
                <c:pt idx="57">
                  <c:v>19.599999999999966</c:v>
                </c:pt>
                <c:pt idx="58">
                  <c:v>19.799999999999965</c:v>
                </c:pt>
                <c:pt idx="59">
                  <c:v>19.999999999999964</c:v>
                </c:pt>
                <c:pt idx="60">
                  <c:v>20.199999999999964</c:v>
                </c:pt>
                <c:pt idx="61">
                  <c:v>20.399999999999963</c:v>
                </c:pt>
                <c:pt idx="62">
                  <c:v>20.599999999999962</c:v>
                </c:pt>
                <c:pt idx="63">
                  <c:v>20.799999999999962</c:v>
                </c:pt>
                <c:pt idx="64">
                  <c:v>20.999999999999961</c:v>
                </c:pt>
                <c:pt idx="65">
                  <c:v>21.19999999999996</c:v>
                </c:pt>
                <c:pt idx="66">
                  <c:v>21.399999999999959</c:v>
                </c:pt>
                <c:pt idx="67">
                  <c:v>21.599999999999959</c:v>
                </c:pt>
                <c:pt idx="68">
                  <c:v>21.799999999999958</c:v>
                </c:pt>
                <c:pt idx="69">
                  <c:v>21.999999999999957</c:v>
                </c:pt>
                <c:pt idx="70">
                  <c:v>22.199999999999957</c:v>
                </c:pt>
                <c:pt idx="71">
                  <c:v>22.399999999999956</c:v>
                </c:pt>
                <c:pt idx="72">
                  <c:v>22.599999999999955</c:v>
                </c:pt>
                <c:pt idx="73">
                  <c:v>22.799999999999955</c:v>
                </c:pt>
                <c:pt idx="74">
                  <c:v>22.999999999999954</c:v>
                </c:pt>
                <c:pt idx="75">
                  <c:v>23.199999999999953</c:v>
                </c:pt>
                <c:pt idx="76">
                  <c:v>23.399999999999952</c:v>
                </c:pt>
                <c:pt idx="77">
                  <c:v>23.599999999999952</c:v>
                </c:pt>
                <c:pt idx="78">
                  <c:v>23.799999999999951</c:v>
                </c:pt>
                <c:pt idx="79">
                  <c:v>23.99999999999995</c:v>
                </c:pt>
                <c:pt idx="80">
                  <c:v>24.19999999999995</c:v>
                </c:pt>
                <c:pt idx="81">
                  <c:v>24.399999999999949</c:v>
                </c:pt>
                <c:pt idx="82">
                  <c:v>24.599999999999948</c:v>
                </c:pt>
                <c:pt idx="83">
                  <c:v>24.799999999999947</c:v>
                </c:pt>
                <c:pt idx="84">
                  <c:v>24.999999999999947</c:v>
                </c:pt>
                <c:pt idx="85">
                  <c:v>25.199999999999946</c:v>
                </c:pt>
                <c:pt idx="86">
                  <c:v>25.399999999999945</c:v>
                </c:pt>
                <c:pt idx="87">
                  <c:v>25.599999999999945</c:v>
                </c:pt>
                <c:pt idx="88">
                  <c:v>25.799999999999944</c:v>
                </c:pt>
                <c:pt idx="89">
                  <c:v>25.999999999999943</c:v>
                </c:pt>
                <c:pt idx="90">
                  <c:v>26.199999999999942</c:v>
                </c:pt>
                <c:pt idx="91">
                  <c:v>26.399999999999942</c:v>
                </c:pt>
                <c:pt idx="92">
                  <c:v>26.599999999999941</c:v>
                </c:pt>
                <c:pt idx="93">
                  <c:v>26.79999999999994</c:v>
                </c:pt>
                <c:pt idx="94">
                  <c:v>26.99999999999994</c:v>
                </c:pt>
                <c:pt idx="95">
                  <c:v>27.199999999999939</c:v>
                </c:pt>
                <c:pt idx="96">
                  <c:v>27.399999999999938</c:v>
                </c:pt>
                <c:pt idx="97">
                  <c:v>27.599999999999937</c:v>
                </c:pt>
                <c:pt idx="98">
                  <c:v>27.799999999999937</c:v>
                </c:pt>
                <c:pt idx="99">
                  <c:v>27.999999999999936</c:v>
                </c:pt>
                <c:pt idx="100">
                  <c:v>28.199999999999935</c:v>
                </c:pt>
                <c:pt idx="101">
                  <c:v>28.399999999999935</c:v>
                </c:pt>
                <c:pt idx="102">
                  <c:v>28.599999999999934</c:v>
                </c:pt>
                <c:pt idx="103">
                  <c:v>28.799999999999933</c:v>
                </c:pt>
                <c:pt idx="104">
                  <c:v>28.999999999999932</c:v>
                </c:pt>
                <c:pt idx="105">
                  <c:v>29.199999999999932</c:v>
                </c:pt>
                <c:pt idx="106">
                  <c:v>29.399999999999931</c:v>
                </c:pt>
                <c:pt idx="107">
                  <c:v>29.59999999999993</c:v>
                </c:pt>
                <c:pt idx="108">
                  <c:v>29.79999999999993</c:v>
                </c:pt>
                <c:pt idx="109">
                  <c:v>29.999999999999929</c:v>
                </c:pt>
                <c:pt idx="110">
                  <c:v>30.199999999999928</c:v>
                </c:pt>
                <c:pt idx="111">
                  <c:v>30.399999999999928</c:v>
                </c:pt>
                <c:pt idx="112">
                  <c:v>30.599999999999927</c:v>
                </c:pt>
                <c:pt idx="113">
                  <c:v>30.799999999999926</c:v>
                </c:pt>
                <c:pt idx="114">
                  <c:v>30.999999999999925</c:v>
                </c:pt>
                <c:pt idx="115">
                  <c:v>31.199999999999925</c:v>
                </c:pt>
                <c:pt idx="116">
                  <c:v>31.399999999999924</c:v>
                </c:pt>
                <c:pt idx="117">
                  <c:v>31.599999999999923</c:v>
                </c:pt>
                <c:pt idx="118">
                  <c:v>31.799999999999923</c:v>
                </c:pt>
                <c:pt idx="119">
                  <c:v>31.999999999999922</c:v>
                </c:pt>
                <c:pt idx="120">
                  <c:v>32.199999999999925</c:v>
                </c:pt>
                <c:pt idx="121">
                  <c:v>32.399999999999928</c:v>
                </c:pt>
                <c:pt idx="122">
                  <c:v>32.59999999999993</c:v>
                </c:pt>
                <c:pt idx="123">
                  <c:v>32.799999999999933</c:v>
                </c:pt>
                <c:pt idx="124">
                  <c:v>32.999999999999936</c:v>
                </c:pt>
                <c:pt idx="125">
                  <c:v>33.199999999999939</c:v>
                </c:pt>
                <c:pt idx="126">
                  <c:v>33.399999999999942</c:v>
                </c:pt>
                <c:pt idx="127">
                  <c:v>33.599999999999945</c:v>
                </c:pt>
                <c:pt idx="128">
                  <c:v>33.799999999999947</c:v>
                </c:pt>
                <c:pt idx="129">
                  <c:v>33.99999999999995</c:v>
                </c:pt>
                <c:pt idx="130">
                  <c:v>34.199999999999953</c:v>
                </c:pt>
                <c:pt idx="131">
                  <c:v>34.399999999999956</c:v>
                </c:pt>
                <c:pt idx="132">
                  <c:v>34.599999999999959</c:v>
                </c:pt>
                <c:pt idx="133">
                  <c:v>34.799999999999962</c:v>
                </c:pt>
                <c:pt idx="134">
                  <c:v>34.999999999999964</c:v>
                </c:pt>
                <c:pt idx="135">
                  <c:v>35.199999999999967</c:v>
                </c:pt>
                <c:pt idx="136">
                  <c:v>35.39999999999997</c:v>
                </c:pt>
                <c:pt idx="137">
                  <c:v>35.599999999999973</c:v>
                </c:pt>
                <c:pt idx="138">
                  <c:v>35.799999999999976</c:v>
                </c:pt>
                <c:pt idx="139">
                  <c:v>35.999999999999979</c:v>
                </c:pt>
                <c:pt idx="140">
                  <c:v>36.199999999999982</c:v>
                </c:pt>
                <c:pt idx="141">
                  <c:v>36.399999999999984</c:v>
                </c:pt>
                <c:pt idx="142">
                  <c:v>36.599999999999987</c:v>
                </c:pt>
                <c:pt idx="143">
                  <c:v>36.79999999999999</c:v>
                </c:pt>
                <c:pt idx="144">
                  <c:v>36.999999999999993</c:v>
                </c:pt>
                <c:pt idx="145">
                  <c:v>37.199999999999996</c:v>
                </c:pt>
                <c:pt idx="146">
                  <c:v>37.4</c:v>
                </c:pt>
                <c:pt idx="147">
                  <c:v>37.6</c:v>
                </c:pt>
                <c:pt idx="148">
                  <c:v>37.800000000000004</c:v>
                </c:pt>
                <c:pt idx="149">
                  <c:v>38.000000000000007</c:v>
                </c:pt>
                <c:pt idx="150">
                  <c:v>38.20000000000001</c:v>
                </c:pt>
                <c:pt idx="151">
                  <c:v>38.400000000000013</c:v>
                </c:pt>
                <c:pt idx="152">
                  <c:v>38.600000000000016</c:v>
                </c:pt>
                <c:pt idx="153">
                  <c:v>38.800000000000018</c:v>
                </c:pt>
                <c:pt idx="154">
                  <c:v>39.000000000000021</c:v>
                </c:pt>
                <c:pt idx="155">
                  <c:v>39.200000000000024</c:v>
                </c:pt>
                <c:pt idx="156">
                  <c:v>39.400000000000027</c:v>
                </c:pt>
                <c:pt idx="157">
                  <c:v>39.60000000000003</c:v>
                </c:pt>
                <c:pt idx="158">
                  <c:v>39.800000000000033</c:v>
                </c:pt>
                <c:pt idx="159">
                  <c:v>40.000000000000036</c:v>
                </c:pt>
                <c:pt idx="160">
                  <c:v>40.200000000000038</c:v>
                </c:pt>
                <c:pt idx="161">
                  <c:v>40.400000000000041</c:v>
                </c:pt>
                <c:pt idx="162">
                  <c:v>40.600000000000044</c:v>
                </c:pt>
                <c:pt idx="163">
                  <c:v>40.800000000000047</c:v>
                </c:pt>
                <c:pt idx="164">
                  <c:v>41.00000000000005</c:v>
                </c:pt>
                <c:pt idx="165">
                  <c:v>41.200000000000053</c:v>
                </c:pt>
                <c:pt idx="166">
                  <c:v>41.400000000000055</c:v>
                </c:pt>
                <c:pt idx="167">
                  <c:v>41.600000000000058</c:v>
                </c:pt>
                <c:pt idx="168">
                  <c:v>41.800000000000061</c:v>
                </c:pt>
                <c:pt idx="169">
                  <c:v>42.000000000000064</c:v>
                </c:pt>
                <c:pt idx="170">
                  <c:v>42.200000000000067</c:v>
                </c:pt>
                <c:pt idx="171">
                  <c:v>42.40000000000007</c:v>
                </c:pt>
                <c:pt idx="172">
                  <c:v>42.600000000000072</c:v>
                </c:pt>
                <c:pt idx="173">
                  <c:v>42.800000000000075</c:v>
                </c:pt>
                <c:pt idx="174">
                  <c:v>43.000000000000078</c:v>
                </c:pt>
                <c:pt idx="175">
                  <c:v>43.200000000000081</c:v>
                </c:pt>
                <c:pt idx="176">
                  <c:v>43.400000000000084</c:v>
                </c:pt>
                <c:pt idx="177">
                  <c:v>43.600000000000087</c:v>
                </c:pt>
                <c:pt idx="178">
                  <c:v>43.80000000000009</c:v>
                </c:pt>
                <c:pt idx="179">
                  <c:v>44.000000000000092</c:v>
                </c:pt>
                <c:pt idx="180">
                  <c:v>44.200000000000095</c:v>
                </c:pt>
                <c:pt idx="181">
                  <c:v>44.400000000000098</c:v>
                </c:pt>
                <c:pt idx="182">
                  <c:v>44.600000000000101</c:v>
                </c:pt>
                <c:pt idx="183">
                  <c:v>44.800000000000104</c:v>
                </c:pt>
                <c:pt idx="184">
                  <c:v>45.000000000000107</c:v>
                </c:pt>
                <c:pt idx="185">
                  <c:v>45.200000000000109</c:v>
                </c:pt>
                <c:pt idx="186">
                  <c:v>45.400000000000112</c:v>
                </c:pt>
                <c:pt idx="187">
                  <c:v>45.600000000000115</c:v>
                </c:pt>
                <c:pt idx="188">
                  <c:v>45.800000000000118</c:v>
                </c:pt>
                <c:pt idx="189">
                  <c:v>46.000000000000121</c:v>
                </c:pt>
                <c:pt idx="190">
                  <c:v>46.200000000000124</c:v>
                </c:pt>
                <c:pt idx="191">
                  <c:v>46.400000000000126</c:v>
                </c:pt>
                <c:pt idx="192">
                  <c:v>46.600000000000129</c:v>
                </c:pt>
                <c:pt idx="193">
                  <c:v>46.800000000000132</c:v>
                </c:pt>
                <c:pt idx="194">
                  <c:v>47.000000000000135</c:v>
                </c:pt>
                <c:pt idx="195">
                  <c:v>47.200000000000138</c:v>
                </c:pt>
                <c:pt idx="196">
                  <c:v>47.400000000000141</c:v>
                </c:pt>
                <c:pt idx="197">
                  <c:v>47.600000000000144</c:v>
                </c:pt>
                <c:pt idx="198">
                  <c:v>47.800000000000146</c:v>
                </c:pt>
                <c:pt idx="199">
                  <c:v>48.000000000000149</c:v>
                </c:pt>
                <c:pt idx="200">
                  <c:v>48.200000000000152</c:v>
                </c:pt>
                <c:pt idx="201">
                  <c:v>48.400000000000155</c:v>
                </c:pt>
                <c:pt idx="202">
                  <c:v>48.600000000000158</c:v>
                </c:pt>
                <c:pt idx="203">
                  <c:v>48.800000000000161</c:v>
                </c:pt>
                <c:pt idx="204">
                  <c:v>49.000000000000163</c:v>
                </c:pt>
                <c:pt idx="205">
                  <c:v>49.200000000000166</c:v>
                </c:pt>
                <c:pt idx="206">
                  <c:v>49.400000000000169</c:v>
                </c:pt>
                <c:pt idx="207">
                  <c:v>49.600000000000172</c:v>
                </c:pt>
                <c:pt idx="208">
                  <c:v>49.800000000000175</c:v>
                </c:pt>
                <c:pt idx="209">
                  <c:v>50.000000000000178</c:v>
                </c:pt>
                <c:pt idx="210">
                  <c:v>50.20000000000018</c:v>
                </c:pt>
                <c:pt idx="211">
                  <c:v>50.400000000000183</c:v>
                </c:pt>
                <c:pt idx="212">
                  <c:v>50.600000000000186</c:v>
                </c:pt>
                <c:pt idx="213">
                  <c:v>50.800000000000189</c:v>
                </c:pt>
                <c:pt idx="214">
                  <c:v>51.000000000000192</c:v>
                </c:pt>
                <c:pt idx="215">
                  <c:v>51.200000000000195</c:v>
                </c:pt>
                <c:pt idx="216">
                  <c:v>51.400000000000198</c:v>
                </c:pt>
                <c:pt idx="217">
                  <c:v>51.6000000000002</c:v>
                </c:pt>
                <c:pt idx="218">
                  <c:v>51.800000000000203</c:v>
                </c:pt>
                <c:pt idx="219">
                  <c:v>52.000000000000206</c:v>
                </c:pt>
                <c:pt idx="220">
                  <c:v>52.200000000000209</c:v>
                </c:pt>
                <c:pt idx="221">
                  <c:v>52.400000000000212</c:v>
                </c:pt>
                <c:pt idx="222">
                  <c:v>52.600000000000215</c:v>
                </c:pt>
                <c:pt idx="223">
                  <c:v>52.800000000000217</c:v>
                </c:pt>
                <c:pt idx="224">
                  <c:v>53.00000000000022</c:v>
                </c:pt>
                <c:pt idx="225">
                  <c:v>53.200000000000223</c:v>
                </c:pt>
                <c:pt idx="226">
                  <c:v>53.400000000000226</c:v>
                </c:pt>
                <c:pt idx="227">
                  <c:v>53.600000000000229</c:v>
                </c:pt>
                <c:pt idx="228">
                  <c:v>53.800000000000232</c:v>
                </c:pt>
                <c:pt idx="229">
                  <c:v>54.000000000000234</c:v>
                </c:pt>
                <c:pt idx="230">
                  <c:v>54.200000000000237</c:v>
                </c:pt>
                <c:pt idx="231">
                  <c:v>54.40000000000024</c:v>
                </c:pt>
                <c:pt idx="232">
                  <c:v>54.600000000000243</c:v>
                </c:pt>
                <c:pt idx="233">
                  <c:v>54.800000000000246</c:v>
                </c:pt>
                <c:pt idx="234">
                  <c:v>55.000000000000249</c:v>
                </c:pt>
              </c:numCache>
            </c:numRef>
          </c:xVal>
          <c:yVal>
            <c:numRef>
              <c:f>'Люфт сервомотора'!$A$1:$A$235</c:f>
              <c:numCache>
                <c:formatCode>0.000</c:formatCode>
                <c:ptCount val="235"/>
                <c:pt idx="9">
                  <c:v>0.20100000000000001</c:v>
                </c:pt>
                <c:pt idx="10">
                  <c:v>0.2</c:v>
                </c:pt>
                <c:pt idx="11">
                  <c:v>0.19900000000000001</c:v>
                </c:pt>
                <c:pt idx="12">
                  <c:v>0.2</c:v>
                </c:pt>
                <c:pt idx="13">
                  <c:v>0.19900000000000001</c:v>
                </c:pt>
                <c:pt idx="14">
                  <c:v>0.2</c:v>
                </c:pt>
                <c:pt idx="15">
                  <c:v>0.19900000000000001</c:v>
                </c:pt>
                <c:pt idx="16">
                  <c:v>0.2</c:v>
                </c:pt>
                <c:pt idx="17">
                  <c:v>0.19900000000000001</c:v>
                </c:pt>
                <c:pt idx="18">
                  <c:v>0.19900000000000001</c:v>
                </c:pt>
                <c:pt idx="19">
                  <c:v>0.19900000000000001</c:v>
                </c:pt>
                <c:pt idx="20">
                  <c:v>0.19900000000000001</c:v>
                </c:pt>
                <c:pt idx="21">
                  <c:v>0.20100000000000001</c:v>
                </c:pt>
                <c:pt idx="22">
                  <c:v>0.2</c:v>
                </c:pt>
                <c:pt idx="23">
                  <c:v>0.2</c:v>
                </c:pt>
                <c:pt idx="24">
                  <c:v>0.19900000000000001</c:v>
                </c:pt>
                <c:pt idx="25">
                  <c:v>0.19900000000000001</c:v>
                </c:pt>
                <c:pt idx="26">
                  <c:v>0.20100000000000001</c:v>
                </c:pt>
                <c:pt idx="27">
                  <c:v>0.19900000000000001</c:v>
                </c:pt>
                <c:pt idx="28">
                  <c:v>0.20100000000000001</c:v>
                </c:pt>
                <c:pt idx="29">
                  <c:v>0.19900000000000001</c:v>
                </c:pt>
                <c:pt idx="30">
                  <c:v>0.2</c:v>
                </c:pt>
                <c:pt idx="31">
                  <c:v>0.20100000000000001</c:v>
                </c:pt>
                <c:pt idx="32">
                  <c:v>0.19900000000000001</c:v>
                </c:pt>
                <c:pt idx="33">
                  <c:v>0.19900000000000001</c:v>
                </c:pt>
                <c:pt idx="34">
                  <c:v>0.19900000000000001</c:v>
                </c:pt>
                <c:pt idx="35">
                  <c:v>0.2</c:v>
                </c:pt>
                <c:pt idx="36">
                  <c:v>0.19900000000000001</c:v>
                </c:pt>
                <c:pt idx="37">
                  <c:v>0.2</c:v>
                </c:pt>
                <c:pt idx="38">
                  <c:v>0.19900000000000001</c:v>
                </c:pt>
                <c:pt idx="39">
                  <c:v>0.20100000000000001</c:v>
                </c:pt>
                <c:pt idx="40">
                  <c:v>0.20100000000000001</c:v>
                </c:pt>
                <c:pt idx="41">
                  <c:v>0.2</c:v>
                </c:pt>
                <c:pt idx="42">
                  <c:v>0.20100000000000001</c:v>
                </c:pt>
                <c:pt idx="43">
                  <c:v>0.19900000000000001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0.20100000000000001</c:v>
                </c:pt>
                <c:pt idx="47">
                  <c:v>0.19900000000000001</c:v>
                </c:pt>
                <c:pt idx="48">
                  <c:v>0.2</c:v>
                </c:pt>
                <c:pt idx="49">
                  <c:v>0.20100000000000001</c:v>
                </c:pt>
                <c:pt idx="50">
                  <c:v>0.20100000000000001</c:v>
                </c:pt>
                <c:pt idx="51">
                  <c:v>0.20100000000000001</c:v>
                </c:pt>
                <c:pt idx="52">
                  <c:v>0.20100000000000001</c:v>
                </c:pt>
                <c:pt idx="53">
                  <c:v>0.2</c:v>
                </c:pt>
                <c:pt idx="54">
                  <c:v>0.20100000000000001</c:v>
                </c:pt>
                <c:pt idx="55">
                  <c:v>0.20100000000000001</c:v>
                </c:pt>
                <c:pt idx="56">
                  <c:v>0.20100000000000001</c:v>
                </c:pt>
                <c:pt idx="57">
                  <c:v>0.19900000000000001</c:v>
                </c:pt>
                <c:pt idx="58">
                  <c:v>0.20100000000000001</c:v>
                </c:pt>
                <c:pt idx="59">
                  <c:v>0.2</c:v>
                </c:pt>
                <c:pt idx="60">
                  <c:v>0.19700000000000001</c:v>
                </c:pt>
                <c:pt idx="61">
                  <c:v>0.19700000000000001</c:v>
                </c:pt>
                <c:pt idx="62">
                  <c:v>0.19700000000000001</c:v>
                </c:pt>
                <c:pt idx="63">
                  <c:v>0.19800000000000001</c:v>
                </c:pt>
                <c:pt idx="64">
                  <c:v>0.2</c:v>
                </c:pt>
                <c:pt idx="65">
                  <c:v>0.19900000000000001</c:v>
                </c:pt>
                <c:pt idx="66">
                  <c:v>0.20100000000000001</c:v>
                </c:pt>
                <c:pt idx="67">
                  <c:v>0.20100000000000001</c:v>
                </c:pt>
                <c:pt idx="68">
                  <c:v>0.2</c:v>
                </c:pt>
                <c:pt idx="69">
                  <c:v>0.20100000000000001</c:v>
                </c:pt>
                <c:pt idx="70">
                  <c:v>0.20200000000000001</c:v>
                </c:pt>
                <c:pt idx="71">
                  <c:v>0.20200000000000001</c:v>
                </c:pt>
                <c:pt idx="72">
                  <c:v>0.20200000000000001</c:v>
                </c:pt>
                <c:pt idx="73">
                  <c:v>0.20300000000000001</c:v>
                </c:pt>
                <c:pt idx="74">
                  <c:v>0.20200000000000001</c:v>
                </c:pt>
                <c:pt idx="75">
                  <c:v>0.20300000000000001</c:v>
                </c:pt>
                <c:pt idx="76">
                  <c:v>0.20300000000000001</c:v>
                </c:pt>
                <c:pt idx="77">
                  <c:v>0.20300000000000001</c:v>
                </c:pt>
                <c:pt idx="78">
                  <c:v>0.20300000000000001</c:v>
                </c:pt>
                <c:pt idx="79">
                  <c:v>0.20399999999999999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0.20599999999999999</c:v>
                </c:pt>
                <c:pt idx="84">
                  <c:v>0.20499999999999999</c:v>
                </c:pt>
                <c:pt idx="85">
                  <c:v>0.20599999999999999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0.20599999999999999</c:v>
                </c:pt>
                <c:pt idx="89">
                  <c:v>0.20799999999999999</c:v>
                </c:pt>
                <c:pt idx="90">
                  <c:v>0.20899999999999999</c:v>
                </c:pt>
                <c:pt idx="91">
                  <c:v>0.20799999999999999</c:v>
                </c:pt>
                <c:pt idx="92">
                  <c:v>0.20799999999999999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0.20799999999999999</c:v>
                </c:pt>
                <c:pt idx="96">
                  <c:v>0.20799999999999999</c:v>
                </c:pt>
                <c:pt idx="97">
                  <c:v>0.20699999999999999</c:v>
                </c:pt>
                <c:pt idx="98">
                  <c:v>0.20599999999999999</c:v>
                </c:pt>
                <c:pt idx="99">
                  <c:v>0.20799999999999999</c:v>
                </c:pt>
                <c:pt idx="100">
                  <c:v>0.20699999999999999</c:v>
                </c:pt>
                <c:pt idx="101">
                  <c:v>0.20799999999999999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0.20799999999999999</c:v>
                </c:pt>
                <c:pt idx="105">
                  <c:v>0.20799999999999999</c:v>
                </c:pt>
                <c:pt idx="106">
                  <c:v>0.20699999999999999</c:v>
                </c:pt>
                <c:pt idx="107">
                  <c:v>0.20799999999999999</c:v>
                </c:pt>
                <c:pt idx="108">
                  <c:v>0.20599999999999999</c:v>
                </c:pt>
                <c:pt idx="109">
                  <c:v>0.20799999999999999</c:v>
                </c:pt>
                <c:pt idx="110">
                  <c:v>0.20699999999999999</c:v>
                </c:pt>
                <c:pt idx="111">
                  <c:v>0.20799999999999999</c:v>
                </c:pt>
                <c:pt idx="112">
                  <c:v>0.20799999999999999</c:v>
                </c:pt>
                <c:pt idx="113">
                  <c:v>0.20599999999999999</c:v>
                </c:pt>
                <c:pt idx="114">
                  <c:v>0.20699999999999999</c:v>
                </c:pt>
                <c:pt idx="115">
                  <c:v>0.20699999999999999</c:v>
                </c:pt>
                <c:pt idx="116">
                  <c:v>0.20599999999999999</c:v>
                </c:pt>
                <c:pt idx="117">
                  <c:v>0.20599999999999999</c:v>
                </c:pt>
                <c:pt idx="118">
                  <c:v>0.20599999999999999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0.20699999999999999</c:v>
                </c:pt>
                <c:pt idx="122">
                  <c:v>0.20699999999999999</c:v>
                </c:pt>
                <c:pt idx="123">
                  <c:v>0.20699999999999999</c:v>
                </c:pt>
                <c:pt idx="124">
                  <c:v>0.20599999999999999</c:v>
                </c:pt>
                <c:pt idx="125">
                  <c:v>0.20799999999999999</c:v>
                </c:pt>
                <c:pt idx="126">
                  <c:v>0.20799999999999999</c:v>
                </c:pt>
                <c:pt idx="127">
                  <c:v>0.20599999999999999</c:v>
                </c:pt>
                <c:pt idx="128">
                  <c:v>0.20799999999999999</c:v>
                </c:pt>
                <c:pt idx="129">
                  <c:v>0.20799999999999999</c:v>
                </c:pt>
                <c:pt idx="130">
                  <c:v>0.20599999999999999</c:v>
                </c:pt>
                <c:pt idx="131">
                  <c:v>0.20799999999999999</c:v>
                </c:pt>
                <c:pt idx="132">
                  <c:v>0.20599999999999999</c:v>
                </c:pt>
                <c:pt idx="133">
                  <c:v>0.20699999999999999</c:v>
                </c:pt>
                <c:pt idx="134">
                  <c:v>0.20699999999999999</c:v>
                </c:pt>
                <c:pt idx="135">
                  <c:v>0.20699999999999999</c:v>
                </c:pt>
                <c:pt idx="136">
                  <c:v>0.20699999999999999</c:v>
                </c:pt>
                <c:pt idx="137">
                  <c:v>0.20599999999999999</c:v>
                </c:pt>
                <c:pt idx="138">
                  <c:v>0.20699999999999999</c:v>
                </c:pt>
                <c:pt idx="139">
                  <c:v>0.20599999999999999</c:v>
                </c:pt>
                <c:pt idx="140">
                  <c:v>0.20799999999999999</c:v>
                </c:pt>
                <c:pt idx="141">
                  <c:v>0.20799999999999999</c:v>
                </c:pt>
                <c:pt idx="142">
                  <c:v>0.20599999999999999</c:v>
                </c:pt>
                <c:pt idx="143">
                  <c:v>0.20699999999999999</c:v>
                </c:pt>
                <c:pt idx="144">
                  <c:v>0.20699999999999999</c:v>
                </c:pt>
                <c:pt idx="145">
                  <c:v>0.20599999999999999</c:v>
                </c:pt>
                <c:pt idx="146">
                  <c:v>0.20599999999999999</c:v>
                </c:pt>
                <c:pt idx="147">
                  <c:v>0.20799999999999999</c:v>
                </c:pt>
                <c:pt idx="148">
                  <c:v>0.20799999999999999</c:v>
                </c:pt>
                <c:pt idx="149">
                  <c:v>0.20699999999999999</c:v>
                </c:pt>
                <c:pt idx="150">
                  <c:v>0.20599999999999999</c:v>
                </c:pt>
                <c:pt idx="151">
                  <c:v>0.20799999999999999</c:v>
                </c:pt>
                <c:pt idx="152">
                  <c:v>0.20699999999999999</c:v>
                </c:pt>
                <c:pt idx="153">
                  <c:v>0.20699999999999999</c:v>
                </c:pt>
                <c:pt idx="154">
                  <c:v>0.20599999999999999</c:v>
                </c:pt>
                <c:pt idx="155">
                  <c:v>0.20799999999999999</c:v>
                </c:pt>
                <c:pt idx="156">
                  <c:v>0.20799999999999999</c:v>
                </c:pt>
                <c:pt idx="157">
                  <c:v>0.20599999999999999</c:v>
                </c:pt>
                <c:pt idx="158">
                  <c:v>0.20799999999999999</c:v>
                </c:pt>
                <c:pt idx="159">
                  <c:v>0.20599999999999999</c:v>
                </c:pt>
                <c:pt idx="160">
                  <c:v>0.20699999999999999</c:v>
                </c:pt>
                <c:pt idx="161">
                  <c:v>0.20899999999999999</c:v>
                </c:pt>
                <c:pt idx="162">
                  <c:v>0.20899999999999999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0.20899999999999999</c:v>
                </c:pt>
                <c:pt idx="167">
                  <c:v>0.20699999999999999</c:v>
                </c:pt>
                <c:pt idx="168">
                  <c:v>0.20799999999999999</c:v>
                </c:pt>
                <c:pt idx="169">
                  <c:v>0.20599999999999999</c:v>
                </c:pt>
                <c:pt idx="170">
                  <c:v>0.20599999999999999</c:v>
                </c:pt>
                <c:pt idx="171">
                  <c:v>0.20599999999999999</c:v>
                </c:pt>
                <c:pt idx="172">
                  <c:v>0.20599999999999999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0.20499999999999999</c:v>
                </c:pt>
                <c:pt idx="177">
                  <c:v>0.20399999999999999</c:v>
                </c:pt>
                <c:pt idx="178">
                  <c:v>0.20300000000000001</c:v>
                </c:pt>
                <c:pt idx="179">
                  <c:v>0.20300000000000001</c:v>
                </c:pt>
                <c:pt idx="180">
                  <c:v>0.20300000000000001</c:v>
                </c:pt>
                <c:pt idx="181">
                  <c:v>0.20300000000000001</c:v>
                </c:pt>
                <c:pt idx="182">
                  <c:v>0.20200000000000001</c:v>
                </c:pt>
                <c:pt idx="183">
                  <c:v>0.20200000000000001</c:v>
                </c:pt>
                <c:pt idx="184">
                  <c:v>0.20200000000000001</c:v>
                </c:pt>
                <c:pt idx="185">
                  <c:v>0.20200000000000001</c:v>
                </c:pt>
                <c:pt idx="186">
                  <c:v>0.20100000000000001</c:v>
                </c:pt>
                <c:pt idx="187">
                  <c:v>0.20200000000000001</c:v>
                </c:pt>
                <c:pt idx="188">
                  <c:v>0.2</c:v>
                </c:pt>
                <c:pt idx="189">
                  <c:v>0.2</c:v>
                </c:pt>
                <c:pt idx="190">
                  <c:v>0.19900000000000001</c:v>
                </c:pt>
                <c:pt idx="191">
                  <c:v>0.2</c:v>
                </c:pt>
                <c:pt idx="192">
                  <c:v>0.19900000000000001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0.20100000000000001</c:v>
                </c:pt>
                <c:pt idx="199">
                  <c:v>0.2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</c:v>
                </c:pt>
                <c:pt idx="203">
                  <c:v>0.20100000000000001</c:v>
                </c:pt>
                <c:pt idx="204">
                  <c:v>0.20100000000000001</c:v>
                </c:pt>
                <c:pt idx="205">
                  <c:v>0.20100000000000001</c:v>
                </c:pt>
                <c:pt idx="206">
                  <c:v>0.2</c:v>
                </c:pt>
                <c:pt idx="207">
                  <c:v>0.2</c:v>
                </c:pt>
                <c:pt idx="208">
                  <c:v>0.20100000000000001</c:v>
                </c:pt>
                <c:pt idx="209">
                  <c:v>0.2</c:v>
                </c:pt>
                <c:pt idx="210">
                  <c:v>0.20100000000000001</c:v>
                </c:pt>
                <c:pt idx="211">
                  <c:v>0.2</c:v>
                </c:pt>
                <c:pt idx="212">
                  <c:v>0.2</c:v>
                </c:pt>
                <c:pt idx="213">
                  <c:v>0.20100000000000001</c:v>
                </c:pt>
                <c:pt idx="214">
                  <c:v>0.20100000000000001</c:v>
                </c:pt>
                <c:pt idx="215">
                  <c:v>0.20100000000000001</c:v>
                </c:pt>
                <c:pt idx="216">
                  <c:v>0.2</c:v>
                </c:pt>
                <c:pt idx="217">
                  <c:v>0.20100000000000001</c:v>
                </c:pt>
                <c:pt idx="218">
                  <c:v>0.2</c:v>
                </c:pt>
                <c:pt idx="219">
                  <c:v>0.2</c:v>
                </c:pt>
                <c:pt idx="220">
                  <c:v>0.20100000000000001</c:v>
                </c:pt>
                <c:pt idx="221">
                  <c:v>0.2</c:v>
                </c:pt>
                <c:pt idx="222">
                  <c:v>0.20100000000000001</c:v>
                </c:pt>
                <c:pt idx="223">
                  <c:v>0.2</c:v>
                </c:pt>
                <c:pt idx="224">
                  <c:v>0.20100000000000001</c:v>
                </c:pt>
                <c:pt idx="225">
                  <c:v>0.20100000000000001</c:v>
                </c:pt>
                <c:pt idx="226">
                  <c:v>0.2</c:v>
                </c:pt>
                <c:pt idx="227">
                  <c:v>0.2</c:v>
                </c:pt>
                <c:pt idx="228">
                  <c:v>0.20100000000000001</c:v>
                </c:pt>
                <c:pt idx="229">
                  <c:v>0.2</c:v>
                </c:pt>
                <c:pt idx="230">
                  <c:v>0.20100000000000001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0.20100000000000001</c:v>
                </c:pt>
              </c:numCache>
            </c:numRef>
          </c:yVal>
          <c:smooth val="1"/>
        </c:ser>
        <c:ser>
          <c:idx val="0"/>
          <c:order val="1"/>
          <c:tx>
            <c:v>y2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сервомотора'!$C$1:$C$65</c:f>
              <c:numCache>
                <c:formatCode>0.00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'Люфт сервомотора'!$E$1:$E$65</c:f>
              <c:numCache>
                <c:formatCode>General</c:formatCode>
                <c:ptCount val="65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  <c:pt idx="10">
                  <c:v>0.14999999999999997</c:v>
                </c:pt>
                <c:pt idx="11">
                  <c:v>0.14999999999999997</c:v>
                </c:pt>
                <c:pt idx="12">
                  <c:v>0.14999999999999997</c:v>
                </c:pt>
                <c:pt idx="13">
                  <c:v>0.14999999999999997</c:v>
                </c:pt>
                <c:pt idx="14">
                  <c:v>0.15124999999999997</c:v>
                </c:pt>
                <c:pt idx="15">
                  <c:v>0.15249999999999997</c:v>
                </c:pt>
                <c:pt idx="16">
                  <c:v>0.15374999999999997</c:v>
                </c:pt>
                <c:pt idx="17">
                  <c:v>0.15499999999999997</c:v>
                </c:pt>
                <c:pt idx="18">
                  <c:v>0.15624999999999997</c:v>
                </c:pt>
                <c:pt idx="19">
                  <c:v>0.15749999999999997</c:v>
                </c:pt>
                <c:pt idx="20">
                  <c:v>0.15874999999999997</c:v>
                </c:pt>
                <c:pt idx="21">
                  <c:v>0.15999999999999998</c:v>
                </c:pt>
                <c:pt idx="22">
                  <c:v>0.16124999999999998</c:v>
                </c:pt>
                <c:pt idx="23">
                  <c:v>0.16249999999999998</c:v>
                </c:pt>
                <c:pt idx="24">
                  <c:v>0.16374999999999998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0.16374999999999998</c:v>
                </c:pt>
                <c:pt idx="35">
                  <c:v>0.16249999999999998</c:v>
                </c:pt>
                <c:pt idx="36">
                  <c:v>0.16124999999999998</c:v>
                </c:pt>
                <c:pt idx="37">
                  <c:v>0.15999999999999998</c:v>
                </c:pt>
                <c:pt idx="38">
                  <c:v>0.15874999999999997</c:v>
                </c:pt>
                <c:pt idx="39">
                  <c:v>0.15749999999999997</c:v>
                </c:pt>
                <c:pt idx="40">
                  <c:v>0.15624999999999997</c:v>
                </c:pt>
                <c:pt idx="41">
                  <c:v>0.15499999999999997</c:v>
                </c:pt>
                <c:pt idx="42">
                  <c:v>0.15374999999999997</c:v>
                </c:pt>
                <c:pt idx="43">
                  <c:v>0.15249999999999997</c:v>
                </c:pt>
                <c:pt idx="44">
                  <c:v>0.15124999999999997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</c:numCache>
            </c:numRef>
          </c:yVal>
        </c:ser>
        <c:ser>
          <c:idx val="1"/>
          <c:order val="2"/>
          <c:tx>
            <c:v>Момент №1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сервомотора'!$J$2:$J$3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'Люфт сервомотора'!$K$2:$K$3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Момент №2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сервомотора'!$J$5:$J$6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'Люфт сервомотора'!$K$5:$K$6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106073472"/>
        <c:axId val="105326464"/>
      </c:scatterChart>
      <c:valAx>
        <c:axId val="106073472"/>
        <c:scaling>
          <c:orientation val="minMax"/>
          <c:max val="6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</a:t>
                </a:r>
                <a:r>
                  <a:rPr lang="ru-RU"/>
                  <a:t>, с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5326464"/>
        <c:crosses val="autoZero"/>
        <c:crossBetween val="midCat"/>
      </c:valAx>
      <c:valAx>
        <c:axId val="105326464"/>
        <c:scaling>
          <c:orientation val="minMax"/>
          <c:max val="0.22000000000000003"/>
          <c:min val="0.1400000000000000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о.</a:t>
                </a:r>
                <a:r>
                  <a:rPr lang="ru-RU" baseline="0"/>
                  <a:t> е.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0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010314756094564"/>
          <c:y val="3.4599087798582839E-2"/>
          <c:w val="0.86662923236183975"/>
          <c:h val="0.82510761903710894"/>
        </c:manualLayout>
      </c:layout>
      <c:scatterChart>
        <c:scatterStyle val="smoothMarker"/>
        <c:ser>
          <c:idx val="0"/>
          <c:order val="0"/>
          <c:tx>
            <c:v>60 MWt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0070C0"/>
                </a:solidFill>
                <a:prstDash val="solid"/>
              </a:ln>
            </c:spPr>
          </c:marker>
          <c:xVal>
            <c:numRef>
              <c:f>isolines!$B$3:$B$8</c:f>
              <c:numCache>
                <c:formatCode>General</c:formatCode>
                <c:ptCount val="6"/>
                <c:pt idx="0">
                  <c:v>60.48</c:v>
                </c:pt>
                <c:pt idx="1">
                  <c:v>61.4</c:v>
                </c:pt>
                <c:pt idx="2">
                  <c:v>62.45</c:v>
                </c:pt>
                <c:pt idx="3">
                  <c:v>63.08</c:v>
                </c:pt>
                <c:pt idx="4">
                  <c:v>64.98</c:v>
                </c:pt>
                <c:pt idx="5">
                  <c:v>66.099999999999994</c:v>
                </c:pt>
              </c:numCache>
            </c:numRef>
          </c:xVal>
          <c:yVal>
            <c:numRef>
              <c:f>isolines!$C$3:$C$8</c:f>
              <c:numCache>
                <c:formatCode>General</c:formatCode>
                <c:ptCount val="6"/>
                <c:pt idx="0">
                  <c:v>68.17</c:v>
                </c:pt>
                <c:pt idx="1">
                  <c:v>66.08</c:v>
                </c:pt>
                <c:pt idx="2">
                  <c:v>64</c:v>
                </c:pt>
                <c:pt idx="3">
                  <c:v>62.72</c:v>
                </c:pt>
                <c:pt idx="4">
                  <c:v>61.25</c:v>
                </c:pt>
                <c:pt idx="5">
                  <c:v>59.89</c:v>
                </c:pt>
              </c:numCache>
            </c:numRef>
          </c:yVal>
          <c:smooth val="1"/>
        </c:ser>
        <c:ser>
          <c:idx val="3"/>
          <c:order val="1"/>
          <c:tx>
            <c:v>50 MWt</c:v>
          </c:tx>
          <c:spPr>
            <a:ln w="25400">
              <a:solidFill>
                <a:srgbClr val="F20000"/>
              </a:solidFill>
            </a:ln>
          </c:spPr>
          <c:marker>
            <c:symbol val="triangle"/>
            <c:size val="6"/>
            <c:spPr>
              <a:solidFill>
                <a:srgbClr val="FFFFFF"/>
              </a:solidFill>
              <a:ln w="12700">
                <a:solidFill>
                  <a:srgbClr val="F20000"/>
                </a:solidFill>
              </a:ln>
            </c:spPr>
          </c:marker>
          <c:xVal>
            <c:numRef>
              <c:f>isolines!$F$3:$F$8</c:f>
              <c:numCache>
                <c:formatCode>General</c:formatCode>
                <c:ptCount val="6"/>
                <c:pt idx="0">
                  <c:v>63.25</c:v>
                </c:pt>
                <c:pt idx="1">
                  <c:v>61</c:v>
                </c:pt>
                <c:pt idx="2">
                  <c:v>59.6</c:v>
                </c:pt>
                <c:pt idx="3">
                  <c:v>57.98</c:v>
                </c:pt>
                <c:pt idx="4">
                  <c:v>56.61</c:v>
                </c:pt>
              </c:numCache>
            </c:numRef>
          </c:xVal>
          <c:yVal>
            <c:numRef>
              <c:f>isolines!$G$3:$G$8</c:f>
              <c:numCache>
                <c:formatCode>General</c:formatCode>
                <c:ptCount val="6"/>
                <c:pt idx="0">
                  <c:v>44.43</c:v>
                </c:pt>
                <c:pt idx="1">
                  <c:v>45.65</c:v>
                </c:pt>
                <c:pt idx="2">
                  <c:v>47.11</c:v>
                </c:pt>
                <c:pt idx="3">
                  <c:v>48.81</c:v>
                </c:pt>
                <c:pt idx="4">
                  <c:v>50.33</c:v>
                </c:pt>
              </c:numCache>
            </c:numRef>
          </c:yVal>
          <c:smooth val="1"/>
        </c:ser>
        <c:axId val="107733760"/>
        <c:axId val="107736064"/>
      </c:scatterChart>
      <c:valAx>
        <c:axId val="107733760"/>
        <c:scaling>
          <c:orientation val="minMax"/>
          <c:max val="68"/>
          <c:min val="55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Guide vanes position A</a:t>
                </a:r>
                <a:r>
                  <a:rPr lang="en-US" b="1" baseline="-25000"/>
                  <a:t>0</a:t>
                </a:r>
                <a:r>
                  <a:rPr lang="ru-RU" b="1"/>
                  <a:t>, </a:t>
                </a:r>
                <a:r>
                  <a:rPr lang="en-US" b="1"/>
                  <a:t>%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32847941151123478"/>
              <c:y val="0.94128786127650366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07736064"/>
        <c:crosses val="autoZero"/>
        <c:crossBetween val="midCat"/>
      </c:valAx>
      <c:valAx>
        <c:axId val="107736064"/>
        <c:scaling>
          <c:orientation val="minMax"/>
          <c:max val="70"/>
          <c:min val="4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Runner blades angle </a:t>
                </a:r>
                <a:r>
                  <a:rPr lang="ru-RU" b="1"/>
                  <a:t>Ѱ</a:t>
                </a:r>
                <a:r>
                  <a:rPr lang="en-US" b="1"/>
                  <a:t>, </a:t>
                </a:r>
                <a:r>
                  <a:rPr lang="ru-RU" b="1"/>
                  <a:t>°</a:t>
                </a:r>
              </a:p>
            </c:rich>
          </c:tx>
          <c:layout>
            <c:manualLayout>
              <c:xMode val="edge"/>
              <c:yMode val="edge"/>
              <c:x val="8.5570522158952261E-3"/>
              <c:y val="0.28021363642735519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07733760"/>
        <c:crosses val="autoZero"/>
        <c:crossBetween val="midCat"/>
      </c:valAx>
      <c:spPr>
        <a:solidFill>
          <a:srgbClr val="FFFFFF"/>
        </a:solidFill>
        <a:ln w="1905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33993705681975"/>
          <c:y val="0.16085143620295356"/>
          <c:w val="0.22372212034681221"/>
          <c:h val="0.16514063908741294"/>
        </c:manualLayout>
      </c:layout>
      <c:spPr>
        <a:solidFill>
          <a:srgbClr val="FFFFFF"/>
        </a:solidFill>
        <a:ln w="19050"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itchFamily="18" charset="0"/>
          <a:ea typeface="Arial Cyr"/>
          <a:cs typeface="Times New Roman" pitchFamily="18" charset="0"/>
        </a:defRPr>
      </a:pPr>
      <a:endParaRPr lang="ru-RU"/>
    </a:p>
  </c:txPr>
  <c:printSettings>
    <c:headerFooter alignWithMargins="0"/>
    <c:pageMargins b="1" l="0.75000000000000089" r="0.75000000000000089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537461013622045"/>
          <c:y val="2.2649794880684134E-2"/>
          <c:w val="0.78909285219346459"/>
          <c:h val="0.8264354648161133"/>
        </c:manualLayout>
      </c:layout>
      <c:scatterChart>
        <c:scatterStyle val="lineMarker"/>
        <c:ser>
          <c:idx val="0"/>
          <c:order val="0"/>
          <c:tx>
            <c:v>Calc Discharge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xVal>
            <c:numRef>
              <c:f>'[2]Расход и Hk'!$C$2:$C$10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'[2]Расход и Hk'!$D$2:$D$10</c:f>
              <c:numCache>
                <c:formatCode>General</c:formatCode>
                <c:ptCount val="9"/>
                <c:pt idx="0">
                  <c:v>133</c:v>
                </c:pt>
                <c:pt idx="1">
                  <c:v>162</c:v>
                </c:pt>
                <c:pt idx="2">
                  <c:v>192</c:v>
                </c:pt>
                <c:pt idx="3">
                  <c:v>224</c:v>
                </c:pt>
                <c:pt idx="4">
                  <c:v>259</c:v>
                </c:pt>
                <c:pt idx="5">
                  <c:v>296</c:v>
                </c:pt>
                <c:pt idx="6">
                  <c:v>330</c:v>
                </c:pt>
                <c:pt idx="7">
                  <c:v>373</c:v>
                </c:pt>
                <c:pt idx="8">
                  <c:v>415</c:v>
                </c:pt>
              </c:numCache>
            </c:numRef>
          </c:yVal>
        </c:ser>
        <c:axId val="107886464"/>
        <c:axId val="107896832"/>
      </c:scatterChart>
      <c:scatterChart>
        <c:scatterStyle val="lineMarker"/>
        <c:ser>
          <c:idx val="1"/>
          <c:order val="1"/>
          <c:tx>
            <c:v>Found head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trendline>
            <c:trendlineType val="poly"/>
            <c:order val="2"/>
          </c:trendline>
          <c:xVal>
            <c:numRef>
              <c:f>'[2]Расход и Hk'!$C$2:$C$10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'[2]Расход и Hk'!$E$2:$E$10</c:f>
              <c:numCache>
                <c:formatCode>General</c:formatCode>
                <c:ptCount val="9"/>
                <c:pt idx="0">
                  <c:v>17.600000000000001</c:v>
                </c:pt>
                <c:pt idx="1">
                  <c:v>17.45</c:v>
                </c:pt>
                <c:pt idx="2">
                  <c:v>17.45</c:v>
                </c:pt>
                <c:pt idx="3">
                  <c:v>17.38</c:v>
                </c:pt>
                <c:pt idx="4">
                  <c:v>17.11</c:v>
                </c:pt>
                <c:pt idx="5">
                  <c:v>16.97</c:v>
                </c:pt>
                <c:pt idx="6">
                  <c:v>16.86</c:v>
                </c:pt>
                <c:pt idx="7">
                  <c:v>16.61</c:v>
                </c:pt>
                <c:pt idx="8">
                  <c:v>16.36</c:v>
                </c:pt>
              </c:numCache>
            </c:numRef>
          </c:yVal>
        </c:ser>
        <c:axId val="107898752"/>
        <c:axId val="107900288"/>
      </c:scatterChart>
      <c:valAx>
        <c:axId val="107886464"/>
        <c:scaling>
          <c:orientation val="minMax"/>
          <c:max val="60"/>
          <c:min val="20"/>
        </c:scaling>
        <c:axPos val="b"/>
        <c:majorGridlines>
          <c:spPr>
            <a:ln w="9525">
              <a:solidFill>
                <a:schemeClr val="tx1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/>
                </a:pPr>
                <a:r>
                  <a:rPr lang="en-US"/>
                  <a:t>Power output</a:t>
                </a:r>
                <a:r>
                  <a:rPr lang="ru-RU"/>
                  <a:t>, </a:t>
                </a:r>
                <a:r>
                  <a:rPr lang="en-US"/>
                  <a:t>MWt</a:t>
                </a:r>
                <a:endParaRPr lang="ru-RU"/>
              </a:p>
            </c:rich>
          </c:tx>
          <c:layout/>
        </c:title>
        <c:numFmt formatCode="0" sourceLinked="0"/>
        <c:minorTickMark val="out"/>
        <c:tickLblPos val="nextTo"/>
        <c:spPr>
          <a:ln w="12700">
            <a:solidFill>
              <a:schemeClr val="tx1"/>
            </a:solidFill>
            <a:round/>
          </a:ln>
        </c:spPr>
        <c:crossAx val="107896832"/>
        <c:crosses val="autoZero"/>
        <c:crossBetween val="midCat"/>
      </c:valAx>
      <c:valAx>
        <c:axId val="10789683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Calculated discharge</a:t>
                </a:r>
                <a:r>
                  <a:rPr lang="ru-RU"/>
                  <a:t>, </a:t>
                </a:r>
                <a:r>
                  <a:rPr lang="en-US"/>
                  <a:t>m</a:t>
                </a:r>
                <a:r>
                  <a:rPr lang="ru-RU"/>
                  <a:t>3/</a:t>
                </a:r>
                <a:r>
                  <a:rPr lang="en-US"/>
                  <a:t>s</a:t>
                </a:r>
                <a:endParaRPr lang="ru-RU"/>
              </a:p>
            </c:rich>
          </c:tx>
          <c:layout/>
        </c:title>
        <c:numFmt formatCode="0" sourceLinked="0"/>
        <c:minorTickMark val="out"/>
        <c:tickLblPos val="nextTo"/>
        <c:spPr>
          <a:ln w="12700">
            <a:solidFill>
              <a:schemeClr val="tx1"/>
            </a:solidFill>
            <a:round/>
          </a:ln>
        </c:spPr>
        <c:crossAx val="107886464"/>
        <c:crosses val="autoZero"/>
        <c:crossBetween val="midCat"/>
      </c:valAx>
      <c:valAx>
        <c:axId val="107898752"/>
        <c:scaling>
          <c:orientation val="minMax"/>
        </c:scaling>
        <c:delete val="1"/>
        <c:axPos val="b"/>
        <c:numFmt formatCode="General" sourceLinked="0"/>
        <c:tickLblPos val="none"/>
        <c:crossAx val="107900288"/>
        <c:crosses val="autoZero"/>
        <c:crossBetween val="midCat"/>
      </c:valAx>
      <c:valAx>
        <c:axId val="107900288"/>
        <c:scaling>
          <c:orientation val="minMax"/>
          <c:max val="17.7"/>
          <c:min val="16.3"/>
        </c:scaling>
        <c:axPos val="r"/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US"/>
                  <a:t>Found head</a:t>
                </a:r>
                <a:r>
                  <a:rPr lang="ru-RU"/>
                  <a:t>, </a:t>
                </a:r>
                <a:r>
                  <a:rPr lang="en-US"/>
                  <a:t>m</a:t>
                </a:r>
                <a:endParaRPr lang="ru-RU"/>
              </a:p>
            </c:rich>
          </c:tx>
          <c:layout/>
        </c:title>
        <c:numFmt formatCode="General" sourceLinked="0"/>
        <c:minorTickMark val="out"/>
        <c:tickLblPos val="nextTo"/>
        <c:spPr>
          <a:ln w="12700">
            <a:solidFill>
              <a:schemeClr val="tx1"/>
            </a:solidFill>
            <a:round/>
          </a:ln>
        </c:spPr>
        <c:crossAx val="107898752"/>
        <c:crosses val="max"/>
        <c:crossBetween val="midCat"/>
      </c:valAx>
      <c:spPr>
        <a:solidFill>
          <a:srgbClr val="FFFFFF"/>
        </a:solidFill>
        <a:ln w="19050"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.27827370617550568"/>
          <c:y val="0.617761756669577"/>
          <c:w val="0.25724394620164004"/>
          <c:h val="0.17963498557473923"/>
        </c:manualLayout>
      </c:layout>
      <c:spPr>
        <a:solidFill>
          <a:srgbClr val="FFFFFF"/>
        </a:solidFill>
        <a:ln w="19050">
          <a:solidFill>
            <a:sysClr val="windowText" lastClr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опытные'!$A$2:$A$9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опытные'!$B$2:$B$9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опытные'!$C$2:$C$9</c:f>
              <c:numCache>
                <c:formatCode>General</c:formatCode>
                <c:ptCount val="8"/>
                <c:pt idx="0">
                  <c:v>34</c:v>
                </c:pt>
                <c:pt idx="1">
                  <c:v>38</c:v>
                </c:pt>
                <c:pt idx="2">
                  <c:v>44</c:v>
                </c:pt>
                <c:pt idx="3">
                  <c:v>48</c:v>
                </c:pt>
                <c:pt idx="4">
                  <c:v>53.5</c:v>
                </c:pt>
                <c:pt idx="5">
                  <c:v>57.7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опытные'!$D$2:$D$9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axId val="106592512"/>
        <c:axId val="106607360"/>
      </c:scatterChart>
      <c:valAx>
        <c:axId val="106592512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607360"/>
        <c:crosses val="autoZero"/>
        <c:crossBetween val="midCat"/>
      </c:valAx>
      <c:valAx>
        <c:axId val="106607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59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опытные'!$A$12:$A$19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опытные'!$B$12:$B$19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опытные'!$C$12:$C$19</c:f>
              <c:numCache>
                <c:formatCode>General</c:formatCode>
                <c:ptCount val="8"/>
                <c:pt idx="0">
                  <c:v>36</c:v>
                </c:pt>
                <c:pt idx="1">
                  <c:v>41.5</c:v>
                </c:pt>
                <c:pt idx="2">
                  <c:v>46</c:v>
                </c:pt>
                <c:pt idx="3">
                  <c:v>49</c:v>
                </c:pt>
                <c:pt idx="4">
                  <c:v>55</c:v>
                </c:pt>
                <c:pt idx="5">
                  <c:v>59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опытные'!$D$12:$D$19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axId val="106709760"/>
        <c:axId val="106712064"/>
      </c:scatterChart>
      <c:valAx>
        <c:axId val="106709760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712064"/>
        <c:crosses val="autoZero"/>
        <c:crossBetween val="midCat"/>
      </c:valAx>
      <c:valAx>
        <c:axId val="106712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7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4215011470520559E-2"/>
          <c:y val="2.6545130146313552E-2"/>
          <c:w val="0.8782696490421672"/>
          <c:h val="0.86468078017413508"/>
        </c:manualLayout>
      </c:layout>
      <c:scatterChart>
        <c:scatterStyle val="smoothMarker"/>
        <c:ser>
          <c:idx val="5"/>
          <c:order val="0"/>
          <c:tx>
            <c:strRef>
              <c:f>'psi=f(y1,N) (мод)'!$A$6</c:f>
              <c:strCache>
                <c:ptCount val="1"/>
                <c:pt idx="0">
                  <c:v>N=22 MWt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(мод)'!$C$6:$I$6</c:f>
              <c:numCache>
                <c:formatCode>0.000</c:formatCode>
                <c:ptCount val="7"/>
                <c:pt idx="1">
                  <c:v>47.455633001400003</c:v>
                </c:pt>
                <c:pt idx="2">
                  <c:v>58.84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6"/>
          <c:order val="1"/>
          <c:tx>
            <c:strRef>
              <c:f>'psi=f(y1,N) (мод)'!$A$7</c:f>
              <c:strCache>
                <c:ptCount val="1"/>
                <c:pt idx="0">
                  <c:v>N=28 MWt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(мод)'!$C$7:$I$7</c:f>
              <c:numCache>
                <c:formatCode>0.000</c:formatCode>
                <c:ptCount val="7"/>
                <c:pt idx="1">
                  <c:v>44.455254237300004</c:v>
                </c:pt>
                <c:pt idx="2">
                  <c:v>54.9050649351</c:v>
                </c:pt>
                <c:pt idx="3">
                  <c:v>66.38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7"/>
          <c:order val="2"/>
          <c:tx>
            <c:strRef>
              <c:f>'psi=f(y1,N) (мод)'!$A$8</c:f>
              <c:strCache>
                <c:ptCount val="1"/>
                <c:pt idx="0">
                  <c:v>N=31 MWt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(мод)'!$C$8:$I$8</c:f>
              <c:numCache>
                <c:formatCode>0.000</c:formatCode>
                <c:ptCount val="7"/>
                <c:pt idx="1">
                  <c:v>43.419999999999995</c:v>
                </c:pt>
                <c:pt idx="2">
                  <c:v>53.413571428600001</c:v>
                </c:pt>
                <c:pt idx="3">
                  <c:v>64.441909871199996</c:v>
                </c:pt>
                <c:pt idx="4">
                  <c:v>75.470248313799999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8"/>
          <c:order val="3"/>
          <c:tx>
            <c:strRef>
              <c:f>'psi=f(y1,N) (мод)'!$A$9</c:f>
              <c:strCache>
                <c:ptCount val="1"/>
                <c:pt idx="0">
                  <c:v>N=35 MWt</c:v>
                </c:pt>
              </c:strCache>
            </c:strRef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(мод)'!$C$9:$I$9</c:f>
              <c:numCache>
                <c:formatCode>0.000</c:formatCode>
                <c:ptCount val="7"/>
                <c:pt idx="1">
                  <c:v>41.794900490000003</c:v>
                </c:pt>
                <c:pt idx="2">
                  <c:v>52.075486725700003</c:v>
                </c:pt>
                <c:pt idx="3">
                  <c:v>62.356072961400002</c:v>
                </c:pt>
                <c:pt idx="4">
                  <c:v>73.91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'psi=f(y1,N) (мод)'!$A$10</c:f>
              <c:strCache>
                <c:ptCount val="1"/>
                <c:pt idx="0">
                  <c:v>N=42 MWt</c:v>
                </c:pt>
              </c:strCache>
            </c:strRef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'psi=f(y1,N) (мод)'!$C$10:$I$10</c:f>
              <c:numCache>
                <c:formatCode>0.000</c:formatCode>
                <c:ptCount val="7"/>
                <c:pt idx="2">
                  <c:v>50.160000000000004</c:v>
                </c:pt>
                <c:pt idx="3">
                  <c:v>59.648473154399994</c:v>
                </c:pt>
                <c:pt idx="4">
                  <c:v>69.794092558999992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'psi=f(y1,N) (мод)'!$A$12</c:f>
              <c:strCache>
                <c:ptCount val="1"/>
                <c:pt idx="0">
                  <c:v>N=48 MWt</c:v>
                </c:pt>
              </c:strCache>
            </c:strRef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38100">
                <a:noFill/>
              </a:ln>
              <a:effectLst/>
            </c:spPr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'psi=f(y1,N) (мод)'!$A$13</c:f>
              <c:strCache>
                <c:ptCount val="1"/>
                <c:pt idx="0">
                  <c:v>N=53 MWt</c:v>
                </c:pt>
              </c:strCache>
            </c:strRef>
          </c:tx>
          <c:spPr>
            <a:ln w="254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'psi=f(y1,N) (мод)'!$C$13:$I$13</c:f>
              <c:numCache>
                <c:formatCode>0.000</c:formatCode>
                <c:ptCount val="7"/>
                <c:pt idx="3">
                  <c:v>56.76</c:v>
                </c:pt>
                <c:pt idx="4">
                  <c:v>64.720990098999991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'psi=f(y1,N) (мод)'!$K$4</c:f>
              <c:strCache>
                <c:ptCount val="1"/>
                <c:pt idx="0">
                  <c:v>H=11.6 m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8"/>
          <c:tx>
            <c:strRef>
              <c:f>'psi=f(y1,N) (мод)'!$K$5</c:f>
              <c:strCache>
                <c:ptCount val="1"/>
                <c:pt idx="0">
                  <c:v>H=14 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20"/>
          <c:order val="9"/>
          <c:tx>
            <c:strRef>
              <c:f>'psi=f(y1,N) (мод)'!$K$9</c:f>
              <c:strCache>
                <c:ptCount val="1"/>
                <c:pt idx="0">
                  <c:v>H=20.4 m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axId val="106878848"/>
        <c:axId val="106508672"/>
      </c:scatterChart>
      <c:valAx>
        <c:axId val="106878848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Guide vanes position 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6508672"/>
        <c:crosses val="autoZero"/>
        <c:crossBetween val="midCat"/>
      </c:valAx>
      <c:valAx>
        <c:axId val="106508672"/>
        <c:scaling>
          <c:orientation val="minMax"/>
          <c:max val="30"/>
          <c:min val="5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Runner blades angle </a:t>
                </a:r>
                <a:r>
                  <a:rPr lang="ru-RU"/>
                  <a:t>Ѱ</a:t>
                </a:r>
                <a:r>
                  <a:rPr lang="en-US"/>
                  <a:t>,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4.1782947910878488E-3"/>
              <c:y val="0.36772572562975364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687884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621521350174314"/>
          <c:y val="0.55830514702612677"/>
          <c:w val="0.44788893720735401"/>
          <c:h val="0.29385811454374416"/>
        </c:manualLayout>
      </c:layout>
      <c:overlay val="1"/>
      <c:spPr>
        <a:solidFill>
          <a:srgbClr val="FFFFFF"/>
        </a:solidFill>
        <a:ln w="19050">
          <a:solidFill>
            <a:srgbClr val="000000"/>
          </a:solidFill>
        </a:ln>
      </c:spPr>
    </c:legend>
    <c:plotVisOnly val="1"/>
    <c:dispBlanksAs val="gap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0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9.8880069426805536E-2"/>
          <c:y val="2.6545130146313562E-2"/>
          <c:w val="0.86360447887562442"/>
          <c:h val="0.83713266471287207"/>
        </c:manualLayout>
      </c:layout>
      <c:scatterChart>
        <c:scatterStyle val="smoothMarker"/>
        <c:ser>
          <c:idx val="13"/>
          <c:order val="0"/>
          <c:tx>
            <c:strRef>
              <c:f>'psi=f(y1,N) (мод)'!$K$4</c:f>
              <c:strCache>
                <c:ptCount val="1"/>
                <c:pt idx="0">
                  <c:v>H=11.6 m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1"/>
          <c:tx>
            <c:strRef>
              <c:f>'psi=f(y1,N) (мод)'!$K$5</c:f>
              <c:strCache>
                <c:ptCount val="1"/>
                <c:pt idx="0">
                  <c:v>H=14 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20"/>
          <c:order val="2"/>
          <c:tx>
            <c:strRef>
              <c:f>'psi=f(y1,N) (мод)'!$K$9</c:f>
              <c:strCache>
                <c:ptCount val="1"/>
                <c:pt idx="0">
                  <c:v>H=20.4 m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axId val="106556032"/>
        <c:axId val="106898176"/>
      </c:scatterChart>
      <c:valAx>
        <c:axId val="106556032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Guide vanes position 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6898176"/>
        <c:crosses val="autoZero"/>
        <c:crossBetween val="midCat"/>
      </c:valAx>
      <c:valAx>
        <c:axId val="106898176"/>
        <c:scaling>
          <c:orientation val="minMax"/>
          <c:max val="30"/>
          <c:min val="5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Runner blades angle </a:t>
                </a:r>
                <a:r>
                  <a:rPr lang="ru-RU"/>
                  <a:t>Ѱ</a:t>
                </a:r>
                <a:r>
                  <a:rPr lang="en-US"/>
                  <a:t>,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1.5783379900093136E-2"/>
              <c:y val="0.24764727325750949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655603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208897274937424"/>
          <c:y val="0.62554571982849994"/>
          <c:w val="0.28652853877136331"/>
          <c:h val="0.17678985778951545"/>
        </c:manualLayout>
      </c:layout>
      <c:overlay val="1"/>
      <c:spPr>
        <a:solidFill>
          <a:srgbClr val="FFFFFF"/>
        </a:solidFill>
        <a:ln w="19050">
          <a:solidFill>
            <a:sysClr val="windowText" lastClr="000000"/>
          </a:solidFill>
        </a:ln>
      </c:spPr>
    </c:legend>
    <c:plotVisOnly val="1"/>
    <c:dispBlanksAs val="gap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0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094046417951749"/>
          <c:y val="2.6545130146313562E-2"/>
          <c:w val="0.85307987018112086"/>
          <c:h val="0.83713266471287207"/>
        </c:manualLayout>
      </c:layout>
      <c:scatterChart>
        <c:scatterStyle val="smoothMarker"/>
        <c:ser>
          <c:idx val="0"/>
          <c:order val="0"/>
          <c:tx>
            <c:strRef>
              <c:f>'m1''=f(n1'')'!$A$11</c:f>
              <c:strCache>
                <c:ptCount val="1"/>
                <c:pt idx="0">
                  <c:v>0.4375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3216890462311957E-2"/>
                  <c:y val="1.1019286136805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-25000"/>
                      <a:t>0</a:t>
                    </a:r>
                    <a:r>
                      <a:rPr lang="en-US"/>
                      <a:t>=43%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'm1''=f(n1'')'!$C$3:$H$3</c:f>
              <c:numCache>
                <c:formatCode>General</c:formatCode>
                <c:ptCount val="6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</c:numCache>
            </c:numRef>
          </c:xVal>
          <c:yVal>
            <c:numRef>
              <c:f>'m1''=f(n1'')'!$C$11:$H$11</c:f>
              <c:numCache>
                <c:formatCode>General</c:formatCode>
                <c:ptCount val="6"/>
                <c:pt idx="0">
                  <c:v>0.59085769299194391</c:v>
                </c:pt>
                <c:pt idx="1">
                  <c:v>0.57075510819132746</c:v>
                </c:pt>
                <c:pt idx="2">
                  <c:v>0.55038719287515236</c:v>
                </c:pt>
                <c:pt idx="3">
                  <c:v>0.51786460565641923</c:v>
                </c:pt>
                <c:pt idx="4">
                  <c:v>0.47843196957688366</c:v>
                </c:pt>
                <c:pt idx="5">
                  <c:v>0.43406640917892048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'm1''=f(n1'')'!$A$12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'm1''=f(n1'')'!$C$3:$J$3</c:f>
              <c:numCache>
                <c:formatCode>General</c:formatCode>
                <c:ptCount val="8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</c:numCache>
            </c:numRef>
          </c:xVal>
          <c:yVal>
            <c:numRef>
              <c:f>'m1''=f(n1'')'!$C$12:$J$12</c:f>
              <c:numCache>
                <c:formatCode>General</c:formatCode>
                <c:ptCount val="8"/>
                <c:pt idx="0">
                  <c:v>0.63563375416012546</c:v>
                </c:pt>
                <c:pt idx="1">
                  <c:v>0.62685854567674992</c:v>
                </c:pt>
                <c:pt idx="2">
                  <c:v>0.61096913541416797</c:v>
                </c:pt>
                <c:pt idx="3">
                  <c:v>0.58603268776946194</c:v>
                </c:pt>
                <c:pt idx="4">
                  <c:v>0.55516564392376566</c:v>
                </c:pt>
                <c:pt idx="5">
                  <c:v>0.51202781812145204</c:v>
                </c:pt>
                <c:pt idx="6">
                  <c:v>0.46452219305037867</c:v>
                </c:pt>
                <c:pt idx="7">
                  <c:v>0.41551088509187417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'm1''=f(n1'')'!$A$13</c:f>
              <c:strCache>
                <c:ptCount val="1"/>
                <c:pt idx="0">
                  <c:v>0.5625</c:v>
                </c:pt>
              </c:strCache>
            </c:strRef>
          </c:tx>
          <c:marker>
            <c:symbol val="none"/>
          </c:marker>
          <c:xVal>
            <c:numRef>
              <c:f>'m1''=f(n1'')'!$C$3:$K$3</c:f>
              <c:numCache>
                <c:formatCode>General</c:formatCode>
                <c:ptCount val="9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</c:numCache>
            </c:numRef>
          </c:xVal>
          <c:yVal>
            <c:numRef>
              <c:f>'m1''=f(n1'')'!$C$13:$K$13</c:f>
              <c:numCache>
                <c:formatCode>General</c:formatCode>
                <c:ptCount val="9"/>
                <c:pt idx="0">
                  <c:v>0.68254897521197599</c:v>
                </c:pt>
                <c:pt idx="1">
                  <c:v>0.66867440530525935</c:v>
                </c:pt>
                <c:pt idx="2">
                  <c:v>0.65807607698725146</c:v>
                </c:pt>
                <c:pt idx="3">
                  <c:v>0.6356854304061067</c:v>
                </c:pt>
                <c:pt idx="4">
                  <c:v>0.6085132406576309</c:v>
                </c:pt>
                <c:pt idx="5">
                  <c:v>0.57951870641743908</c:v>
                </c:pt>
                <c:pt idx="6">
                  <c:v>0.53459280397348474</c:v>
                </c:pt>
                <c:pt idx="7">
                  <c:v>0.48779394056611497</c:v>
                </c:pt>
                <c:pt idx="8">
                  <c:v>0.44393510624564242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'm1''=f(n1'')'!$A$14</c:f>
              <c:strCache>
                <c:ptCount val="1"/>
                <c:pt idx="0">
                  <c:v>0.625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6.3318958360997213E-2"/>
                  <c:y val="1.65287122901265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-25000"/>
                      <a:t>0</a:t>
                    </a:r>
                    <a:r>
                      <a:rPr lang="en-US"/>
                      <a:t>=62.5%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'm1''=f(n1'')'!$C$3:$M$3</c:f>
              <c:numCache>
                <c:formatCode>General</c:formatCode>
                <c:ptCount val="11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</c:numCache>
            </c:numRef>
          </c:xVal>
          <c:yVal>
            <c:numRef>
              <c:f>'m1''=f(n1'')'!$C$14:$M$14</c:f>
              <c:numCache>
                <c:formatCode>General</c:formatCode>
                <c:ptCount val="11"/>
                <c:pt idx="0">
                  <c:v>0.71393330413290801</c:v>
                </c:pt>
                <c:pt idx="1">
                  <c:v>0.69548478982164963</c:v>
                </c:pt>
                <c:pt idx="2">
                  <c:v>0.68694665602984317</c:v>
                </c:pt>
                <c:pt idx="3">
                  <c:v>0.66938266673596669</c:v>
                </c:pt>
                <c:pt idx="4">
                  <c:v>0.64394835054143662</c:v>
                </c:pt>
                <c:pt idx="5">
                  <c:v>0.61681865100766831</c:v>
                </c:pt>
                <c:pt idx="6">
                  <c:v>0.5898281627548988</c:v>
                </c:pt>
                <c:pt idx="7">
                  <c:v>0.55138185126681005</c:v>
                </c:pt>
                <c:pt idx="8">
                  <c:v>0.50718177303388967</c:v>
                </c:pt>
                <c:pt idx="9">
                  <c:v>0.46456346826970468</c:v>
                </c:pt>
                <c:pt idx="10">
                  <c:v>0.42320855432522014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'm1''=f(n1'')'!$A$15</c:f>
              <c:strCache>
                <c:ptCount val="1"/>
                <c:pt idx="0">
                  <c:v>0.6875</c:v>
                </c:pt>
              </c:strCache>
            </c:strRef>
          </c:tx>
          <c:marker>
            <c:symbol val="none"/>
          </c:marker>
          <c:xVal>
            <c:numRef>
              <c:f>'m1''=f(n1'')'!$C$3:$N$3</c:f>
              <c:numCache>
                <c:formatCode>General</c:formatCode>
                <c:ptCount val="12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</c:numCache>
            </c:numRef>
          </c:xVal>
          <c:yVal>
            <c:numRef>
              <c:f>'m1''=f(n1'')'!$C$15:$N$15</c:f>
              <c:numCache>
                <c:formatCode>General</c:formatCode>
                <c:ptCount val="12"/>
                <c:pt idx="0">
                  <c:v>0.72809748988962231</c:v>
                </c:pt>
                <c:pt idx="1">
                  <c:v>0.70841373903077587</c:v>
                </c:pt>
                <c:pt idx="2">
                  <c:v>0.69507464128690288</c:v>
                </c:pt>
                <c:pt idx="3">
                  <c:v>0.68816857010475885</c:v>
                </c:pt>
                <c:pt idx="4">
                  <c:v>0.67001984978040929</c:v>
                </c:pt>
                <c:pt idx="5">
                  <c:v>0.64354593322752429</c:v>
                </c:pt>
                <c:pt idx="6">
                  <c:v>0.61618265884539292</c:v>
                </c:pt>
                <c:pt idx="7">
                  <c:v>0.59099415120436316</c:v>
                </c:pt>
                <c:pt idx="8">
                  <c:v>0.56255736562558156</c:v>
                </c:pt>
                <c:pt idx="9">
                  <c:v>0.52136051241836434</c:v>
                </c:pt>
                <c:pt idx="10">
                  <c:v>0.47786862108969735</c:v>
                </c:pt>
                <c:pt idx="11">
                  <c:v>0.43678336577110194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'm1''=f(n1'')'!$A$16</c:f>
              <c:strCache>
                <c:ptCount val="1"/>
                <c:pt idx="0">
                  <c:v>0.75</c:v>
                </c:pt>
              </c:strCache>
            </c:strRef>
          </c:tx>
          <c:marker>
            <c:symbol val="none"/>
          </c:marker>
          <c:xVal>
            <c:numRef>
              <c:f>'m1''=f(n1'')'!$C$3:$O$3</c:f>
              <c:numCache>
                <c:formatCode>General</c:formatCode>
                <c:ptCount val="13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  <c:pt idx="12">
                  <c:v>1.5667518759792201</c:v>
                </c:pt>
              </c:numCache>
            </c:numRef>
          </c:xVal>
          <c:yVal>
            <c:numRef>
              <c:f>'m1''=f(n1'')'!$C$16:$O$16</c:f>
              <c:numCache>
                <c:formatCode>General</c:formatCode>
                <c:ptCount val="13"/>
                <c:pt idx="0">
                  <c:v>0.73345593243748752</c:v>
                </c:pt>
                <c:pt idx="1">
                  <c:v>0.71910823626492415</c:v>
                </c:pt>
                <c:pt idx="2">
                  <c:v>0.70438266155952545</c:v>
                </c:pt>
                <c:pt idx="3">
                  <c:v>0.69633243655681853</c:v>
                </c:pt>
                <c:pt idx="4">
                  <c:v>0.68450457640835294</c:v>
                </c:pt>
                <c:pt idx="5">
                  <c:v>0.66374140485068889</c:v>
                </c:pt>
                <c:pt idx="6">
                  <c:v>0.63764208899878816</c:v>
                </c:pt>
                <c:pt idx="7">
                  <c:v>0.6138396853197764</c:v>
                </c:pt>
                <c:pt idx="8">
                  <c:v>0.59231148100874775</c:v>
                </c:pt>
                <c:pt idx="9">
                  <c:v>0.57148502848032012</c:v>
                </c:pt>
                <c:pt idx="10">
                  <c:v>0.5402565447699883</c:v>
                </c:pt>
                <c:pt idx="11">
                  <c:v>0.4925403314265388</c:v>
                </c:pt>
                <c:pt idx="12">
                  <c:v>0.44537867155558636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'm1''=f(n1'')'!$A$17</c:f>
              <c:strCache>
                <c:ptCount val="1"/>
                <c:pt idx="0">
                  <c:v>0.8125</c:v>
                </c:pt>
              </c:strCache>
            </c:strRef>
          </c:tx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layout>
                <c:manualLayout>
                  <c:x val="-3.1659396084970863E-2"/>
                  <c:y val="4.40771445472212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-25000"/>
                      <a:t>0</a:t>
                    </a:r>
                    <a:r>
                      <a:rPr lang="en-US"/>
                      <a:t>=82%</a:t>
                    </a:r>
                  </a:p>
                </c:rich>
              </c:tx>
              <c:showVal val="1"/>
            </c:dLbl>
            <c:showVal val="1"/>
          </c:dLbls>
          <c:xVal>
            <c:numRef>
              <c:f>'m1''=f(n1'')'!$C$3:$P$3</c:f>
              <c:numCache>
                <c:formatCode>General</c:formatCode>
                <c:ptCount val="14"/>
                <c:pt idx="0">
                  <c:v>0.57722437536076521</c:v>
                </c:pt>
                <c:pt idx="1">
                  <c:v>0.65968500041230316</c:v>
                </c:pt>
                <c:pt idx="2">
                  <c:v>0.742145625463841</c:v>
                </c:pt>
                <c:pt idx="3">
                  <c:v>0.82460625051537895</c:v>
                </c:pt>
                <c:pt idx="4">
                  <c:v>0.90706687556691679</c:v>
                </c:pt>
                <c:pt idx="5">
                  <c:v>0.98952750061845474</c:v>
                </c:pt>
                <c:pt idx="6">
                  <c:v>1.0719881256699926</c:v>
                </c:pt>
                <c:pt idx="7">
                  <c:v>1.1544487507215304</c:v>
                </c:pt>
                <c:pt idx="8">
                  <c:v>1.2369093757730685</c:v>
                </c:pt>
                <c:pt idx="9">
                  <c:v>1.3193700008246063</c:v>
                </c:pt>
                <c:pt idx="10">
                  <c:v>1.4018306258761442</c:v>
                </c:pt>
                <c:pt idx="11">
                  <c:v>1.484291250927682</c:v>
                </c:pt>
                <c:pt idx="12">
                  <c:v>1.5667518759792201</c:v>
                </c:pt>
                <c:pt idx="13">
                  <c:v>1.6492125010307579</c:v>
                </c:pt>
              </c:numCache>
            </c:numRef>
          </c:xVal>
          <c:yVal>
            <c:numRef>
              <c:f>'m1''=f(n1'')'!$C$17:$P$17</c:f>
              <c:numCache>
                <c:formatCode>General</c:formatCode>
                <c:ptCount val="14"/>
                <c:pt idx="0">
                  <c:v>0.73499999999999999</c:v>
                </c:pt>
                <c:pt idx="1">
                  <c:v>0.71919999999999995</c:v>
                </c:pt>
                <c:pt idx="2">
                  <c:v>0.71252565569703441</c:v>
                </c:pt>
                <c:pt idx="3">
                  <c:v>0.70213003133934482</c:v>
                </c:pt>
                <c:pt idx="4">
                  <c:v>0.68867003826305939</c:v>
                </c:pt>
                <c:pt idx="5">
                  <c:v>0.67534252908391201</c:v>
                </c:pt>
                <c:pt idx="6">
                  <c:v>0.65490048942132084</c:v>
                </c:pt>
                <c:pt idx="7">
                  <c:v>0.63093623745293803</c:v>
                </c:pt>
                <c:pt idx="8">
                  <c:v>0.60915506120671425</c:v>
                </c:pt>
                <c:pt idx="9">
                  <c:v>0.58960506286106074</c:v>
                </c:pt>
                <c:pt idx="10">
                  <c:v>0.56781905740052996</c:v>
                </c:pt>
                <c:pt idx="11">
                  <c:v>0.54374610888843944</c:v>
                </c:pt>
                <c:pt idx="12">
                  <c:v>0.50885240108707752</c:v>
                </c:pt>
                <c:pt idx="13">
                  <c:v>0.45924627105621513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'm1''=f(n1'')'!$A$18</c:f>
              <c:strCache>
                <c:ptCount val="1"/>
                <c:pt idx="0">
                  <c:v>0.875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'm1''=f(n1'')'!$D$18:$Q$18</c:f>
              <c:numCache>
                <c:formatCode>General</c:formatCode>
                <c:ptCount val="14"/>
                <c:pt idx="0">
                  <c:v>0.7337130700090706</c:v>
                </c:pt>
                <c:pt idx="1">
                  <c:v>0.72885285945723888</c:v>
                </c:pt>
                <c:pt idx="2">
                  <c:v>0.7202713688506831</c:v>
                </c:pt>
                <c:pt idx="3">
                  <c:v>0.7086255095255316</c:v>
                </c:pt>
                <c:pt idx="4">
                  <c:v>0.69711213409751804</c:v>
                </c:pt>
                <c:pt idx="5">
                  <c:v>0.67848422818606069</c:v>
                </c:pt>
                <c:pt idx="6">
                  <c:v>0.6563341099688117</c:v>
                </c:pt>
                <c:pt idx="7">
                  <c:v>0.63636706747372174</c:v>
                </c:pt>
                <c:pt idx="8">
                  <c:v>0.61863120287920204</c:v>
                </c:pt>
                <c:pt idx="9">
                  <c:v>0.59865933116980508</c:v>
                </c:pt>
                <c:pt idx="10">
                  <c:v>0.57640051640884848</c:v>
                </c:pt>
                <c:pt idx="11">
                  <c:v>0.54332094235862038</c:v>
                </c:pt>
                <c:pt idx="12">
                  <c:v>0.49552894607889181</c:v>
                </c:pt>
                <c:pt idx="13">
                  <c:v>0.44348871591617117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'm1''=f(n1'')'!$A$19</c:f>
              <c:strCache>
                <c:ptCount val="1"/>
                <c:pt idx="0">
                  <c:v>0.9375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'm1''=f(n1'')'!$D$19:$Q$19</c:f>
              <c:numCache>
                <c:formatCode>General</c:formatCode>
                <c:ptCount val="14"/>
                <c:pt idx="0">
                  <c:v>0.74492771501607979</c:v>
                </c:pt>
                <c:pt idx="1">
                  <c:v>0.74146933509012414</c:v>
                </c:pt>
                <c:pt idx="2">
                  <c:v>0.73428967510944454</c:v>
                </c:pt>
                <c:pt idx="3">
                  <c:v>0.72404564641016922</c:v>
                </c:pt>
                <c:pt idx="4">
                  <c:v>0.71393410160803172</c:v>
                </c:pt>
                <c:pt idx="5">
                  <c:v>0.69670802632245055</c:v>
                </c:pt>
                <c:pt idx="6">
                  <c:v>0.67595973873107773</c:v>
                </c:pt>
                <c:pt idx="7">
                  <c:v>0.65739452686186395</c:v>
                </c:pt>
                <c:pt idx="8">
                  <c:v>0.64106049289322031</c:v>
                </c:pt>
                <c:pt idx="9">
                  <c:v>0.62249045180969953</c:v>
                </c:pt>
                <c:pt idx="10">
                  <c:v>0.60163346767461912</c:v>
                </c:pt>
                <c:pt idx="11">
                  <c:v>0.56995572425026708</c:v>
                </c:pt>
                <c:pt idx="12">
                  <c:v>0.52356555859641474</c:v>
                </c:pt>
                <c:pt idx="13">
                  <c:v>0.47292715905957022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'm1''=f(n1'')'!$A$20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'm1''=f(n1'')'!$D$3:$Q$3</c:f>
              <c:numCache>
                <c:formatCode>General</c:formatCode>
                <c:ptCount val="14"/>
                <c:pt idx="0">
                  <c:v>0.65968500041230316</c:v>
                </c:pt>
                <c:pt idx="1">
                  <c:v>0.742145625463841</c:v>
                </c:pt>
                <c:pt idx="2">
                  <c:v>0.82460625051537895</c:v>
                </c:pt>
                <c:pt idx="3">
                  <c:v>0.90706687556691679</c:v>
                </c:pt>
                <c:pt idx="4">
                  <c:v>0.98952750061845474</c:v>
                </c:pt>
                <c:pt idx="5">
                  <c:v>1.0719881256699926</c:v>
                </c:pt>
                <c:pt idx="6">
                  <c:v>1.1544487507215304</c:v>
                </c:pt>
                <c:pt idx="7">
                  <c:v>1.2369093757730685</c:v>
                </c:pt>
                <c:pt idx="8">
                  <c:v>1.3193700008246063</c:v>
                </c:pt>
                <c:pt idx="9">
                  <c:v>1.4018306258761442</c:v>
                </c:pt>
                <c:pt idx="10">
                  <c:v>1.484291250927682</c:v>
                </c:pt>
                <c:pt idx="11">
                  <c:v>1.5667518759792201</c:v>
                </c:pt>
                <c:pt idx="12">
                  <c:v>1.6492125010307579</c:v>
                </c:pt>
                <c:pt idx="13">
                  <c:v>1.7316731260822957</c:v>
                </c:pt>
              </c:numCache>
            </c:numRef>
          </c:xVal>
          <c:yVal>
            <c:numRef>
              <c:f>'m1''=f(n1'')'!$D$20:$Q$20</c:f>
              <c:numCache>
                <c:formatCode>General</c:formatCode>
                <c:ptCount val="14"/>
                <c:pt idx="0">
                  <c:v>0.75284393502102742</c:v>
                </c:pt>
                <c:pt idx="1">
                  <c:v>0.75037508259569019</c:v>
                </c:pt>
                <c:pt idx="2">
                  <c:v>0.74418495011562913</c:v>
                </c:pt>
                <c:pt idx="3">
                  <c:v>0.73493044891697223</c:v>
                </c:pt>
                <c:pt idx="4">
                  <c:v>0.72580843161545316</c:v>
                </c:pt>
                <c:pt idx="5">
                  <c:v>0.70957188383049041</c:v>
                </c:pt>
                <c:pt idx="6">
                  <c:v>0.68981312373973613</c:v>
                </c:pt>
                <c:pt idx="7">
                  <c:v>0.67223743937114078</c:v>
                </c:pt>
                <c:pt idx="8">
                  <c:v>0.65689293290311557</c:v>
                </c:pt>
                <c:pt idx="9">
                  <c:v>0.63931241932021321</c:v>
                </c:pt>
                <c:pt idx="10">
                  <c:v>0.61944496268575133</c:v>
                </c:pt>
                <c:pt idx="11">
                  <c:v>0.58875674676201772</c:v>
                </c:pt>
                <c:pt idx="12">
                  <c:v>0.54335610860878381</c:v>
                </c:pt>
                <c:pt idx="13">
                  <c:v>0.49370723657255777</c:v>
                </c:pt>
              </c:numCache>
            </c:numRef>
          </c:yVal>
          <c:smooth val="1"/>
        </c:ser>
        <c:axId val="107012864"/>
        <c:axId val="107014784"/>
      </c:scatterChart>
      <c:valAx>
        <c:axId val="107012864"/>
        <c:scaling>
          <c:orientation val="minMax"/>
          <c:max val="1.7"/>
          <c:min val="0.5"/>
        </c:scaling>
        <c:axPos val="b"/>
        <c:majorGridlines>
          <c:spPr>
            <a:ln w="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Relative pre-unit quantity speed n1'/n1nom'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7014784"/>
        <c:crosses val="autoZero"/>
        <c:crossBetween val="midCat"/>
      </c:valAx>
      <c:valAx>
        <c:axId val="107014784"/>
        <c:scaling>
          <c:orientation val="minMax"/>
          <c:min val="0.4"/>
        </c:scaling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Pre-unit quantity torque m1'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823945744609034E-3"/>
              <c:y val="0.23623987474942437"/>
            </c:manualLayout>
          </c:layout>
          <c:spPr>
            <a:noFill/>
            <a:ln>
              <a:noFill/>
            </a:ln>
            <a:effectLst/>
          </c:spPr>
        </c:title>
        <c:numFmt formatCode="0.0" sourceLinked="0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0701286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0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59"/>
          <c:y val="2.6545130146313552E-2"/>
          <c:w val="0.80177652004123656"/>
          <c:h val="0.83713266471287207"/>
        </c:manualLayout>
      </c:layout>
      <c:scatterChart>
        <c:scatterStyle val="smoothMarker"/>
        <c:ser>
          <c:idx val="0"/>
          <c:order val="0"/>
          <c:tx>
            <c:v>PSI10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l-GR"/>
                      <a:t>Ψ1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'P=f(y1,psi)'!$C$3:$J$3</c:f>
              <c:numCache>
                <c:formatCode>0.000</c:formatCode>
                <c:ptCount val="8"/>
                <c:pt idx="2">
                  <c:v>48.436236933797908</c:v>
                </c:pt>
                <c:pt idx="3">
                  <c:v>45.466898954703836</c:v>
                </c:pt>
                <c:pt idx="4">
                  <c:v>44.940766550522646</c:v>
                </c:pt>
              </c:numCache>
            </c:numRef>
          </c:xVal>
          <c:yVal>
            <c:numRef>
              <c:f>'P=f(y1,psi)'!$C$4:$J$4</c:f>
              <c:numCache>
                <c:formatCode>0.000</c:formatCode>
                <c:ptCount val="8"/>
                <c:pt idx="2">
                  <c:v>20.364744223990158</c:v>
                </c:pt>
                <c:pt idx="3">
                  <c:v>25.424576057655766</c:v>
                </c:pt>
                <c:pt idx="4">
                  <c:v>27.253355074284929</c:v>
                </c:pt>
              </c:numCache>
            </c:numRef>
          </c:yVal>
          <c:smooth val="1"/>
        </c:ser>
        <c:ser>
          <c:idx val="1"/>
          <c:order val="1"/>
          <c:tx>
            <c:v>PSI15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'P=f(y1,psi)'!$C$5:$J$5</c:f>
              <c:numCache>
                <c:formatCode>0.000</c:formatCode>
                <c:ptCount val="8"/>
                <c:pt idx="2">
                  <c:v>55.399303135888502</c:v>
                </c:pt>
                <c:pt idx="3">
                  <c:v>52.309407665505226</c:v>
                </c:pt>
                <c:pt idx="4">
                  <c:v>51.78327526132405</c:v>
                </c:pt>
              </c:numCache>
            </c:numRef>
          </c:xVal>
          <c:yVal>
            <c:numRef>
              <c:f>'P=f(y1,psi)'!$C$6:$J$6</c:f>
              <c:numCache>
                <c:formatCode>0.000</c:formatCode>
                <c:ptCount val="8"/>
                <c:pt idx="2">
                  <c:v>27.122807641380703</c:v>
                </c:pt>
                <c:pt idx="3">
                  <c:v>33.776530879420953</c:v>
                </c:pt>
                <c:pt idx="4">
                  <c:v>36.218735906255034</c:v>
                </c:pt>
              </c:numCache>
            </c:numRef>
          </c:yVal>
          <c:smooth val="1"/>
        </c:ser>
        <c:ser>
          <c:idx val="3"/>
          <c:order val="2"/>
          <c:tx>
            <c:v>PSI20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'P=f(y1,psi)'!$E$7:$G$7</c:f>
              <c:numCache>
                <c:formatCode>0.000</c:formatCode>
                <c:ptCount val="3"/>
                <c:pt idx="0">
                  <c:v>62.331707317073167</c:v>
                </c:pt>
                <c:pt idx="1">
                  <c:v>58.988850174216026</c:v>
                </c:pt>
                <c:pt idx="2">
                  <c:v>58.379790940766554</c:v>
                </c:pt>
              </c:numCache>
            </c:numRef>
          </c:xVal>
          <c:yVal>
            <c:numRef>
              <c:f>'P=f(y1,psi)'!$E$8:$G$8</c:f>
              <c:numCache>
                <c:formatCode>0.000</c:formatCode>
                <c:ptCount val="3"/>
                <c:pt idx="0">
                  <c:v>34.895520435928105</c:v>
                </c:pt>
                <c:pt idx="1">
                  <c:v>43.478005497523348</c:v>
                </c:pt>
                <c:pt idx="2">
                  <c:v>46.477448734153022</c:v>
                </c:pt>
              </c:numCache>
            </c:numRef>
          </c:yVal>
          <c:smooth val="1"/>
        </c:ser>
        <c:ser>
          <c:idx val="5"/>
          <c:order val="3"/>
          <c:tx>
            <c:v>PSI25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'P=f(y1,psi)'!$C$9:$J$9</c:f>
              <c:numCache>
                <c:formatCode>0.000</c:formatCode>
                <c:ptCount val="8"/>
                <c:pt idx="2">
                  <c:v>69.196515679442498</c:v>
                </c:pt>
                <c:pt idx="3">
                  <c:v>64.897560975609764</c:v>
                </c:pt>
                <c:pt idx="4">
                  <c:v>64.09895470383276</c:v>
                </c:pt>
              </c:numCache>
            </c:numRef>
          </c:xVal>
          <c:yVal>
            <c:numRef>
              <c:f>'P=f(y1,psi)'!$C$10:$J$10</c:f>
              <c:numCache>
                <c:formatCode>0.000</c:formatCode>
                <c:ptCount val="8"/>
                <c:pt idx="2">
                  <c:v>42.788791710776735</c:v>
                </c:pt>
                <c:pt idx="3">
                  <c:v>52.663543812265814</c:v>
                </c:pt>
                <c:pt idx="4">
                  <c:v>56.294665914340328</c:v>
                </c:pt>
              </c:numCache>
            </c:numRef>
          </c:yVal>
          <c:smooth val="1"/>
        </c:ser>
        <c:ser>
          <c:idx val="6"/>
          <c:order val="4"/>
          <c:tx>
            <c:v>PSI30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'P=f(y1,psi)'!$C$11:$J$11</c:f>
              <c:numCache>
                <c:formatCode>0.000</c:formatCode>
                <c:ptCount val="8"/>
                <c:pt idx="2">
                  <c:v>77.968641114982574</c:v>
                </c:pt>
                <c:pt idx="3">
                  <c:v>72.938675958188156</c:v>
                </c:pt>
                <c:pt idx="4">
                  <c:v>72.117770034843204</c:v>
                </c:pt>
              </c:numCache>
            </c:numRef>
          </c:xVal>
          <c:yVal>
            <c:numRef>
              <c:f>'P=f(y1,psi)'!$C$12:$J$12</c:f>
              <c:numCache>
                <c:formatCode>0.000</c:formatCode>
                <c:ptCount val="8"/>
                <c:pt idx="2">
                  <c:v>52.61034738402585</c:v>
                </c:pt>
                <c:pt idx="3">
                  <c:v>64.915154785928038</c:v>
                </c:pt>
                <c:pt idx="4">
                  <c:v>67.79676813003914</c:v>
                </c:pt>
              </c:numCache>
            </c:numRef>
          </c:yVal>
          <c:smooth val="1"/>
        </c:ser>
        <c:ser>
          <c:idx val="2"/>
          <c:order val="5"/>
          <c:tx>
            <c:v>H1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'P=f(y1,psi)'!$L$2:$R$2</c:f>
              <c:numCache>
                <c:formatCode>0.000</c:formatCode>
                <c:ptCount val="7"/>
                <c:pt idx="0">
                  <c:v>38.018815331010458</c:v>
                </c:pt>
                <c:pt idx="1">
                  <c:v>48.436236933797908</c:v>
                </c:pt>
                <c:pt idx="2">
                  <c:v>55.399303135888502</c:v>
                </c:pt>
                <c:pt idx="3">
                  <c:v>62.331707317073167</c:v>
                </c:pt>
                <c:pt idx="4">
                  <c:v>69.196515679442498</c:v>
                </c:pt>
                <c:pt idx="5">
                  <c:v>77.968641114982574</c:v>
                </c:pt>
                <c:pt idx="6">
                  <c:v>85.082229965156799</c:v>
                </c:pt>
              </c:numCache>
            </c:numRef>
          </c:xVal>
          <c:yVal>
            <c:numRef>
              <c:f>'P=f(y1,psi)'!$L$3:$R$3</c:f>
              <c:numCache>
                <c:formatCode>0.000</c:formatCode>
                <c:ptCount val="7"/>
                <c:pt idx="0">
                  <c:v>12.696754845563454</c:v>
                </c:pt>
                <c:pt idx="1">
                  <c:v>20.364744223990158</c:v>
                </c:pt>
                <c:pt idx="2">
                  <c:v>27.122807641380703</c:v>
                </c:pt>
                <c:pt idx="3">
                  <c:v>34.895520435928105</c:v>
                </c:pt>
                <c:pt idx="4">
                  <c:v>42.788791710776735</c:v>
                </c:pt>
                <c:pt idx="5">
                  <c:v>52.61034738402585</c:v>
                </c:pt>
                <c:pt idx="6">
                  <c:v>59.488710319476262</c:v>
                </c:pt>
              </c:numCache>
            </c:numRef>
          </c:yVal>
          <c:smooth val="1"/>
        </c:ser>
        <c:ser>
          <c:idx val="13"/>
          <c:order val="6"/>
          <c:tx>
            <c:v>H2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'P=f(y1,psi)'!$L$4:$R$4</c:f>
              <c:numCache>
                <c:formatCode>0.000</c:formatCode>
                <c:ptCount val="7"/>
                <c:pt idx="0">
                  <c:v>35.241811846689899</c:v>
                </c:pt>
                <c:pt idx="1">
                  <c:v>45.466898954703836</c:v>
                </c:pt>
                <c:pt idx="2">
                  <c:v>52.309407665505226</c:v>
                </c:pt>
                <c:pt idx="3">
                  <c:v>58.988850174216026</c:v>
                </c:pt>
                <c:pt idx="4">
                  <c:v>64.897560975609764</c:v>
                </c:pt>
                <c:pt idx="5">
                  <c:v>72.938675958188156</c:v>
                </c:pt>
                <c:pt idx="6">
                  <c:v>80.006271777003477</c:v>
                </c:pt>
              </c:numCache>
            </c:numRef>
          </c:xVal>
          <c:yVal>
            <c:numRef>
              <c:f>'P=f(y1,psi)'!$L$5:$R$5</c:f>
              <c:numCache>
                <c:formatCode>0.000</c:formatCode>
                <c:ptCount val="7"/>
                <c:pt idx="0">
                  <c:v>15.486279105261614</c:v>
                </c:pt>
                <c:pt idx="1">
                  <c:v>25.424576057655766</c:v>
                </c:pt>
                <c:pt idx="2">
                  <c:v>33.776530879420953</c:v>
                </c:pt>
                <c:pt idx="3">
                  <c:v>43.478005497523348</c:v>
                </c:pt>
                <c:pt idx="4">
                  <c:v>52.663543812265814</c:v>
                </c:pt>
                <c:pt idx="5">
                  <c:v>64.915154785928038</c:v>
                </c:pt>
                <c:pt idx="6">
                  <c:v>74.000780442359456</c:v>
                </c:pt>
              </c:numCache>
            </c:numRef>
          </c:yVal>
          <c:smooth val="1"/>
        </c:ser>
        <c:ser>
          <c:idx val="4"/>
          <c:order val="7"/>
          <c:tx>
            <c:v>H3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'P=f(y1,psi)'!$L$6:$R$6</c:f>
              <c:numCache>
                <c:formatCode>0.000</c:formatCode>
                <c:ptCount val="7"/>
                <c:pt idx="0">
                  <c:v>34.272473867595821</c:v>
                </c:pt>
                <c:pt idx="1">
                  <c:v>44.940766550522646</c:v>
                </c:pt>
                <c:pt idx="2">
                  <c:v>51.78327526132405</c:v>
                </c:pt>
                <c:pt idx="3">
                  <c:v>58.379790940766554</c:v>
                </c:pt>
                <c:pt idx="4">
                  <c:v>64.09895470383276</c:v>
                </c:pt>
                <c:pt idx="5">
                  <c:v>72.117770034843204</c:v>
                </c:pt>
                <c:pt idx="6">
                  <c:v>78.676655052264806</c:v>
                </c:pt>
              </c:numCache>
            </c:numRef>
          </c:xVal>
          <c:yVal>
            <c:numRef>
              <c:f>'P=f(y1,psi)'!$L$7:$R$7</c:f>
              <c:numCache>
                <c:formatCode>0.000</c:formatCode>
                <c:ptCount val="7"/>
                <c:pt idx="0">
                  <c:v>16.384774605342493</c:v>
                </c:pt>
                <c:pt idx="1">
                  <c:v>27.253355074284929</c:v>
                </c:pt>
                <c:pt idx="2">
                  <c:v>36.218735906255034</c:v>
                </c:pt>
                <c:pt idx="3">
                  <c:v>46.477448734153022</c:v>
                </c:pt>
                <c:pt idx="4">
                  <c:v>56.294665914340328</c:v>
                </c:pt>
                <c:pt idx="5">
                  <c:v>67.79676813003914</c:v>
                </c:pt>
                <c:pt idx="6">
                  <c:v>78.737248041837987</c:v>
                </c:pt>
              </c:numCache>
            </c:numRef>
          </c:yVal>
          <c:smooth val="1"/>
        </c:ser>
        <c:axId val="107360640"/>
        <c:axId val="107362560"/>
      </c:scatterChart>
      <c:valAx>
        <c:axId val="107360640"/>
        <c:scaling>
          <c:orientation val="minMax"/>
          <c:min val="3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362560"/>
        <c:crosses val="autoZero"/>
        <c:crossBetween val="midCat"/>
      </c:valAx>
      <c:valAx>
        <c:axId val="107362560"/>
        <c:scaling>
          <c:orientation val="minMax"/>
          <c:max val="85"/>
          <c:min val="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МВт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36064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59"/>
          <c:y val="2.6545130146313552E-2"/>
          <c:w val="0.80177652004123656"/>
          <c:h val="0.83713266471287207"/>
        </c:manualLayout>
      </c:layout>
      <c:scatterChart>
        <c:scatterStyle val="smoothMarker"/>
        <c:ser>
          <c:idx val="15"/>
          <c:order val="0"/>
          <c:tx>
            <c:strRef>
              <c:f>'P=const'!$K$5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'P=const'!$L$5:$T$5</c:f>
              <c:numCache>
                <c:formatCode>General</c:formatCode>
                <c:ptCount val="9"/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1"/>
          <c:tx>
            <c:strRef>
              <c:f>'P=const'!$K$6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'P=const'!$L$6:$T$6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2"/>
          <c:tx>
            <c:strRef>
              <c:f>'P=const'!$K$8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'P=const'!$L$8:$T$8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20"/>
          <c:order val="3"/>
          <c:tx>
            <c:v>H=20.4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'P=const'!$L$9:$T$9</c:f>
              <c:numCache>
                <c:formatCode>General</c:formatCode>
                <c:ptCount val="9"/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3"/>
          <c:order val="4"/>
          <c:tx>
            <c:strRef>
              <c:f>'P=const'!$K$4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'P=const'!$L$4:$T$4</c:f>
              <c:numCache>
                <c:formatCode>General</c:formatCode>
                <c:ptCount val="9"/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'P=const'!$A$3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rgbClr val="E6E63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'P=const'!$C$3:$I$3</c:f>
              <c:numCache>
                <c:formatCode>0.000</c:formatCode>
                <c:ptCount val="7"/>
                <c:pt idx="0">
                  <c:v>62.5</c:v>
                </c:pt>
                <c:pt idx="1">
                  <c:v>60</c:v>
                </c:pt>
                <c:pt idx="2">
                  <c:v>57.5</c:v>
                </c:pt>
                <c:pt idx="3">
                  <c:v>55</c:v>
                </c:pt>
                <c:pt idx="4">
                  <c:v>52.5</c:v>
                </c:pt>
                <c:pt idx="5">
                  <c:v>51</c:v>
                </c:pt>
              </c:numCache>
            </c:numRef>
          </c:xVal>
          <c:yVal>
            <c:numRef>
              <c:f>'P=const'!$C$4:$I$4</c:f>
              <c:numCache>
                <c:formatCode>0.000</c:formatCode>
                <c:ptCount val="7"/>
                <c:pt idx="0">
                  <c:v>14.8</c:v>
                </c:pt>
                <c:pt idx="1">
                  <c:v>15</c:v>
                </c:pt>
                <c:pt idx="2">
                  <c:v>15.5</c:v>
                </c:pt>
                <c:pt idx="3">
                  <c:v>16.3</c:v>
                </c:pt>
                <c:pt idx="4">
                  <c:v>17.600000000000001</c:v>
                </c:pt>
                <c:pt idx="5">
                  <c:v>20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'P=const'!$A$7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rgbClr val="E6B4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'P=const'!$C$7:$I$7</c:f>
              <c:numCache>
                <c:formatCode>0.000</c:formatCode>
                <c:ptCount val="7"/>
                <c:pt idx="0">
                  <c:v>67.5</c:v>
                </c:pt>
                <c:pt idx="1">
                  <c:v>65</c:v>
                </c:pt>
                <c:pt idx="2">
                  <c:v>62.5</c:v>
                </c:pt>
                <c:pt idx="3">
                  <c:v>60</c:v>
                </c:pt>
                <c:pt idx="4">
                  <c:v>57.5</c:v>
                </c:pt>
                <c:pt idx="5">
                  <c:v>56</c:v>
                </c:pt>
              </c:numCache>
            </c:numRef>
          </c:xVal>
          <c:yVal>
            <c:numRef>
              <c:f>'P=const'!$C$8:$I$8</c:f>
              <c:numCache>
                <c:formatCode>0.000</c:formatCode>
                <c:ptCount val="7"/>
                <c:pt idx="0">
                  <c:v>18.25</c:v>
                </c:pt>
                <c:pt idx="1">
                  <c:v>18.600000000000001</c:v>
                </c:pt>
                <c:pt idx="2">
                  <c:v>19.05</c:v>
                </c:pt>
                <c:pt idx="3">
                  <c:v>19.850000000000001</c:v>
                </c:pt>
                <c:pt idx="4">
                  <c:v>21.25</c:v>
                </c:pt>
                <c:pt idx="5">
                  <c:v>23</c:v>
                </c:pt>
              </c:numCache>
            </c:numRef>
          </c:yVal>
          <c:smooth val="1"/>
        </c:ser>
        <c:ser>
          <c:idx val="0"/>
          <c:order val="7"/>
          <c:tx>
            <c:v>P2</c:v>
          </c:tx>
          <c:spPr>
            <a:ln w="25400" cap="rnd">
              <a:solidFill>
                <a:srgbClr val="E66E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2927129914161101E-2"/>
                  <c:y val="-2.2587205480935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'P=const'!$C$5:$I$5</c:f>
              <c:numCache>
                <c:formatCode>0.000</c:formatCode>
                <c:ptCount val="7"/>
                <c:pt idx="0">
                  <c:v>72.5</c:v>
                </c:pt>
                <c:pt idx="1">
                  <c:v>70</c:v>
                </c:pt>
                <c:pt idx="2">
                  <c:v>67.5</c:v>
                </c:pt>
                <c:pt idx="3">
                  <c:v>65</c:v>
                </c:pt>
                <c:pt idx="4">
                  <c:v>62.5</c:v>
                </c:pt>
                <c:pt idx="5">
                  <c:v>61</c:v>
                </c:pt>
              </c:numCache>
            </c:numRef>
          </c:xVal>
          <c:yVal>
            <c:numRef>
              <c:f>'P=const'!$C$6:$I$6</c:f>
              <c:numCache>
                <c:formatCode>0.000</c:formatCode>
                <c:ptCount val="7"/>
                <c:pt idx="0">
                  <c:v>21.7</c:v>
                </c:pt>
                <c:pt idx="1">
                  <c:v>22.2</c:v>
                </c:pt>
                <c:pt idx="2">
                  <c:v>22.6</c:v>
                </c:pt>
                <c:pt idx="3">
                  <c:v>23.4</c:v>
                </c:pt>
                <c:pt idx="4">
                  <c:v>24.9</c:v>
                </c:pt>
                <c:pt idx="5">
                  <c:v>26</c:v>
                </c:pt>
              </c:numCache>
            </c:numRef>
          </c:yVal>
          <c:smooth val="1"/>
        </c:ser>
        <c:ser>
          <c:idx val="2"/>
          <c:order val="8"/>
          <c:tx>
            <c:v>P3'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497472561662089E-2"/>
                  <c:y val="-2.94615723664370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P3'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'P=const'!$C$9:$I$9</c:f>
              <c:numCache>
                <c:formatCode>0.000</c:formatCode>
                <c:ptCount val="7"/>
                <c:pt idx="0">
                  <c:v>72.400000000000006</c:v>
                </c:pt>
                <c:pt idx="1">
                  <c:v>70</c:v>
                </c:pt>
                <c:pt idx="2">
                  <c:v>67.75</c:v>
                </c:pt>
                <c:pt idx="3">
                  <c:v>65.25</c:v>
                </c:pt>
                <c:pt idx="4">
                  <c:v>62.75</c:v>
                </c:pt>
                <c:pt idx="5">
                  <c:v>61.25</c:v>
                </c:pt>
              </c:numCache>
            </c:numRef>
          </c:xVal>
          <c:yVal>
            <c:numRef>
              <c:f>'P=const'!$C$10:$I$10</c:f>
              <c:numCache>
                <c:formatCode>0.000</c:formatCode>
                <c:ptCount val="7"/>
                <c:pt idx="0">
                  <c:v>22</c:v>
                </c:pt>
                <c:pt idx="1">
                  <c:v>22.45</c:v>
                </c:pt>
                <c:pt idx="2">
                  <c:v>23.1</c:v>
                </c:pt>
                <c:pt idx="3">
                  <c:v>24</c:v>
                </c:pt>
                <c:pt idx="4">
                  <c:v>25.4</c:v>
                </c:pt>
                <c:pt idx="5">
                  <c:v>26.5</c:v>
                </c:pt>
              </c:numCache>
            </c:numRef>
          </c:yVal>
          <c:smooth val="1"/>
        </c:ser>
        <c:axId val="107510784"/>
        <c:axId val="107619456"/>
      </c:scatterChart>
      <c:valAx>
        <c:axId val="107510784"/>
        <c:scaling>
          <c:orientation val="minMax"/>
          <c:max val="80"/>
          <c:min val="48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619456"/>
        <c:crosses val="autoZero"/>
        <c:crossBetween val="midCat"/>
      </c:valAx>
      <c:valAx>
        <c:axId val="107619456"/>
        <c:scaling>
          <c:orientation val="minMax"/>
          <c:max val="29"/>
          <c:min val="1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Разворот РК 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52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751078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790758285022518"/>
          <c:y val="3.4599087798582839E-2"/>
          <c:w val="0.86137980838485606"/>
          <c:h val="0.86677415622172493"/>
        </c:manualLayout>
      </c:layout>
      <c:scatterChart>
        <c:scatterStyle val="smoothMarker"/>
        <c:ser>
          <c:idx val="0"/>
          <c:order val="0"/>
          <c:tx>
            <c:v>Model (manufacturer)</c:v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 w="12700">
                <a:solidFill>
                  <a:srgbClr val="0070C0"/>
                </a:solidFill>
                <a:prstDash val="solid"/>
              </a:ln>
            </c:spPr>
          </c:marker>
          <c:xVal>
            <c:numRef>
              <c:f>'[1]Приведение к 18,09 м'!$C$33:$C$39</c:f>
              <c:numCache>
                <c:formatCode>General</c:formatCode>
                <c:ptCount val="7"/>
                <c:pt idx="0">
                  <c:v>34.220041811846691</c:v>
                </c:pt>
                <c:pt idx="1">
                  <c:v>44.861114982578393</c:v>
                </c:pt>
                <c:pt idx="2">
                  <c:v>51.715101045296166</c:v>
                </c:pt>
                <c:pt idx="3">
                  <c:v>58.309860627177699</c:v>
                </c:pt>
                <c:pt idx="4">
                  <c:v>64.008515679442496</c:v>
                </c:pt>
                <c:pt idx="5">
                  <c:v>72.020808362369351</c:v>
                </c:pt>
                <c:pt idx="6">
                  <c:v>78.562696864111501</c:v>
                </c:pt>
              </c:numCache>
            </c:numRef>
          </c:xVal>
          <c:yVal>
            <c:numRef>
              <c:f>'[1]Приведение к 18,09 м'!$B$33:$B$39</c:f>
              <c:numCache>
                <c:formatCode>General</c:formatCode>
                <c:ptCount val="7"/>
                <c:pt idx="0">
                  <c:v>16.507813894377861</c:v>
                </c:pt>
                <c:pt idx="1">
                  <c:v>27.458010525027298</c:v>
                </c:pt>
                <c:pt idx="2">
                  <c:v>36.490715693771463</c:v>
                </c:pt>
                <c:pt idx="3">
                  <c:v>46.826464963315161</c:v>
                </c:pt>
                <c:pt idx="4">
                  <c:v>56.71740323221136</c:v>
                </c:pt>
                <c:pt idx="5">
                  <c:v>68.305878957044115</c:v>
                </c:pt>
                <c:pt idx="6">
                  <c:v>79.32851494986798</c:v>
                </c:pt>
              </c:numCache>
            </c:numRef>
          </c:yVal>
          <c:smooth val="1"/>
        </c:ser>
        <c:ser>
          <c:idx val="1"/>
          <c:order val="1"/>
          <c:tx>
            <c:v>Winter-Kennedy</c:v>
          </c:tx>
          <c:spPr>
            <a:ln w="25400">
              <a:solidFill>
                <a:srgbClr val="09E11E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FF"/>
              </a:solidFill>
              <a:ln w="12700">
                <a:solidFill>
                  <a:srgbClr val="09E11E"/>
                </a:solidFill>
                <a:prstDash val="solid"/>
              </a:ln>
            </c:spPr>
          </c:marker>
          <c:xVal>
            <c:numRef>
              <c:f>'[1]Приведение к 18,09 м'!$F$14:$F$23</c:f>
              <c:numCache>
                <c:formatCode>General</c:formatCode>
                <c:ptCount val="10"/>
                <c:pt idx="0">
                  <c:v>46.034843205574916</c:v>
                </c:pt>
                <c:pt idx="1">
                  <c:v>48.984668989547039</c:v>
                </c:pt>
                <c:pt idx="2">
                  <c:v>51.386759581881535</c:v>
                </c:pt>
                <c:pt idx="3">
                  <c:v>53.73937282229965</c:v>
                </c:pt>
                <c:pt idx="4">
                  <c:v>56.417421602787464</c:v>
                </c:pt>
                <c:pt idx="5">
                  <c:v>58.986062717770039</c:v>
                </c:pt>
                <c:pt idx="6">
                  <c:v>63.466898954703836</c:v>
                </c:pt>
                <c:pt idx="7">
                  <c:v>68.275261324041807</c:v>
                </c:pt>
                <c:pt idx="8">
                  <c:v>72.648083623693381</c:v>
                </c:pt>
                <c:pt idx="9">
                  <c:v>77.348432055749129</c:v>
                </c:pt>
              </c:numCache>
            </c:numRef>
          </c:xVal>
          <c:yVal>
            <c:numRef>
              <c:f>'[1]Приведение к 18,09 м'!$C$14:$C$23</c:f>
              <c:numCache>
                <c:formatCode>General</c:formatCode>
                <c:ptCount val="10"/>
                <c:pt idx="0">
                  <c:v>29.35</c:v>
                </c:pt>
                <c:pt idx="1">
                  <c:v>33.25</c:v>
                </c:pt>
                <c:pt idx="2">
                  <c:v>36.75</c:v>
                </c:pt>
                <c:pt idx="3">
                  <c:v>40.299999999999997</c:v>
                </c:pt>
                <c:pt idx="4">
                  <c:v>44.15</c:v>
                </c:pt>
                <c:pt idx="5">
                  <c:v>47.9</c:v>
                </c:pt>
                <c:pt idx="6">
                  <c:v>54.43</c:v>
                </c:pt>
                <c:pt idx="7">
                  <c:v>61.45</c:v>
                </c:pt>
                <c:pt idx="8">
                  <c:v>67.78</c:v>
                </c:pt>
                <c:pt idx="9">
                  <c:v>74.849999999999994</c:v>
                </c:pt>
              </c:numCache>
            </c:numRef>
          </c:yVal>
          <c:smooth val="1"/>
        </c:ser>
        <c:ser>
          <c:idx val="3"/>
          <c:order val="2"/>
          <c:tx>
            <c:v>Exp. Equal power method</c:v>
          </c:tx>
          <c:spPr>
            <a:ln w="25400">
              <a:solidFill>
                <a:srgbClr val="F20000"/>
              </a:solidFill>
            </a:ln>
          </c:spPr>
          <c:marker>
            <c:symbol val="triangle"/>
            <c:size val="6"/>
            <c:spPr>
              <a:solidFill>
                <a:srgbClr val="FFFFFF"/>
              </a:solidFill>
              <a:ln w="12700">
                <a:solidFill>
                  <a:srgbClr val="F20000"/>
                </a:solidFill>
              </a:ln>
            </c:spPr>
          </c:marker>
          <c:xVal>
            <c:numRef>
              <c:f>'[1]Приведение к 18,09 м'!$T$4:$T$10</c:f>
              <c:numCache>
                <c:formatCode>General</c:formatCode>
                <c:ptCount val="7"/>
                <c:pt idx="0">
                  <c:v>35.43</c:v>
                </c:pt>
                <c:pt idx="1">
                  <c:v>44.93</c:v>
                </c:pt>
                <c:pt idx="2">
                  <c:v>46.94</c:v>
                </c:pt>
                <c:pt idx="3">
                  <c:v>51.19</c:v>
                </c:pt>
                <c:pt idx="4">
                  <c:v>57.57</c:v>
                </c:pt>
                <c:pt idx="5">
                  <c:v>64.732799999999997</c:v>
                </c:pt>
                <c:pt idx="6">
                  <c:v>67.968999999999994</c:v>
                </c:pt>
              </c:numCache>
            </c:numRef>
          </c:xVal>
          <c:yVal>
            <c:numRef>
              <c:f>'[1]Приведение к 18,09 м'!$G$4:$G$10</c:f>
              <c:numCache>
                <c:formatCode>General</c:formatCode>
                <c:ptCount val="7"/>
                <c:pt idx="0">
                  <c:v>17.911787104466743</c:v>
                </c:pt>
                <c:pt idx="1">
                  <c:v>26.971510344125903</c:v>
                </c:pt>
                <c:pt idx="2">
                  <c:v>31.722535975590759</c:v>
                </c:pt>
                <c:pt idx="3">
                  <c:v>36.42388543901037</c:v>
                </c:pt>
                <c:pt idx="4">
                  <c:v>46.063904490717725</c:v>
                </c:pt>
                <c:pt idx="5">
                  <c:v>55.315895685615857</c:v>
                </c:pt>
                <c:pt idx="6">
                  <c:v>60.483373936779991</c:v>
                </c:pt>
              </c:numCache>
            </c:numRef>
          </c:yVal>
          <c:smooth val="1"/>
        </c:ser>
        <c:axId val="107657088"/>
        <c:axId val="107663744"/>
      </c:scatterChart>
      <c:valAx>
        <c:axId val="107657088"/>
        <c:scaling>
          <c:orientation val="minMax"/>
          <c:max val="80"/>
          <c:min val="3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Guide vanes position A</a:t>
                </a:r>
                <a:r>
                  <a:rPr lang="en-US" b="1" baseline="-25000"/>
                  <a:t>0</a:t>
                </a:r>
                <a:r>
                  <a:rPr lang="ru-RU" b="1"/>
                  <a:t>, </a:t>
                </a:r>
                <a:r>
                  <a:rPr lang="en-US" b="1"/>
                  <a:t>%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39405433592565547"/>
              <c:y val="0.94774529073607738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07663744"/>
        <c:crosses val="autoZero"/>
        <c:crossBetween val="midCat"/>
      </c:valAx>
      <c:valAx>
        <c:axId val="107663744"/>
        <c:scaling>
          <c:orientation val="minMax"/>
          <c:max val="80"/>
          <c:min val="15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Cam related power, MWt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2.8504520388454812E-2"/>
              <c:y val="0.30270651092600664"/>
            </c:manualLayout>
          </c:layout>
          <c:spPr>
            <a:noFill/>
            <a:ln w="25400">
              <a:noFill/>
            </a:ln>
          </c:spPr>
        </c:title>
        <c:numFmt formatCode="0" sourceLinked="0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ru-RU"/>
          </a:p>
        </c:txPr>
        <c:crossAx val="107657088"/>
        <c:crosses val="autoZero"/>
        <c:crossBetween val="midCat"/>
        <c:majorUnit val="10"/>
      </c:valAx>
      <c:spPr>
        <a:solidFill>
          <a:srgbClr val="FFFFFF"/>
        </a:solidFill>
        <a:ln w="1905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33993705681969"/>
          <c:y val="0.16085143620295356"/>
          <c:w val="0.49893450684809981"/>
          <c:h val="0.16514063908741292"/>
        </c:manualLayout>
      </c:layout>
      <c:spPr>
        <a:solidFill>
          <a:srgbClr val="FFFFFF"/>
        </a:solidFill>
        <a:ln w="19050"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 pitchFamily="18" charset="0"/>
          <a:ea typeface="Arial Cyr"/>
          <a:cs typeface="Times New Roman" pitchFamily="18" charset="0"/>
        </a:defRPr>
      </a:pPr>
      <a:endParaRPr lang="ru-RU"/>
    </a:p>
  </c:txPr>
  <c:printSettings>
    <c:headerFooter alignWithMargins="0"/>
    <c:pageMargins b="1" l="0.75000000000000056" r="0.75000000000000056" t="1" header="0.5" footer="0.5"/>
    <c:pageSetup orientation="portrait"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12</xdr:row>
      <xdr:rowOff>171450</xdr:rowOff>
    </xdr:from>
    <xdr:to>
      <xdr:col>18</xdr:col>
      <xdr:colOff>380999</xdr:colOff>
      <xdr:row>42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0</xdr:rowOff>
    </xdr:from>
    <xdr:to>
      <xdr:col>14</xdr:col>
      <xdr:colOff>457201</xdr:colOff>
      <xdr:row>30</xdr:row>
      <xdr:rowOff>168823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457200</xdr:colOff>
      <xdr:row>61</xdr:row>
      <xdr:rowOff>168823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56416</xdr:colOff>
      <xdr:row>19</xdr:row>
      <xdr:rowOff>114300</xdr:rowOff>
    </xdr:from>
    <xdr:to>
      <xdr:col>9</xdr:col>
      <xdr:colOff>380999</xdr:colOff>
      <xdr:row>43</xdr:row>
      <xdr:rowOff>152399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19</xdr:row>
      <xdr:rowOff>114301</xdr:rowOff>
    </xdr:from>
    <xdr:to>
      <xdr:col>18</xdr:col>
      <xdr:colOff>209550</xdr:colOff>
      <xdr:row>34</xdr:row>
      <xdr:rowOff>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67622</xdr:colOff>
      <xdr:row>22</xdr:row>
      <xdr:rowOff>69476</xdr:rowOff>
    </xdr:from>
    <xdr:to>
      <xdr:col>8</xdr:col>
      <xdr:colOff>190500</xdr:colOff>
      <xdr:row>41</xdr:row>
      <xdr:rowOff>8283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5</xdr:col>
      <xdr:colOff>659029</xdr:colOff>
      <xdr:row>38</xdr:row>
      <xdr:rowOff>60105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56417</xdr:colOff>
      <xdr:row>19</xdr:row>
      <xdr:rowOff>114301</xdr:rowOff>
    </xdr:from>
    <xdr:to>
      <xdr:col>6</xdr:col>
      <xdr:colOff>19707</xdr:colOff>
      <xdr:row>39</xdr:row>
      <xdr:rowOff>183931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9</xdr:col>
      <xdr:colOff>561974</xdr:colOff>
      <xdr:row>26</xdr:row>
      <xdr:rowOff>24849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9526</xdr:rowOff>
    </xdr:from>
    <xdr:to>
      <xdr:col>8</xdr:col>
      <xdr:colOff>438149</xdr:colOff>
      <xdr:row>29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180975</xdr:colOff>
      <xdr:row>17</xdr:row>
      <xdr:rowOff>114300</xdr:rowOff>
    </xdr:to>
    <xdr:graphicFrame macro="">
      <xdr:nvGraphicFramePr>
        <xdr:cNvPr id="2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175\free\&#1055;&#1088;&#1086;&#1090;&#1086;&#1082;&#1086;&#1083;_&#1080;&#1089;&#1087;&#1099;&#1090;&#1072;&#1085;&#1080;&#1081;%20Hmax%20v5_&#1082;&#1083;&#1077;&#1074;&#1080;&#10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yt/project/&#1053;&#1043;&#1069;&#1057;/&#1069;&#1043;&#1056;/&#1055;&#1053;&#1056;%20&#1055;&#1058;&#1050;%20&#1069;&#1043;&#1056;%20&#1043;&#1040;7/&#1043;&#1040;7.%20&#1069;&#1043;&#1056;&#1052;&#1053;&#1059;%20(&#1057;&#1080;&#1073;&#1090;&#1077;&#1093;&#1101;&#1085;&#1077;&#1088;&#1075;&#1086;,%20&#1056;&#1072;&#1082;&#1091;&#1088;&#1089;)/&#1055;&#1088;&#1086;&#1090;&#1086;&#1082;&#1086;&#1083;%20&#1085;&#1072;&#1083;&#1072;&#1076;&#1082;&#1080;_&#1075;&#1088;&#1072;&#1092;&#1080;&#1082;&#1080;%20&#1069;&#1043;&#1056;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нятие изолиний"/>
      <sheetName val="Вычисление. Скриншоты программы"/>
      <sheetName val="Идентификация. Расчетные данные"/>
      <sheetName val="Сравнение"/>
      <sheetName val="Приведение к 18,09 м"/>
      <sheetName val="Анализ напора нетто"/>
      <sheetName val="Заметки"/>
    </sheetNames>
    <sheetDataSet>
      <sheetData sheetId="0"/>
      <sheetData sheetId="1"/>
      <sheetData sheetId="2"/>
      <sheetData sheetId="3"/>
      <sheetData sheetId="4">
        <row r="4">
          <cell r="G4">
            <v>17.911787104466743</v>
          </cell>
          <cell r="T4">
            <v>35.43</v>
          </cell>
        </row>
        <row r="5">
          <cell r="G5">
            <v>26.971510344125903</v>
          </cell>
          <cell r="T5">
            <v>44.93</v>
          </cell>
        </row>
        <row r="6">
          <cell r="G6">
            <v>31.722535975590759</v>
          </cell>
          <cell r="T6">
            <v>46.94</v>
          </cell>
        </row>
        <row r="7">
          <cell r="G7">
            <v>36.42388543901037</v>
          </cell>
          <cell r="T7">
            <v>51.19</v>
          </cell>
        </row>
        <row r="8">
          <cell r="G8">
            <v>46.063904490717725</v>
          </cell>
          <cell r="T8">
            <v>57.57</v>
          </cell>
        </row>
        <row r="9">
          <cell r="G9">
            <v>55.315895685615857</v>
          </cell>
          <cell r="T9">
            <v>64.732799999999997</v>
          </cell>
        </row>
        <row r="10">
          <cell r="G10">
            <v>60.483373936779991</v>
          </cell>
          <cell r="T10">
            <v>67.968999999999994</v>
          </cell>
        </row>
        <row r="14">
          <cell r="C14">
            <v>29.35</v>
          </cell>
          <cell r="F14">
            <v>46.034843205574916</v>
          </cell>
        </row>
        <row r="15">
          <cell r="C15">
            <v>33.25</v>
          </cell>
          <cell r="F15">
            <v>48.984668989547039</v>
          </cell>
        </row>
        <row r="16">
          <cell r="C16">
            <v>36.75</v>
          </cell>
          <cell r="F16">
            <v>51.386759581881535</v>
          </cell>
        </row>
        <row r="17">
          <cell r="C17">
            <v>40.299999999999997</v>
          </cell>
          <cell r="F17">
            <v>53.73937282229965</v>
          </cell>
        </row>
        <row r="18">
          <cell r="C18">
            <v>44.15</v>
          </cell>
          <cell r="F18">
            <v>56.417421602787464</v>
          </cell>
        </row>
        <row r="19">
          <cell r="C19">
            <v>47.9</v>
          </cell>
          <cell r="F19">
            <v>58.986062717770039</v>
          </cell>
        </row>
        <row r="20">
          <cell r="C20">
            <v>54.43</v>
          </cell>
          <cell r="F20">
            <v>63.466898954703836</v>
          </cell>
        </row>
        <row r="21">
          <cell r="C21">
            <v>61.45</v>
          </cell>
          <cell r="F21">
            <v>68.275261324041807</v>
          </cell>
        </row>
        <row r="22">
          <cell r="C22">
            <v>67.78</v>
          </cell>
          <cell r="F22">
            <v>72.648083623693381</v>
          </cell>
        </row>
        <row r="23">
          <cell r="C23">
            <v>74.849999999999994</v>
          </cell>
          <cell r="F23">
            <v>77.348432055749129</v>
          </cell>
        </row>
        <row r="33">
          <cell r="B33">
            <v>16.507813894377861</v>
          </cell>
          <cell r="C33">
            <v>34.220041811846691</v>
          </cell>
        </row>
        <row r="34">
          <cell r="B34">
            <v>27.458010525027298</v>
          </cell>
          <cell r="C34">
            <v>44.861114982578393</v>
          </cell>
        </row>
        <row r="35">
          <cell r="B35">
            <v>36.490715693771463</v>
          </cell>
          <cell r="C35">
            <v>51.715101045296166</v>
          </cell>
        </row>
        <row r="36">
          <cell r="B36">
            <v>46.826464963315161</v>
          </cell>
          <cell r="C36">
            <v>58.309860627177699</v>
          </cell>
        </row>
        <row r="37">
          <cell r="B37">
            <v>56.71740323221136</v>
          </cell>
          <cell r="C37">
            <v>64.008515679442496</v>
          </cell>
        </row>
        <row r="38">
          <cell r="B38">
            <v>68.305878957044115</v>
          </cell>
          <cell r="C38">
            <v>72.020808362369351</v>
          </cell>
        </row>
        <row r="39">
          <cell r="B39">
            <v>79.32851494986798</v>
          </cell>
          <cell r="C39">
            <v>78.562696864111501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Открытие ХХ"/>
      <sheetName val="Стат. НА"/>
      <sheetName val="стат. РК"/>
      <sheetName val="Расходная НА"/>
      <sheetName val="Расходная РК"/>
      <sheetName val="Стат. частота СУХАЯ"/>
      <sheetName val="Стат. частота ОС P"/>
      <sheetName val="Стат. частота без ОС P"/>
      <sheetName val="Комбинатор"/>
      <sheetName val="Расход и H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D1" t="str">
            <v>Q, м3/с</v>
          </cell>
        </row>
        <row r="2">
          <cell r="C2">
            <v>20</v>
          </cell>
          <cell r="D2">
            <v>133</v>
          </cell>
          <cell r="E2">
            <v>17.600000000000001</v>
          </cell>
        </row>
        <row r="3">
          <cell r="C3">
            <v>25</v>
          </cell>
          <cell r="D3">
            <v>162</v>
          </cell>
          <cell r="E3">
            <v>17.45</v>
          </cell>
        </row>
        <row r="4">
          <cell r="C4">
            <v>30</v>
          </cell>
          <cell r="D4">
            <v>192</v>
          </cell>
          <cell r="E4">
            <v>17.45</v>
          </cell>
        </row>
        <row r="5">
          <cell r="C5">
            <v>35</v>
          </cell>
          <cell r="D5">
            <v>224</v>
          </cell>
          <cell r="E5">
            <v>17.38</v>
          </cell>
        </row>
        <row r="6">
          <cell r="C6">
            <v>40</v>
          </cell>
          <cell r="D6">
            <v>259</v>
          </cell>
          <cell r="E6">
            <v>17.11</v>
          </cell>
        </row>
        <row r="7">
          <cell r="C7">
            <v>45</v>
          </cell>
          <cell r="D7">
            <v>296</v>
          </cell>
          <cell r="E7">
            <v>16.97</v>
          </cell>
        </row>
        <row r="8">
          <cell r="C8">
            <v>50</v>
          </cell>
          <cell r="D8">
            <v>330</v>
          </cell>
          <cell r="E8">
            <v>16.86</v>
          </cell>
        </row>
        <row r="9">
          <cell r="C9">
            <v>55</v>
          </cell>
          <cell r="D9">
            <v>373</v>
          </cell>
          <cell r="E9">
            <v>16.61</v>
          </cell>
        </row>
        <row r="10">
          <cell r="C10">
            <v>60</v>
          </cell>
          <cell r="D10">
            <v>415</v>
          </cell>
          <cell r="E10">
            <v>16.36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5"/>
  <sheetViews>
    <sheetView zoomScale="85" zoomScaleNormal="85" workbookViewId="0">
      <selection activeCell="K12" sqref="K12"/>
    </sheetView>
  </sheetViews>
  <sheetFormatPr defaultRowHeight="15"/>
  <cols>
    <col min="1" max="2" width="9" style="3"/>
    <col min="3" max="3" width="9" style="2"/>
  </cols>
  <sheetData>
    <row r="1" spans="1:14">
      <c r="C1" s="2">
        <v>1</v>
      </c>
      <c r="E1">
        <v>0.2</v>
      </c>
      <c r="F1">
        <f>D1-100</f>
        <v>-100</v>
      </c>
      <c r="J1" t="s">
        <v>1</v>
      </c>
      <c r="K1">
        <v>1</v>
      </c>
    </row>
    <row r="2" spans="1:14">
      <c r="C2" s="2">
        <f>C1+1</f>
        <v>2</v>
      </c>
      <c r="E2">
        <f>E1-0.01</f>
        <v>0.19</v>
      </c>
      <c r="F2">
        <f t="shared" ref="F2:F55" si="0">D2-100</f>
        <v>-100</v>
      </c>
      <c r="J2" s="2">
        <v>20</v>
      </c>
      <c r="K2" s="2">
        <v>0</v>
      </c>
    </row>
    <row r="3" spans="1:14">
      <c r="C3" s="2">
        <f t="shared" ref="C3:C55" si="1">C2+1</f>
        <v>3</v>
      </c>
      <c r="E3">
        <f t="shared" ref="E3:E6" si="2">E2-0.01</f>
        <v>0.18</v>
      </c>
      <c r="F3">
        <f t="shared" si="0"/>
        <v>-100</v>
      </c>
      <c r="J3" s="2">
        <v>20</v>
      </c>
      <c r="K3" s="2">
        <v>1</v>
      </c>
    </row>
    <row r="4" spans="1:14">
      <c r="C4" s="2">
        <f t="shared" si="1"/>
        <v>4</v>
      </c>
      <c r="E4">
        <f t="shared" si="2"/>
        <v>0.16999999999999998</v>
      </c>
      <c r="F4">
        <f t="shared" si="0"/>
        <v>-100</v>
      </c>
      <c r="J4" t="s">
        <v>1</v>
      </c>
      <c r="K4">
        <v>2</v>
      </c>
    </row>
    <row r="5" spans="1:14">
      <c r="C5" s="2">
        <f t="shared" si="1"/>
        <v>5</v>
      </c>
      <c r="E5">
        <f t="shared" si="2"/>
        <v>0.15999999999999998</v>
      </c>
      <c r="F5">
        <f t="shared" si="0"/>
        <v>-100</v>
      </c>
      <c r="J5" s="2">
        <v>40</v>
      </c>
      <c r="K5" s="2">
        <v>0</v>
      </c>
    </row>
    <row r="6" spans="1:14">
      <c r="C6" s="2">
        <f t="shared" si="1"/>
        <v>6</v>
      </c>
      <c r="E6">
        <f t="shared" si="2"/>
        <v>0.14999999999999997</v>
      </c>
      <c r="F6">
        <f t="shared" si="0"/>
        <v>-100</v>
      </c>
      <c r="J6" s="2">
        <v>40</v>
      </c>
      <c r="K6" s="2">
        <v>1</v>
      </c>
    </row>
    <row r="7" spans="1:14">
      <c r="C7" s="2">
        <f t="shared" si="1"/>
        <v>7</v>
      </c>
      <c r="E7">
        <v>0.14999999999999997</v>
      </c>
      <c r="F7">
        <f t="shared" si="0"/>
        <v>-100</v>
      </c>
      <c r="N7" t="s">
        <v>0</v>
      </c>
    </row>
    <row r="8" spans="1:14">
      <c r="C8" s="2">
        <f t="shared" si="1"/>
        <v>8</v>
      </c>
      <c r="E8">
        <v>0.14999999999999997</v>
      </c>
      <c r="F8">
        <f t="shared" si="0"/>
        <v>-100</v>
      </c>
    </row>
    <row r="9" spans="1:14">
      <c r="C9" s="2">
        <f t="shared" si="1"/>
        <v>9</v>
      </c>
      <c r="E9">
        <v>0.14999999999999997</v>
      </c>
      <c r="F9">
        <f t="shared" si="0"/>
        <v>-100</v>
      </c>
    </row>
    <row r="10" spans="1:14">
      <c r="A10" s="3">
        <f t="shared" ref="A10:A20" ca="1" si="3">RANDBETWEEN(D10-1,D10+1)/1000</f>
        <v>0.20100000000000001</v>
      </c>
      <c r="B10" s="3">
        <v>10</v>
      </c>
      <c r="C10" s="2">
        <f t="shared" si="1"/>
        <v>10</v>
      </c>
      <c r="D10">
        <v>200</v>
      </c>
      <c r="E10">
        <v>0.14999999999999997</v>
      </c>
      <c r="F10">
        <f t="shared" si="0"/>
        <v>100</v>
      </c>
    </row>
    <row r="11" spans="1:14">
      <c r="A11" s="3">
        <f t="shared" ca="1" si="3"/>
        <v>0.2</v>
      </c>
      <c r="B11" s="3">
        <f>B10+0.2</f>
        <v>10.199999999999999</v>
      </c>
      <c r="C11" s="2">
        <f t="shared" si="1"/>
        <v>11</v>
      </c>
      <c r="D11">
        <v>200</v>
      </c>
      <c r="E11">
        <v>0.14999999999999997</v>
      </c>
      <c r="F11">
        <f t="shared" si="0"/>
        <v>100</v>
      </c>
    </row>
    <row r="12" spans="1:14">
      <c r="A12" s="3">
        <f t="shared" ca="1" si="3"/>
        <v>0.19900000000000001</v>
      </c>
      <c r="B12" s="3">
        <f t="shared" ref="B12:B75" si="4">B11+0.2</f>
        <v>10.399999999999999</v>
      </c>
      <c r="C12" s="2">
        <f t="shared" si="1"/>
        <v>12</v>
      </c>
      <c r="D12">
        <v>200</v>
      </c>
      <c r="E12">
        <v>0.14999999999999997</v>
      </c>
      <c r="F12">
        <f t="shared" si="0"/>
        <v>100</v>
      </c>
    </row>
    <row r="13" spans="1:14">
      <c r="A13" s="3">
        <f t="shared" ca="1" si="3"/>
        <v>0.2</v>
      </c>
      <c r="B13" s="3">
        <f t="shared" si="4"/>
        <v>10.599999999999998</v>
      </c>
      <c r="C13" s="2">
        <f t="shared" si="1"/>
        <v>13</v>
      </c>
      <c r="D13">
        <v>200</v>
      </c>
      <c r="E13">
        <v>0.14999999999999997</v>
      </c>
      <c r="F13">
        <f t="shared" si="0"/>
        <v>100</v>
      </c>
    </row>
    <row r="14" spans="1:14">
      <c r="A14" s="3">
        <f t="shared" ca="1" si="3"/>
        <v>0.19900000000000001</v>
      </c>
      <c r="B14" s="3">
        <f t="shared" si="4"/>
        <v>10.799999999999997</v>
      </c>
      <c r="C14" s="2">
        <f t="shared" si="1"/>
        <v>14</v>
      </c>
      <c r="D14">
        <v>200</v>
      </c>
      <c r="E14">
        <v>0.14999999999999997</v>
      </c>
      <c r="F14">
        <f t="shared" si="0"/>
        <v>100</v>
      </c>
    </row>
    <row r="15" spans="1:14">
      <c r="A15" s="3">
        <f t="shared" ca="1" si="3"/>
        <v>0.2</v>
      </c>
      <c r="B15" s="3">
        <f t="shared" si="4"/>
        <v>10.999999999999996</v>
      </c>
      <c r="C15" s="2">
        <f t="shared" si="1"/>
        <v>15</v>
      </c>
      <c r="D15">
        <v>200</v>
      </c>
      <c r="E15">
        <v>0.15124999999999997</v>
      </c>
      <c r="F15">
        <f t="shared" si="0"/>
        <v>100</v>
      </c>
    </row>
    <row r="16" spans="1:14">
      <c r="A16" s="3">
        <f t="shared" ca="1" si="3"/>
        <v>0.19900000000000001</v>
      </c>
      <c r="B16" s="3">
        <f t="shared" si="4"/>
        <v>11.199999999999996</v>
      </c>
      <c r="C16" s="2">
        <f t="shared" si="1"/>
        <v>16</v>
      </c>
      <c r="D16">
        <v>200</v>
      </c>
      <c r="E16">
        <v>0.15249999999999997</v>
      </c>
      <c r="F16">
        <f t="shared" si="0"/>
        <v>100</v>
      </c>
    </row>
    <row r="17" spans="1:6">
      <c r="A17" s="3">
        <f t="shared" ca="1" si="3"/>
        <v>0.2</v>
      </c>
      <c r="B17" s="3">
        <f t="shared" si="4"/>
        <v>11.399999999999995</v>
      </c>
      <c r="C17" s="2">
        <f t="shared" si="1"/>
        <v>17</v>
      </c>
      <c r="D17">
        <v>200</v>
      </c>
      <c r="E17">
        <v>0.15374999999999997</v>
      </c>
      <c r="F17">
        <f t="shared" si="0"/>
        <v>100</v>
      </c>
    </row>
    <row r="18" spans="1:6">
      <c r="A18" s="3">
        <f t="shared" ca="1" si="3"/>
        <v>0.19900000000000001</v>
      </c>
      <c r="B18" s="3">
        <f t="shared" si="4"/>
        <v>11.599999999999994</v>
      </c>
      <c r="C18" s="2">
        <f t="shared" si="1"/>
        <v>18</v>
      </c>
      <c r="D18">
        <v>200</v>
      </c>
      <c r="E18">
        <v>0.15499999999999997</v>
      </c>
      <c r="F18">
        <f t="shared" si="0"/>
        <v>100</v>
      </c>
    </row>
    <row r="19" spans="1:6">
      <c r="A19" s="3">
        <f t="shared" ca="1" si="3"/>
        <v>0.19900000000000001</v>
      </c>
      <c r="B19" s="3">
        <f t="shared" si="4"/>
        <v>11.799999999999994</v>
      </c>
      <c r="C19" s="2">
        <f t="shared" si="1"/>
        <v>19</v>
      </c>
      <c r="D19">
        <v>200</v>
      </c>
      <c r="E19">
        <v>0.15624999999999997</v>
      </c>
      <c r="F19">
        <f t="shared" si="0"/>
        <v>100</v>
      </c>
    </row>
    <row r="20" spans="1:6">
      <c r="A20" s="3">
        <f t="shared" ca="1" si="3"/>
        <v>0.19900000000000001</v>
      </c>
      <c r="B20" s="3">
        <f t="shared" si="4"/>
        <v>11.999999999999993</v>
      </c>
      <c r="C20" s="2">
        <f t="shared" si="1"/>
        <v>20</v>
      </c>
      <c r="D20">
        <v>200</v>
      </c>
      <c r="E20">
        <v>0.15749999999999997</v>
      </c>
      <c r="F20">
        <f t="shared" si="0"/>
        <v>100</v>
      </c>
    </row>
    <row r="21" spans="1:6">
      <c r="A21" s="3">
        <f t="shared" ref="A21:A84" ca="1" si="5">RANDBETWEEN(D21-1,D21+1)/1000</f>
        <v>0.19900000000000001</v>
      </c>
      <c r="B21" s="3">
        <f t="shared" si="4"/>
        <v>12.199999999999992</v>
      </c>
      <c r="C21" s="2">
        <f t="shared" si="1"/>
        <v>21</v>
      </c>
      <c r="D21">
        <v>200</v>
      </c>
      <c r="E21">
        <v>0.15874999999999997</v>
      </c>
      <c r="F21">
        <f t="shared" si="0"/>
        <v>100</v>
      </c>
    </row>
    <row r="22" spans="1:6">
      <c r="A22" s="3">
        <f t="shared" ca="1" si="5"/>
        <v>0.20100000000000001</v>
      </c>
      <c r="B22" s="3">
        <f t="shared" si="4"/>
        <v>12.399999999999991</v>
      </c>
      <c r="C22" s="2">
        <f t="shared" si="1"/>
        <v>22</v>
      </c>
      <c r="D22">
        <v>200</v>
      </c>
      <c r="E22">
        <v>0.15999999999999998</v>
      </c>
      <c r="F22">
        <f t="shared" si="0"/>
        <v>100</v>
      </c>
    </row>
    <row r="23" spans="1:6">
      <c r="A23" s="3">
        <f t="shared" ca="1" si="5"/>
        <v>0.2</v>
      </c>
      <c r="B23" s="3">
        <f t="shared" si="4"/>
        <v>12.599999999999991</v>
      </c>
      <c r="C23" s="2">
        <f t="shared" si="1"/>
        <v>23</v>
      </c>
      <c r="D23">
        <v>200</v>
      </c>
      <c r="E23">
        <v>0.16124999999999998</v>
      </c>
      <c r="F23">
        <f t="shared" si="0"/>
        <v>100</v>
      </c>
    </row>
    <row r="24" spans="1:6">
      <c r="A24" s="3">
        <f t="shared" ca="1" si="5"/>
        <v>0.2</v>
      </c>
      <c r="B24" s="3">
        <f t="shared" si="4"/>
        <v>12.79999999999999</v>
      </c>
      <c r="C24" s="2">
        <f t="shared" si="1"/>
        <v>24</v>
      </c>
      <c r="D24">
        <v>200</v>
      </c>
      <c r="E24">
        <v>0.16249999999999998</v>
      </c>
      <c r="F24">
        <f t="shared" si="0"/>
        <v>100</v>
      </c>
    </row>
    <row r="25" spans="1:6">
      <c r="A25" s="3">
        <f t="shared" ca="1" si="5"/>
        <v>0.19900000000000001</v>
      </c>
      <c r="B25" s="3">
        <f t="shared" si="4"/>
        <v>12.999999999999989</v>
      </c>
      <c r="C25" s="2">
        <f t="shared" si="1"/>
        <v>25</v>
      </c>
      <c r="D25">
        <v>200</v>
      </c>
      <c r="E25">
        <v>0.16374999999999998</v>
      </c>
      <c r="F25">
        <f t="shared" si="0"/>
        <v>100</v>
      </c>
    </row>
    <row r="26" spans="1:6">
      <c r="A26" s="3">
        <f t="shared" ca="1" si="5"/>
        <v>0.19900000000000001</v>
      </c>
      <c r="B26" s="3">
        <f t="shared" si="4"/>
        <v>13.199999999999989</v>
      </c>
      <c r="C26" s="2">
        <f t="shared" si="1"/>
        <v>26</v>
      </c>
      <c r="D26">
        <v>200</v>
      </c>
      <c r="E26">
        <v>0.16499999999999998</v>
      </c>
      <c r="F26">
        <f t="shared" si="0"/>
        <v>100</v>
      </c>
    </row>
    <row r="27" spans="1:6">
      <c r="A27" s="3">
        <f t="shared" ca="1" si="5"/>
        <v>0.20100000000000001</v>
      </c>
      <c r="B27" s="3">
        <f t="shared" si="4"/>
        <v>13.399999999999988</v>
      </c>
      <c r="C27" s="2">
        <f t="shared" si="1"/>
        <v>27</v>
      </c>
      <c r="D27">
        <v>200</v>
      </c>
      <c r="E27">
        <v>0.16499999999999998</v>
      </c>
      <c r="F27">
        <f t="shared" si="0"/>
        <v>100</v>
      </c>
    </row>
    <row r="28" spans="1:6">
      <c r="A28" s="3">
        <f t="shared" ca="1" si="5"/>
        <v>0.19900000000000001</v>
      </c>
      <c r="B28" s="3">
        <f t="shared" si="4"/>
        <v>13.599999999999987</v>
      </c>
      <c r="C28" s="2">
        <f t="shared" si="1"/>
        <v>28</v>
      </c>
      <c r="D28">
        <v>200</v>
      </c>
      <c r="E28">
        <v>0.16499999999999998</v>
      </c>
      <c r="F28">
        <f t="shared" si="0"/>
        <v>100</v>
      </c>
    </row>
    <row r="29" spans="1:6">
      <c r="A29" s="3">
        <f t="shared" ca="1" si="5"/>
        <v>0.20100000000000001</v>
      </c>
      <c r="B29" s="3">
        <f t="shared" si="4"/>
        <v>13.799999999999986</v>
      </c>
      <c r="C29" s="2">
        <f t="shared" si="1"/>
        <v>29</v>
      </c>
      <c r="D29">
        <v>200</v>
      </c>
      <c r="E29">
        <v>0.16499999999999998</v>
      </c>
      <c r="F29">
        <f t="shared" si="0"/>
        <v>100</v>
      </c>
    </row>
    <row r="30" spans="1:6">
      <c r="A30" s="3">
        <f t="shared" ca="1" si="5"/>
        <v>0.19900000000000001</v>
      </c>
      <c r="B30" s="3">
        <f t="shared" si="4"/>
        <v>13.999999999999986</v>
      </c>
      <c r="C30" s="2">
        <f t="shared" si="1"/>
        <v>30</v>
      </c>
      <c r="D30">
        <v>200</v>
      </c>
      <c r="E30">
        <v>0.16499999999999998</v>
      </c>
      <c r="F30">
        <f t="shared" si="0"/>
        <v>100</v>
      </c>
    </row>
    <row r="31" spans="1:6">
      <c r="A31" s="3">
        <f t="shared" ca="1" si="5"/>
        <v>0.2</v>
      </c>
      <c r="B31" s="3">
        <f t="shared" si="4"/>
        <v>14.199999999999985</v>
      </c>
      <c r="C31" s="2">
        <f t="shared" si="1"/>
        <v>31</v>
      </c>
      <c r="D31">
        <v>200</v>
      </c>
      <c r="E31">
        <v>0.16499999999999998</v>
      </c>
      <c r="F31">
        <f t="shared" si="0"/>
        <v>100</v>
      </c>
    </row>
    <row r="32" spans="1:6">
      <c r="A32" s="3">
        <f t="shared" ca="1" si="5"/>
        <v>0.20100000000000001</v>
      </c>
      <c r="B32" s="3">
        <f t="shared" si="4"/>
        <v>14.399999999999984</v>
      </c>
      <c r="C32" s="2">
        <f t="shared" si="1"/>
        <v>32</v>
      </c>
      <c r="D32">
        <v>200</v>
      </c>
      <c r="E32">
        <v>0.16499999999999998</v>
      </c>
      <c r="F32">
        <f t="shared" si="0"/>
        <v>100</v>
      </c>
    </row>
    <row r="33" spans="1:6">
      <c r="A33" s="3">
        <f t="shared" ca="1" si="5"/>
        <v>0.19900000000000001</v>
      </c>
      <c r="B33" s="3">
        <f t="shared" si="4"/>
        <v>14.599999999999984</v>
      </c>
      <c r="C33" s="2">
        <f t="shared" si="1"/>
        <v>33</v>
      </c>
      <c r="D33">
        <v>200</v>
      </c>
      <c r="E33">
        <v>0.16499999999999998</v>
      </c>
      <c r="F33">
        <f t="shared" si="0"/>
        <v>100</v>
      </c>
    </row>
    <row r="34" spans="1:6">
      <c r="A34" s="3">
        <f t="shared" ca="1" si="5"/>
        <v>0.19900000000000001</v>
      </c>
      <c r="B34" s="3">
        <f t="shared" si="4"/>
        <v>14.799999999999983</v>
      </c>
      <c r="C34" s="2">
        <f t="shared" si="1"/>
        <v>34</v>
      </c>
      <c r="D34">
        <v>200</v>
      </c>
      <c r="E34">
        <v>0.16499999999999998</v>
      </c>
      <c r="F34">
        <f t="shared" si="0"/>
        <v>100</v>
      </c>
    </row>
    <row r="35" spans="1:6">
      <c r="A35" s="3">
        <f t="shared" ca="1" si="5"/>
        <v>0.19900000000000001</v>
      </c>
      <c r="B35" s="3">
        <f t="shared" si="4"/>
        <v>14.999999999999982</v>
      </c>
      <c r="C35" s="2">
        <f t="shared" si="1"/>
        <v>35</v>
      </c>
      <c r="D35">
        <v>200</v>
      </c>
      <c r="E35">
        <v>0.16374999999999998</v>
      </c>
      <c r="F35">
        <f t="shared" si="0"/>
        <v>100</v>
      </c>
    </row>
    <row r="36" spans="1:6">
      <c r="A36" s="3">
        <f t="shared" ca="1" si="5"/>
        <v>0.2</v>
      </c>
      <c r="B36" s="3">
        <f t="shared" si="4"/>
        <v>15.199999999999982</v>
      </c>
      <c r="C36" s="2">
        <f t="shared" si="1"/>
        <v>36</v>
      </c>
      <c r="D36">
        <v>200</v>
      </c>
      <c r="E36">
        <v>0.16249999999999998</v>
      </c>
      <c r="F36">
        <f t="shared" si="0"/>
        <v>100</v>
      </c>
    </row>
    <row r="37" spans="1:6">
      <c r="A37" s="3">
        <f t="shared" ca="1" si="5"/>
        <v>0.19900000000000001</v>
      </c>
      <c r="B37" s="3">
        <f t="shared" si="4"/>
        <v>15.399999999999981</v>
      </c>
      <c r="C37" s="2">
        <f t="shared" si="1"/>
        <v>37</v>
      </c>
      <c r="D37">
        <v>200</v>
      </c>
      <c r="E37">
        <v>0.16124999999999998</v>
      </c>
      <c r="F37">
        <f t="shared" si="0"/>
        <v>100</v>
      </c>
    </row>
    <row r="38" spans="1:6">
      <c r="A38" s="3">
        <f t="shared" ca="1" si="5"/>
        <v>0.2</v>
      </c>
      <c r="B38" s="3">
        <f t="shared" si="4"/>
        <v>15.59999999999998</v>
      </c>
      <c r="C38" s="2">
        <f t="shared" si="1"/>
        <v>38</v>
      </c>
      <c r="D38">
        <v>200</v>
      </c>
      <c r="E38">
        <v>0.15999999999999998</v>
      </c>
      <c r="F38">
        <f t="shared" si="0"/>
        <v>100</v>
      </c>
    </row>
    <row r="39" spans="1:6">
      <c r="A39" s="3">
        <f t="shared" ca="1" si="5"/>
        <v>0.19900000000000001</v>
      </c>
      <c r="B39" s="3">
        <f t="shared" si="4"/>
        <v>15.799999999999979</v>
      </c>
      <c r="C39" s="2">
        <f t="shared" si="1"/>
        <v>39</v>
      </c>
      <c r="D39">
        <v>200</v>
      </c>
      <c r="E39">
        <v>0.15874999999999997</v>
      </c>
      <c r="F39">
        <f t="shared" si="0"/>
        <v>100</v>
      </c>
    </row>
    <row r="40" spans="1:6">
      <c r="A40" s="3">
        <f t="shared" ca="1" si="5"/>
        <v>0.20100000000000001</v>
      </c>
      <c r="B40" s="3">
        <f t="shared" si="4"/>
        <v>15.999999999999979</v>
      </c>
      <c r="C40" s="2">
        <f t="shared" si="1"/>
        <v>40</v>
      </c>
      <c r="D40">
        <v>200</v>
      </c>
      <c r="E40">
        <v>0.15749999999999997</v>
      </c>
      <c r="F40">
        <f t="shared" si="0"/>
        <v>100</v>
      </c>
    </row>
    <row r="41" spans="1:6">
      <c r="A41" s="3">
        <f t="shared" ca="1" si="5"/>
        <v>0.20100000000000001</v>
      </c>
      <c r="B41" s="3">
        <f t="shared" si="4"/>
        <v>16.199999999999978</v>
      </c>
      <c r="C41" s="2">
        <f t="shared" si="1"/>
        <v>41</v>
      </c>
      <c r="D41">
        <v>200</v>
      </c>
      <c r="E41">
        <v>0.15624999999999997</v>
      </c>
      <c r="F41">
        <f t="shared" si="0"/>
        <v>100</v>
      </c>
    </row>
    <row r="42" spans="1:6">
      <c r="A42" s="3">
        <f t="shared" ca="1" si="5"/>
        <v>0.2</v>
      </c>
      <c r="B42" s="3">
        <f t="shared" si="4"/>
        <v>16.399999999999977</v>
      </c>
      <c r="C42" s="2">
        <f t="shared" si="1"/>
        <v>42</v>
      </c>
      <c r="D42">
        <v>200</v>
      </c>
      <c r="E42">
        <v>0.15499999999999997</v>
      </c>
      <c r="F42">
        <f t="shared" si="0"/>
        <v>100</v>
      </c>
    </row>
    <row r="43" spans="1:6">
      <c r="A43" s="3">
        <f t="shared" ca="1" si="5"/>
        <v>0.20100000000000001</v>
      </c>
      <c r="B43" s="3">
        <f t="shared" si="4"/>
        <v>16.599999999999977</v>
      </c>
      <c r="C43" s="2">
        <f t="shared" si="1"/>
        <v>43</v>
      </c>
      <c r="D43">
        <v>200</v>
      </c>
      <c r="E43">
        <v>0.15374999999999997</v>
      </c>
      <c r="F43">
        <f t="shared" si="0"/>
        <v>100</v>
      </c>
    </row>
    <row r="44" spans="1:6">
      <c r="A44" s="3">
        <f t="shared" ca="1" si="5"/>
        <v>0.19900000000000001</v>
      </c>
      <c r="B44" s="3">
        <f t="shared" si="4"/>
        <v>16.799999999999976</v>
      </c>
      <c r="C44" s="2">
        <f t="shared" si="1"/>
        <v>44</v>
      </c>
      <c r="D44">
        <v>200</v>
      </c>
      <c r="E44">
        <v>0.15249999999999997</v>
      </c>
      <c r="F44">
        <f t="shared" si="0"/>
        <v>100</v>
      </c>
    </row>
    <row r="45" spans="1:6">
      <c r="A45" s="3">
        <f t="shared" ca="1" si="5"/>
        <v>0.2</v>
      </c>
      <c r="B45" s="3">
        <f t="shared" si="4"/>
        <v>16.999999999999975</v>
      </c>
      <c r="C45" s="2">
        <f t="shared" si="1"/>
        <v>45</v>
      </c>
      <c r="D45">
        <v>200</v>
      </c>
      <c r="E45">
        <v>0.15124999999999997</v>
      </c>
      <c r="F45">
        <f t="shared" si="0"/>
        <v>100</v>
      </c>
    </row>
    <row r="46" spans="1:6">
      <c r="A46" s="3">
        <f t="shared" ca="1" si="5"/>
        <v>0.2</v>
      </c>
      <c r="B46" s="3">
        <f t="shared" si="4"/>
        <v>17.199999999999974</v>
      </c>
      <c r="C46" s="2">
        <f t="shared" si="1"/>
        <v>46</v>
      </c>
      <c r="D46">
        <v>200</v>
      </c>
      <c r="E46">
        <v>0.14999999999999997</v>
      </c>
      <c r="F46">
        <f t="shared" si="0"/>
        <v>100</v>
      </c>
    </row>
    <row r="47" spans="1:6">
      <c r="A47" s="3">
        <f t="shared" ca="1" si="5"/>
        <v>0.20100000000000001</v>
      </c>
      <c r="B47" s="3">
        <f t="shared" si="4"/>
        <v>17.399999999999974</v>
      </c>
      <c r="C47" s="2">
        <f t="shared" si="1"/>
        <v>47</v>
      </c>
      <c r="D47">
        <v>200</v>
      </c>
      <c r="E47">
        <v>0.14999999999999997</v>
      </c>
      <c r="F47">
        <f t="shared" si="0"/>
        <v>100</v>
      </c>
    </row>
    <row r="48" spans="1:6">
      <c r="A48" s="3">
        <f t="shared" ca="1" si="5"/>
        <v>0.19900000000000001</v>
      </c>
      <c r="B48" s="3">
        <f t="shared" si="4"/>
        <v>17.599999999999973</v>
      </c>
      <c r="C48" s="2">
        <f t="shared" si="1"/>
        <v>48</v>
      </c>
      <c r="D48">
        <v>200</v>
      </c>
      <c r="E48">
        <v>0.14999999999999997</v>
      </c>
      <c r="F48">
        <f t="shared" si="0"/>
        <v>100</v>
      </c>
    </row>
    <row r="49" spans="1:6">
      <c r="A49" s="3">
        <f t="shared" ca="1" si="5"/>
        <v>0.2</v>
      </c>
      <c r="B49" s="3">
        <f t="shared" si="4"/>
        <v>17.799999999999972</v>
      </c>
      <c r="C49" s="2">
        <f t="shared" si="1"/>
        <v>49</v>
      </c>
      <c r="D49">
        <v>200</v>
      </c>
      <c r="E49">
        <v>0.14999999999999997</v>
      </c>
      <c r="F49">
        <f t="shared" si="0"/>
        <v>100</v>
      </c>
    </row>
    <row r="50" spans="1:6">
      <c r="A50" s="3">
        <f t="shared" ca="1" si="5"/>
        <v>0.20100000000000001</v>
      </c>
      <c r="B50" s="3">
        <f t="shared" si="4"/>
        <v>17.999999999999972</v>
      </c>
      <c r="C50" s="2">
        <f t="shared" si="1"/>
        <v>50</v>
      </c>
      <c r="D50">
        <v>200</v>
      </c>
      <c r="E50">
        <v>0.14999999999999997</v>
      </c>
      <c r="F50">
        <f t="shared" si="0"/>
        <v>100</v>
      </c>
    </row>
    <row r="51" spans="1:6">
      <c r="A51" s="3">
        <f t="shared" ca="1" si="5"/>
        <v>0.20100000000000001</v>
      </c>
      <c r="B51" s="3">
        <f t="shared" si="4"/>
        <v>18.199999999999971</v>
      </c>
      <c r="C51" s="2">
        <f t="shared" si="1"/>
        <v>51</v>
      </c>
      <c r="D51">
        <v>200</v>
      </c>
      <c r="E51">
        <v>0.14999999999999997</v>
      </c>
      <c r="F51">
        <f t="shared" si="0"/>
        <v>100</v>
      </c>
    </row>
    <row r="52" spans="1:6">
      <c r="A52" s="3">
        <f t="shared" ca="1" si="5"/>
        <v>0.20100000000000001</v>
      </c>
      <c r="B52" s="3">
        <f t="shared" si="4"/>
        <v>18.39999999999997</v>
      </c>
      <c r="C52" s="2">
        <f t="shared" si="1"/>
        <v>52</v>
      </c>
      <c r="D52">
        <v>200</v>
      </c>
      <c r="E52">
        <v>0.14999999999999997</v>
      </c>
      <c r="F52">
        <f t="shared" si="0"/>
        <v>100</v>
      </c>
    </row>
    <row r="53" spans="1:6">
      <c r="A53" s="3">
        <f t="shared" ca="1" si="5"/>
        <v>0.20100000000000001</v>
      </c>
      <c r="B53" s="3">
        <f t="shared" si="4"/>
        <v>18.599999999999969</v>
      </c>
      <c r="C53" s="2">
        <f t="shared" si="1"/>
        <v>53</v>
      </c>
      <c r="D53">
        <v>200</v>
      </c>
      <c r="E53">
        <v>0.14999999999999997</v>
      </c>
      <c r="F53">
        <f t="shared" si="0"/>
        <v>100</v>
      </c>
    </row>
    <row r="54" spans="1:6">
      <c r="A54" s="3">
        <f t="shared" ca="1" si="5"/>
        <v>0.2</v>
      </c>
      <c r="B54" s="3">
        <f t="shared" si="4"/>
        <v>18.799999999999969</v>
      </c>
      <c r="C54" s="2">
        <f t="shared" si="1"/>
        <v>54</v>
      </c>
      <c r="D54">
        <v>200</v>
      </c>
      <c r="E54">
        <v>0.14999999999999997</v>
      </c>
      <c r="F54">
        <f t="shared" si="0"/>
        <v>100</v>
      </c>
    </row>
    <row r="55" spans="1:6">
      <c r="A55" s="3">
        <f t="shared" ca="1" si="5"/>
        <v>0.20100000000000001</v>
      </c>
      <c r="B55" s="3">
        <f t="shared" si="4"/>
        <v>18.999999999999968</v>
      </c>
      <c r="C55" s="2">
        <f t="shared" si="1"/>
        <v>55</v>
      </c>
      <c r="D55">
        <v>200</v>
      </c>
      <c r="E55">
        <v>0.14999999999999997</v>
      </c>
      <c r="F55">
        <f t="shared" si="0"/>
        <v>100</v>
      </c>
    </row>
    <row r="56" spans="1:6">
      <c r="A56" s="3">
        <f t="shared" ca="1" si="5"/>
        <v>0.20100000000000001</v>
      </c>
      <c r="B56" s="3">
        <f t="shared" si="4"/>
        <v>19.199999999999967</v>
      </c>
      <c r="D56">
        <v>200</v>
      </c>
    </row>
    <row r="57" spans="1:6">
      <c r="A57" s="3">
        <f t="shared" ca="1" si="5"/>
        <v>0.20100000000000001</v>
      </c>
      <c r="B57" s="3">
        <f t="shared" si="4"/>
        <v>19.399999999999967</v>
      </c>
      <c r="D57">
        <v>200</v>
      </c>
    </row>
    <row r="58" spans="1:6">
      <c r="A58" s="3">
        <f t="shared" ca="1" si="5"/>
        <v>0.19900000000000001</v>
      </c>
      <c r="B58" s="3">
        <f t="shared" si="4"/>
        <v>19.599999999999966</v>
      </c>
      <c r="D58">
        <v>200</v>
      </c>
    </row>
    <row r="59" spans="1:6">
      <c r="A59" s="3">
        <f t="shared" ca="1" si="5"/>
        <v>0.20100000000000001</v>
      </c>
      <c r="B59" s="3">
        <f t="shared" si="4"/>
        <v>19.799999999999965</v>
      </c>
      <c r="D59">
        <v>200</v>
      </c>
    </row>
    <row r="60" spans="1:6">
      <c r="A60" s="3">
        <f t="shared" ca="1" si="5"/>
        <v>0.2</v>
      </c>
      <c r="B60" s="3">
        <f t="shared" si="4"/>
        <v>19.999999999999964</v>
      </c>
      <c r="D60">
        <v>199</v>
      </c>
    </row>
    <row r="61" spans="1:6">
      <c r="A61" s="3">
        <f t="shared" ca="1" si="5"/>
        <v>0.19700000000000001</v>
      </c>
      <c r="B61" s="3">
        <f t="shared" si="4"/>
        <v>20.199999999999964</v>
      </c>
      <c r="D61">
        <v>197</v>
      </c>
    </row>
    <row r="62" spans="1:6">
      <c r="A62" s="3">
        <f t="shared" ca="1" si="5"/>
        <v>0.19700000000000001</v>
      </c>
      <c r="B62" s="3">
        <f t="shared" si="4"/>
        <v>20.399999999999963</v>
      </c>
      <c r="D62">
        <v>197</v>
      </c>
    </row>
    <row r="63" spans="1:6">
      <c r="A63" s="3">
        <f t="shared" ca="1" si="5"/>
        <v>0.19700000000000001</v>
      </c>
      <c r="B63" s="3">
        <f t="shared" si="4"/>
        <v>20.599999999999962</v>
      </c>
      <c r="D63">
        <v>197</v>
      </c>
    </row>
    <row r="64" spans="1:6">
      <c r="A64" s="3">
        <f t="shared" ca="1" si="5"/>
        <v>0.19800000000000001</v>
      </c>
      <c r="B64" s="3">
        <f t="shared" si="4"/>
        <v>20.799999999999962</v>
      </c>
      <c r="D64">
        <v>198</v>
      </c>
    </row>
    <row r="65" spans="1:4">
      <c r="A65" s="3">
        <f t="shared" ca="1" si="5"/>
        <v>0.2</v>
      </c>
      <c r="B65" s="3">
        <f t="shared" si="4"/>
        <v>20.999999999999961</v>
      </c>
      <c r="D65">
        <v>199</v>
      </c>
    </row>
    <row r="66" spans="1:4">
      <c r="A66" s="3">
        <f t="shared" ca="1" si="5"/>
        <v>0.19900000000000001</v>
      </c>
      <c r="B66" s="3">
        <f t="shared" si="4"/>
        <v>21.19999999999996</v>
      </c>
      <c r="D66">
        <v>200</v>
      </c>
    </row>
    <row r="67" spans="1:4">
      <c r="A67" s="3">
        <f t="shared" ca="1" si="5"/>
        <v>0.20100000000000001</v>
      </c>
      <c r="B67" s="3">
        <f t="shared" si="4"/>
        <v>21.399999999999959</v>
      </c>
      <c r="D67">
        <f>D66+0.3</f>
        <v>200.3</v>
      </c>
    </row>
    <row r="68" spans="1:4">
      <c r="A68" s="3">
        <f t="shared" ca="1" si="5"/>
        <v>0.20100000000000001</v>
      </c>
      <c r="B68" s="3">
        <f t="shared" si="4"/>
        <v>21.599999999999959</v>
      </c>
      <c r="D68">
        <f t="shared" ref="D68:D90" si="6">D67+0.3</f>
        <v>200.60000000000002</v>
      </c>
    </row>
    <row r="69" spans="1:4">
      <c r="A69" s="3">
        <f t="shared" ca="1" si="5"/>
        <v>0.2</v>
      </c>
      <c r="B69" s="3">
        <f t="shared" si="4"/>
        <v>21.799999999999958</v>
      </c>
      <c r="D69">
        <f t="shared" si="6"/>
        <v>200.90000000000003</v>
      </c>
    </row>
    <row r="70" spans="1:4">
      <c r="A70" s="3">
        <f t="shared" ca="1" si="5"/>
        <v>0.20100000000000001</v>
      </c>
      <c r="B70" s="3">
        <f t="shared" si="4"/>
        <v>21.999999999999957</v>
      </c>
      <c r="D70">
        <f t="shared" si="6"/>
        <v>201.20000000000005</v>
      </c>
    </row>
    <row r="71" spans="1:4">
      <c r="A71" s="3">
        <f t="shared" ca="1" si="5"/>
        <v>0.20200000000000001</v>
      </c>
      <c r="B71" s="3">
        <f t="shared" si="4"/>
        <v>22.199999999999957</v>
      </c>
      <c r="D71">
        <f t="shared" si="6"/>
        <v>201.50000000000006</v>
      </c>
    </row>
    <row r="72" spans="1:4">
      <c r="A72" s="3">
        <f t="shared" ca="1" si="5"/>
        <v>0.20200000000000001</v>
      </c>
      <c r="B72" s="3">
        <f t="shared" si="4"/>
        <v>22.399999999999956</v>
      </c>
      <c r="D72">
        <f t="shared" si="6"/>
        <v>201.80000000000007</v>
      </c>
    </row>
    <row r="73" spans="1:4">
      <c r="A73" s="3">
        <f t="shared" ca="1" si="5"/>
        <v>0.20200000000000001</v>
      </c>
      <c r="B73" s="3">
        <f t="shared" si="4"/>
        <v>22.599999999999955</v>
      </c>
      <c r="D73">
        <f t="shared" si="6"/>
        <v>202.10000000000008</v>
      </c>
    </row>
    <row r="74" spans="1:4">
      <c r="A74" s="3">
        <f t="shared" ca="1" si="5"/>
        <v>0.20300000000000001</v>
      </c>
      <c r="B74" s="3">
        <f t="shared" si="4"/>
        <v>22.799999999999955</v>
      </c>
      <c r="D74">
        <f t="shared" si="6"/>
        <v>202.40000000000009</v>
      </c>
    </row>
    <row r="75" spans="1:4">
      <c r="A75" s="3">
        <f t="shared" ca="1" si="5"/>
        <v>0.20200000000000001</v>
      </c>
      <c r="B75" s="3">
        <f t="shared" si="4"/>
        <v>22.999999999999954</v>
      </c>
      <c r="D75">
        <f t="shared" si="6"/>
        <v>202.7000000000001</v>
      </c>
    </row>
    <row r="76" spans="1:4">
      <c r="A76" s="3">
        <f t="shared" ca="1" si="5"/>
        <v>0.20300000000000001</v>
      </c>
      <c r="B76" s="3">
        <f t="shared" ref="B76:B139" si="7">B75+0.2</f>
        <v>23.199999999999953</v>
      </c>
      <c r="D76">
        <f t="shared" si="6"/>
        <v>203.00000000000011</v>
      </c>
    </row>
    <row r="77" spans="1:4">
      <c r="A77" s="3">
        <f t="shared" ca="1" si="5"/>
        <v>0.20300000000000001</v>
      </c>
      <c r="B77" s="3">
        <f t="shared" si="7"/>
        <v>23.399999999999952</v>
      </c>
      <c r="D77">
        <f t="shared" si="6"/>
        <v>203.30000000000013</v>
      </c>
    </row>
    <row r="78" spans="1:4">
      <c r="A78" s="3">
        <f t="shared" ca="1" si="5"/>
        <v>0.20300000000000001</v>
      </c>
      <c r="B78" s="3">
        <f t="shared" si="7"/>
        <v>23.599999999999952</v>
      </c>
      <c r="D78">
        <f t="shared" si="6"/>
        <v>203.60000000000014</v>
      </c>
    </row>
    <row r="79" spans="1:4">
      <c r="A79" s="3">
        <f t="shared" ca="1" si="5"/>
        <v>0.20300000000000001</v>
      </c>
      <c r="B79" s="3">
        <f t="shared" si="7"/>
        <v>23.799999999999951</v>
      </c>
      <c r="D79">
        <f t="shared" si="6"/>
        <v>203.90000000000015</v>
      </c>
    </row>
    <row r="80" spans="1:4">
      <c r="A80" s="3">
        <f t="shared" ca="1" si="5"/>
        <v>0.20399999999999999</v>
      </c>
      <c r="B80" s="3">
        <f t="shared" si="7"/>
        <v>23.99999999999995</v>
      </c>
      <c r="D80">
        <f t="shared" si="6"/>
        <v>204.20000000000016</v>
      </c>
    </row>
    <row r="81" spans="1:4">
      <c r="A81" s="3">
        <f t="shared" ca="1" si="5"/>
        <v>0.20499999999999999</v>
      </c>
      <c r="B81" s="3">
        <f t="shared" si="7"/>
        <v>24.19999999999995</v>
      </c>
      <c r="D81">
        <f t="shared" si="6"/>
        <v>204.50000000000017</v>
      </c>
    </row>
    <row r="82" spans="1:4">
      <c r="A82" s="3">
        <f t="shared" ca="1" si="5"/>
        <v>0.20499999999999999</v>
      </c>
      <c r="B82" s="3">
        <f t="shared" si="7"/>
        <v>24.399999999999949</v>
      </c>
      <c r="D82">
        <f t="shared" si="6"/>
        <v>204.80000000000018</v>
      </c>
    </row>
    <row r="83" spans="1:4">
      <c r="A83" s="3">
        <f t="shared" ca="1" si="5"/>
        <v>0.20499999999999999</v>
      </c>
      <c r="B83" s="3">
        <f t="shared" si="7"/>
        <v>24.599999999999948</v>
      </c>
      <c r="D83">
        <f t="shared" si="6"/>
        <v>205.10000000000019</v>
      </c>
    </row>
    <row r="84" spans="1:4">
      <c r="A84" s="3">
        <f t="shared" ca="1" si="5"/>
        <v>0.20599999999999999</v>
      </c>
      <c r="B84" s="3">
        <f t="shared" si="7"/>
        <v>24.799999999999947</v>
      </c>
      <c r="D84">
        <f t="shared" si="6"/>
        <v>205.4000000000002</v>
      </c>
    </row>
    <row r="85" spans="1:4">
      <c r="A85" s="3">
        <f t="shared" ref="A85:A148" ca="1" si="8">RANDBETWEEN(D85-1,D85+1)/1000</f>
        <v>0.20499999999999999</v>
      </c>
      <c r="B85" s="3">
        <f t="shared" si="7"/>
        <v>24.999999999999947</v>
      </c>
      <c r="D85">
        <f t="shared" si="6"/>
        <v>205.70000000000022</v>
      </c>
    </row>
    <row r="86" spans="1:4">
      <c r="A86" s="3">
        <f t="shared" ca="1" si="8"/>
        <v>0.20599999999999999</v>
      </c>
      <c r="B86" s="3">
        <f t="shared" si="7"/>
        <v>25.199999999999946</v>
      </c>
      <c r="D86">
        <f t="shared" si="6"/>
        <v>206.00000000000023</v>
      </c>
    </row>
    <row r="87" spans="1:4">
      <c r="A87" s="3">
        <f t="shared" ca="1" si="8"/>
        <v>0.20699999999999999</v>
      </c>
      <c r="B87" s="3">
        <f t="shared" si="7"/>
        <v>25.399999999999945</v>
      </c>
      <c r="D87">
        <f t="shared" si="6"/>
        <v>206.30000000000024</v>
      </c>
    </row>
    <row r="88" spans="1:4">
      <c r="A88" s="3">
        <f t="shared" ca="1" si="8"/>
        <v>0.20599999999999999</v>
      </c>
      <c r="B88" s="3">
        <f t="shared" si="7"/>
        <v>25.599999999999945</v>
      </c>
      <c r="D88">
        <f t="shared" si="6"/>
        <v>206.60000000000025</v>
      </c>
    </row>
    <row r="89" spans="1:4">
      <c r="A89" s="3">
        <f t="shared" ca="1" si="8"/>
        <v>0.20599999999999999</v>
      </c>
      <c r="B89" s="3">
        <f t="shared" si="7"/>
        <v>25.799999999999944</v>
      </c>
      <c r="D89">
        <f t="shared" si="6"/>
        <v>206.90000000000026</v>
      </c>
    </row>
    <row r="90" spans="1:4">
      <c r="A90" s="3">
        <f t="shared" ca="1" si="8"/>
        <v>0.20799999999999999</v>
      </c>
      <c r="B90" s="3">
        <f t="shared" si="7"/>
        <v>25.999999999999943</v>
      </c>
      <c r="D90">
        <f t="shared" si="6"/>
        <v>207.20000000000027</v>
      </c>
    </row>
    <row r="91" spans="1:4">
      <c r="A91" s="3">
        <f t="shared" ca="1" si="8"/>
        <v>0.20899999999999999</v>
      </c>
      <c r="B91" s="3">
        <f t="shared" si="7"/>
        <v>26.199999999999942</v>
      </c>
      <c r="D91">
        <v>208</v>
      </c>
    </row>
    <row r="92" spans="1:4">
      <c r="A92" s="3">
        <f t="shared" ca="1" si="8"/>
        <v>0.20799999999999999</v>
      </c>
      <c r="B92" s="3">
        <f t="shared" si="7"/>
        <v>26.399999999999942</v>
      </c>
      <c r="D92">
        <v>209</v>
      </c>
    </row>
    <row r="93" spans="1:4">
      <c r="A93" s="3">
        <f t="shared" ca="1" si="8"/>
        <v>0.20799999999999999</v>
      </c>
      <c r="B93" s="3">
        <f t="shared" si="7"/>
        <v>26.599999999999941</v>
      </c>
      <c r="D93">
        <v>209</v>
      </c>
    </row>
    <row r="94" spans="1:4">
      <c r="A94" s="3">
        <f t="shared" ca="1" si="8"/>
        <v>0.20899999999999999</v>
      </c>
      <c r="B94" s="3">
        <f t="shared" si="7"/>
        <v>26.79999999999994</v>
      </c>
      <c r="D94">
        <v>209</v>
      </c>
    </row>
    <row r="95" spans="1:4">
      <c r="A95" s="3">
        <f t="shared" ca="1" si="8"/>
        <v>0.20899999999999999</v>
      </c>
      <c r="B95" s="3">
        <f t="shared" si="7"/>
        <v>26.99999999999994</v>
      </c>
      <c r="D95">
        <v>208</v>
      </c>
    </row>
    <row r="96" spans="1:4">
      <c r="A96" s="3">
        <f t="shared" ca="1" si="8"/>
        <v>0.20799999999999999</v>
      </c>
      <c r="B96" s="3">
        <f t="shared" si="7"/>
        <v>27.199999999999939</v>
      </c>
      <c r="D96">
        <v>207</v>
      </c>
    </row>
    <row r="97" spans="1:4">
      <c r="A97" s="3">
        <f t="shared" ca="1" si="8"/>
        <v>0.20799999999999999</v>
      </c>
      <c r="B97" s="3">
        <f t="shared" si="7"/>
        <v>27.399999999999938</v>
      </c>
      <c r="D97">
        <v>207</v>
      </c>
    </row>
    <row r="98" spans="1:4">
      <c r="A98" s="3">
        <f t="shared" ca="1" si="8"/>
        <v>0.20699999999999999</v>
      </c>
      <c r="B98" s="3">
        <f t="shared" si="7"/>
        <v>27.599999999999937</v>
      </c>
      <c r="D98">
        <v>207</v>
      </c>
    </row>
    <row r="99" spans="1:4">
      <c r="A99" s="3">
        <f t="shared" ca="1" si="8"/>
        <v>0.20599999999999999</v>
      </c>
      <c r="B99" s="3">
        <f t="shared" si="7"/>
        <v>27.799999999999937</v>
      </c>
      <c r="D99">
        <v>207</v>
      </c>
    </row>
    <row r="100" spans="1:4">
      <c r="A100" s="3">
        <f t="shared" ca="1" si="8"/>
        <v>0.20799999999999999</v>
      </c>
      <c r="B100" s="3">
        <f t="shared" si="7"/>
        <v>27.999999999999936</v>
      </c>
      <c r="D100">
        <v>207</v>
      </c>
    </row>
    <row r="101" spans="1:4">
      <c r="A101" s="3">
        <f t="shared" ca="1" si="8"/>
        <v>0.20699999999999999</v>
      </c>
      <c r="B101" s="3">
        <f t="shared" si="7"/>
        <v>28.199999999999935</v>
      </c>
      <c r="D101">
        <v>207</v>
      </c>
    </row>
    <row r="102" spans="1:4">
      <c r="A102" s="3">
        <f t="shared" ca="1" si="8"/>
        <v>0.20799999999999999</v>
      </c>
      <c r="B102" s="3">
        <f t="shared" si="7"/>
        <v>28.399999999999935</v>
      </c>
      <c r="D102">
        <v>207</v>
      </c>
    </row>
    <row r="103" spans="1:4">
      <c r="A103" s="3">
        <f t="shared" ca="1" si="8"/>
        <v>0.20599999999999999</v>
      </c>
      <c r="B103" s="3">
        <f t="shared" si="7"/>
        <v>28.599999999999934</v>
      </c>
      <c r="D103">
        <v>207</v>
      </c>
    </row>
    <row r="104" spans="1:4">
      <c r="A104" s="3">
        <f t="shared" ca="1" si="8"/>
        <v>0.20799999999999999</v>
      </c>
      <c r="B104" s="3">
        <f t="shared" si="7"/>
        <v>28.799999999999933</v>
      </c>
      <c r="D104">
        <v>207</v>
      </c>
    </row>
    <row r="105" spans="1:4">
      <c r="A105" s="3">
        <f t="shared" ca="1" si="8"/>
        <v>0.20799999999999999</v>
      </c>
      <c r="B105" s="3">
        <f t="shared" si="7"/>
        <v>28.999999999999932</v>
      </c>
      <c r="D105">
        <v>207</v>
      </c>
    </row>
    <row r="106" spans="1:4">
      <c r="A106" s="3">
        <f t="shared" ca="1" si="8"/>
        <v>0.20799999999999999</v>
      </c>
      <c r="B106" s="3">
        <f t="shared" si="7"/>
        <v>29.199999999999932</v>
      </c>
      <c r="D106">
        <v>207</v>
      </c>
    </row>
    <row r="107" spans="1:4">
      <c r="A107" s="3">
        <f t="shared" ca="1" si="8"/>
        <v>0.20699999999999999</v>
      </c>
      <c r="B107" s="3">
        <f t="shared" si="7"/>
        <v>29.399999999999931</v>
      </c>
      <c r="D107">
        <v>207</v>
      </c>
    </row>
    <row r="108" spans="1:4">
      <c r="A108" s="3">
        <f t="shared" ca="1" si="8"/>
        <v>0.20799999999999999</v>
      </c>
      <c r="B108" s="3">
        <f t="shared" si="7"/>
        <v>29.59999999999993</v>
      </c>
      <c r="D108">
        <v>207</v>
      </c>
    </row>
    <row r="109" spans="1:4">
      <c r="A109" s="3">
        <f t="shared" ca="1" si="8"/>
        <v>0.20599999999999999</v>
      </c>
      <c r="B109" s="3">
        <f t="shared" si="7"/>
        <v>29.79999999999993</v>
      </c>
      <c r="D109">
        <v>207</v>
      </c>
    </row>
    <row r="110" spans="1:4">
      <c r="A110" s="3">
        <f t="shared" ca="1" si="8"/>
        <v>0.20799999999999999</v>
      </c>
      <c r="B110" s="3">
        <f t="shared" si="7"/>
        <v>29.999999999999929</v>
      </c>
      <c r="D110">
        <v>207</v>
      </c>
    </row>
    <row r="111" spans="1:4">
      <c r="A111" s="3">
        <f t="shared" ca="1" si="8"/>
        <v>0.20699999999999999</v>
      </c>
      <c r="B111" s="3">
        <f t="shared" si="7"/>
        <v>30.199999999999928</v>
      </c>
      <c r="D111">
        <v>207</v>
      </c>
    </row>
    <row r="112" spans="1:4">
      <c r="A112" s="3">
        <f t="shared" ca="1" si="8"/>
        <v>0.20799999999999999</v>
      </c>
      <c r="B112" s="3">
        <f t="shared" si="7"/>
        <v>30.399999999999928</v>
      </c>
      <c r="D112">
        <v>207</v>
      </c>
    </row>
    <row r="113" spans="1:4">
      <c r="A113" s="3">
        <f t="shared" ca="1" si="8"/>
        <v>0.20799999999999999</v>
      </c>
      <c r="B113" s="3">
        <f t="shared" si="7"/>
        <v>30.599999999999927</v>
      </c>
      <c r="D113">
        <v>207</v>
      </c>
    </row>
    <row r="114" spans="1:4">
      <c r="A114" s="3">
        <f t="shared" ca="1" si="8"/>
        <v>0.20599999999999999</v>
      </c>
      <c r="B114" s="3">
        <f t="shared" si="7"/>
        <v>30.799999999999926</v>
      </c>
      <c r="D114">
        <v>207</v>
      </c>
    </row>
    <row r="115" spans="1:4">
      <c r="A115" s="3">
        <f t="shared" ca="1" si="8"/>
        <v>0.20699999999999999</v>
      </c>
      <c r="B115" s="3">
        <f t="shared" si="7"/>
        <v>30.999999999999925</v>
      </c>
      <c r="D115">
        <v>207</v>
      </c>
    </row>
    <row r="116" spans="1:4">
      <c r="A116" s="3">
        <f t="shared" ca="1" si="8"/>
        <v>0.20699999999999999</v>
      </c>
      <c r="B116" s="3">
        <f t="shared" si="7"/>
        <v>31.199999999999925</v>
      </c>
      <c r="D116">
        <v>207</v>
      </c>
    </row>
    <row r="117" spans="1:4">
      <c r="A117" s="3">
        <f t="shared" ca="1" si="8"/>
        <v>0.20599999999999999</v>
      </c>
      <c r="B117" s="3">
        <f t="shared" si="7"/>
        <v>31.399999999999924</v>
      </c>
      <c r="D117">
        <v>207</v>
      </c>
    </row>
    <row r="118" spans="1:4">
      <c r="A118" s="3">
        <f t="shared" ca="1" si="8"/>
        <v>0.20599999999999999</v>
      </c>
      <c r="B118" s="3">
        <f t="shared" si="7"/>
        <v>31.599999999999923</v>
      </c>
      <c r="D118">
        <v>207</v>
      </c>
    </row>
    <row r="119" spans="1:4">
      <c r="A119" s="3">
        <f t="shared" ca="1" si="8"/>
        <v>0.20599999999999999</v>
      </c>
      <c r="B119" s="3">
        <f t="shared" si="7"/>
        <v>31.799999999999923</v>
      </c>
      <c r="D119">
        <v>207</v>
      </c>
    </row>
    <row r="120" spans="1:4">
      <c r="A120" s="3">
        <f t="shared" ca="1" si="8"/>
        <v>0.20799999999999999</v>
      </c>
      <c r="B120" s="3">
        <f t="shared" si="7"/>
        <v>31.999999999999922</v>
      </c>
      <c r="D120">
        <v>207</v>
      </c>
    </row>
    <row r="121" spans="1:4">
      <c r="A121" s="3">
        <f t="shared" ca="1" si="8"/>
        <v>0.20699999999999999</v>
      </c>
      <c r="B121" s="3">
        <f t="shared" si="7"/>
        <v>32.199999999999925</v>
      </c>
      <c r="D121">
        <v>207</v>
      </c>
    </row>
    <row r="122" spans="1:4">
      <c r="A122" s="3">
        <f t="shared" ca="1" si="8"/>
        <v>0.20699999999999999</v>
      </c>
      <c r="B122" s="3">
        <f t="shared" si="7"/>
        <v>32.399999999999928</v>
      </c>
      <c r="D122">
        <v>207</v>
      </c>
    </row>
    <row r="123" spans="1:4">
      <c r="A123" s="3">
        <f t="shared" ca="1" si="8"/>
        <v>0.20699999999999999</v>
      </c>
      <c r="B123" s="3">
        <f t="shared" si="7"/>
        <v>32.59999999999993</v>
      </c>
      <c r="D123">
        <v>207</v>
      </c>
    </row>
    <row r="124" spans="1:4">
      <c r="A124" s="3">
        <f t="shared" ca="1" si="8"/>
        <v>0.20699999999999999</v>
      </c>
      <c r="B124" s="3">
        <f t="shared" si="7"/>
        <v>32.799999999999933</v>
      </c>
      <c r="D124">
        <v>207</v>
      </c>
    </row>
    <row r="125" spans="1:4">
      <c r="A125" s="3">
        <f t="shared" ca="1" si="8"/>
        <v>0.20599999999999999</v>
      </c>
      <c r="B125" s="3">
        <f t="shared" si="7"/>
        <v>32.999999999999936</v>
      </c>
      <c r="D125">
        <v>207</v>
      </c>
    </row>
    <row r="126" spans="1:4">
      <c r="A126" s="3">
        <f t="shared" ca="1" si="8"/>
        <v>0.20799999999999999</v>
      </c>
      <c r="B126" s="3">
        <f t="shared" si="7"/>
        <v>33.199999999999939</v>
      </c>
      <c r="D126">
        <v>207</v>
      </c>
    </row>
    <row r="127" spans="1:4">
      <c r="A127" s="3">
        <f t="shared" ca="1" si="8"/>
        <v>0.20799999999999999</v>
      </c>
      <c r="B127" s="3">
        <f t="shared" si="7"/>
        <v>33.399999999999942</v>
      </c>
      <c r="D127">
        <v>207</v>
      </c>
    </row>
    <row r="128" spans="1:4">
      <c r="A128" s="3">
        <f t="shared" ca="1" si="8"/>
        <v>0.20599999999999999</v>
      </c>
      <c r="B128" s="3">
        <f t="shared" si="7"/>
        <v>33.599999999999945</v>
      </c>
      <c r="D128">
        <v>207</v>
      </c>
    </row>
    <row r="129" spans="1:4">
      <c r="A129" s="3">
        <f t="shared" ca="1" si="8"/>
        <v>0.20799999999999999</v>
      </c>
      <c r="B129" s="3">
        <f t="shared" si="7"/>
        <v>33.799999999999947</v>
      </c>
      <c r="D129">
        <v>207</v>
      </c>
    </row>
    <row r="130" spans="1:4">
      <c r="A130" s="3">
        <f t="shared" ca="1" si="8"/>
        <v>0.20799999999999999</v>
      </c>
      <c r="B130" s="3">
        <f t="shared" si="7"/>
        <v>33.99999999999995</v>
      </c>
      <c r="D130">
        <v>207</v>
      </c>
    </row>
    <row r="131" spans="1:4">
      <c r="A131" s="3">
        <f t="shared" ca="1" si="8"/>
        <v>0.20599999999999999</v>
      </c>
      <c r="B131" s="3">
        <f t="shared" si="7"/>
        <v>34.199999999999953</v>
      </c>
      <c r="D131">
        <v>207</v>
      </c>
    </row>
    <row r="132" spans="1:4">
      <c r="A132" s="3">
        <f t="shared" ca="1" si="8"/>
        <v>0.20799999999999999</v>
      </c>
      <c r="B132" s="3">
        <f t="shared" si="7"/>
        <v>34.399999999999956</v>
      </c>
      <c r="D132">
        <v>207</v>
      </c>
    </row>
    <row r="133" spans="1:4">
      <c r="A133" s="3">
        <f t="shared" ca="1" si="8"/>
        <v>0.20599999999999999</v>
      </c>
      <c r="B133" s="3">
        <f t="shared" si="7"/>
        <v>34.599999999999959</v>
      </c>
      <c r="D133">
        <v>207</v>
      </c>
    </row>
    <row r="134" spans="1:4">
      <c r="A134" s="3">
        <f t="shared" ca="1" si="8"/>
        <v>0.20699999999999999</v>
      </c>
      <c r="B134" s="3">
        <f t="shared" si="7"/>
        <v>34.799999999999962</v>
      </c>
      <c r="D134">
        <v>207</v>
      </c>
    </row>
    <row r="135" spans="1:4">
      <c r="A135" s="3">
        <f t="shared" ca="1" si="8"/>
        <v>0.20699999999999999</v>
      </c>
      <c r="B135" s="3">
        <f t="shared" si="7"/>
        <v>34.999999999999964</v>
      </c>
      <c r="D135">
        <v>207</v>
      </c>
    </row>
    <row r="136" spans="1:4">
      <c r="A136" s="3">
        <f t="shared" ca="1" si="8"/>
        <v>0.20699999999999999</v>
      </c>
      <c r="B136" s="3">
        <f t="shared" si="7"/>
        <v>35.199999999999967</v>
      </c>
      <c r="D136">
        <v>207</v>
      </c>
    </row>
    <row r="137" spans="1:4">
      <c r="A137" s="3">
        <f t="shared" ca="1" si="8"/>
        <v>0.20699999999999999</v>
      </c>
      <c r="B137" s="3">
        <f t="shared" si="7"/>
        <v>35.39999999999997</v>
      </c>
      <c r="D137">
        <v>207</v>
      </c>
    </row>
    <row r="138" spans="1:4">
      <c r="A138" s="3">
        <f t="shared" ca="1" si="8"/>
        <v>0.20599999999999999</v>
      </c>
      <c r="B138" s="3">
        <f t="shared" si="7"/>
        <v>35.599999999999973</v>
      </c>
      <c r="D138">
        <v>207</v>
      </c>
    </row>
    <row r="139" spans="1:4">
      <c r="A139" s="3">
        <f t="shared" ca="1" si="8"/>
        <v>0.20699999999999999</v>
      </c>
      <c r="B139" s="3">
        <f t="shared" si="7"/>
        <v>35.799999999999976</v>
      </c>
      <c r="D139">
        <v>207</v>
      </c>
    </row>
    <row r="140" spans="1:4">
      <c r="A140" s="3">
        <f t="shared" ca="1" si="8"/>
        <v>0.20599999999999999</v>
      </c>
      <c r="B140" s="3">
        <f t="shared" ref="B140:B203" si="9">B139+0.2</f>
        <v>35.999999999999979</v>
      </c>
      <c r="D140">
        <v>207</v>
      </c>
    </row>
    <row r="141" spans="1:4">
      <c r="A141" s="3">
        <f t="shared" ca="1" si="8"/>
        <v>0.20799999999999999</v>
      </c>
      <c r="B141" s="3">
        <f t="shared" si="9"/>
        <v>36.199999999999982</v>
      </c>
      <c r="D141">
        <v>207</v>
      </c>
    </row>
    <row r="142" spans="1:4">
      <c r="A142" s="3">
        <f t="shared" ca="1" si="8"/>
        <v>0.20799999999999999</v>
      </c>
      <c r="B142" s="3">
        <f t="shared" si="9"/>
        <v>36.399999999999984</v>
      </c>
      <c r="D142">
        <v>207</v>
      </c>
    </row>
    <row r="143" spans="1:4">
      <c r="A143" s="3">
        <f t="shared" ca="1" si="8"/>
        <v>0.20599999999999999</v>
      </c>
      <c r="B143" s="3">
        <f t="shared" si="9"/>
        <v>36.599999999999987</v>
      </c>
      <c r="D143">
        <v>207</v>
      </c>
    </row>
    <row r="144" spans="1:4">
      <c r="A144" s="3">
        <f t="shared" ca="1" si="8"/>
        <v>0.20699999999999999</v>
      </c>
      <c r="B144" s="3">
        <f t="shared" si="9"/>
        <v>36.79999999999999</v>
      </c>
      <c r="D144">
        <v>207</v>
      </c>
    </row>
    <row r="145" spans="1:4">
      <c r="A145" s="3">
        <f t="shared" ca="1" si="8"/>
        <v>0.20699999999999999</v>
      </c>
      <c r="B145" s="3">
        <f t="shared" si="9"/>
        <v>36.999999999999993</v>
      </c>
      <c r="D145">
        <v>207</v>
      </c>
    </row>
    <row r="146" spans="1:4">
      <c r="A146" s="3">
        <f t="shared" ca="1" si="8"/>
        <v>0.20599999999999999</v>
      </c>
      <c r="B146" s="3">
        <f t="shared" si="9"/>
        <v>37.199999999999996</v>
      </c>
      <c r="D146">
        <v>207</v>
      </c>
    </row>
    <row r="147" spans="1:4">
      <c r="A147" s="3">
        <f t="shared" ca="1" si="8"/>
        <v>0.20599999999999999</v>
      </c>
      <c r="B147" s="3">
        <f t="shared" si="9"/>
        <v>37.4</v>
      </c>
      <c r="D147">
        <v>207</v>
      </c>
    </row>
    <row r="148" spans="1:4">
      <c r="A148" s="3">
        <f t="shared" ca="1" si="8"/>
        <v>0.20799999999999999</v>
      </c>
      <c r="B148" s="3">
        <f t="shared" si="9"/>
        <v>37.6</v>
      </c>
      <c r="D148">
        <v>207</v>
      </c>
    </row>
    <row r="149" spans="1:4">
      <c r="A149" s="3">
        <f t="shared" ref="A149:A212" ca="1" si="10">RANDBETWEEN(D149-1,D149+1)/1000</f>
        <v>0.20799999999999999</v>
      </c>
      <c r="B149" s="3">
        <f t="shared" si="9"/>
        <v>37.800000000000004</v>
      </c>
      <c r="D149">
        <v>207</v>
      </c>
    </row>
    <row r="150" spans="1:4">
      <c r="A150" s="3">
        <f t="shared" ca="1" si="10"/>
        <v>0.20699999999999999</v>
      </c>
      <c r="B150" s="3">
        <f t="shared" si="9"/>
        <v>38.000000000000007</v>
      </c>
      <c r="D150">
        <v>207</v>
      </c>
    </row>
    <row r="151" spans="1:4">
      <c r="A151" s="3">
        <f t="shared" ca="1" si="10"/>
        <v>0.20599999999999999</v>
      </c>
      <c r="B151" s="3">
        <f t="shared" si="9"/>
        <v>38.20000000000001</v>
      </c>
      <c r="D151">
        <v>207</v>
      </c>
    </row>
    <row r="152" spans="1:4">
      <c r="A152" s="3">
        <f t="shared" ca="1" si="10"/>
        <v>0.20799999999999999</v>
      </c>
      <c r="B152" s="3">
        <f t="shared" si="9"/>
        <v>38.400000000000013</v>
      </c>
      <c r="D152">
        <v>207</v>
      </c>
    </row>
    <row r="153" spans="1:4">
      <c r="A153" s="3">
        <f t="shared" ca="1" si="10"/>
        <v>0.20699999999999999</v>
      </c>
      <c r="B153" s="3">
        <f t="shared" si="9"/>
        <v>38.600000000000016</v>
      </c>
      <c r="D153">
        <v>207</v>
      </c>
    </row>
    <row r="154" spans="1:4">
      <c r="A154" s="3">
        <f t="shared" ca="1" si="10"/>
        <v>0.20699999999999999</v>
      </c>
      <c r="B154" s="3">
        <f t="shared" si="9"/>
        <v>38.800000000000018</v>
      </c>
      <c r="D154">
        <v>207</v>
      </c>
    </row>
    <row r="155" spans="1:4">
      <c r="A155" s="3">
        <f t="shared" ca="1" si="10"/>
        <v>0.20599999999999999</v>
      </c>
      <c r="B155" s="3">
        <f t="shared" si="9"/>
        <v>39.000000000000021</v>
      </c>
      <c r="D155">
        <v>207</v>
      </c>
    </row>
    <row r="156" spans="1:4">
      <c r="A156" s="3">
        <f t="shared" ca="1" si="10"/>
        <v>0.20799999999999999</v>
      </c>
      <c r="B156" s="3">
        <f t="shared" si="9"/>
        <v>39.200000000000024</v>
      </c>
      <c r="D156">
        <v>207</v>
      </c>
    </row>
    <row r="157" spans="1:4">
      <c r="A157" s="3">
        <f t="shared" ca="1" si="10"/>
        <v>0.20799999999999999</v>
      </c>
      <c r="B157" s="3">
        <f t="shared" si="9"/>
        <v>39.400000000000027</v>
      </c>
      <c r="D157">
        <v>207</v>
      </c>
    </row>
    <row r="158" spans="1:4">
      <c r="A158" s="3">
        <f t="shared" ca="1" si="10"/>
        <v>0.20599999999999999</v>
      </c>
      <c r="B158" s="3">
        <f t="shared" si="9"/>
        <v>39.60000000000003</v>
      </c>
      <c r="D158">
        <v>207</v>
      </c>
    </row>
    <row r="159" spans="1:4">
      <c r="A159" s="3">
        <f t="shared" ca="1" si="10"/>
        <v>0.20799999999999999</v>
      </c>
      <c r="B159" s="3">
        <f t="shared" si="9"/>
        <v>39.800000000000033</v>
      </c>
      <c r="D159">
        <v>207</v>
      </c>
    </row>
    <row r="160" spans="1:4">
      <c r="A160" s="3">
        <f t="shared" ca="1" si="10"/>
        <v>0.20599999999999999</v>
      </c>
      <c r="B160" s="3">
        <f t="shared" si="9"/>
        <v>40.000000000000036</v>
      </c>
      <c r="D160">
        <v>207</v>
      </c>
    </row>
    <row r="161" spans="1:4">
      <c r="A161" s="3">
        <f t="shared" ca="1" si="10"/>
        <v>0.20699999999999999</v>
      </c>
      <c r="B161" s="3">
        <f t="shared" si="9"/>
        <v>40.200000000000038</v>
      </c>
      <c r="D161">
        <v>208</v>
      </c>
    </row>
    <row r="162" spans="1:4">
      <c r="A162" s="3">
        <f t="shared" ca="1" si="10"/>
        <v>0.20899999999999999</v>
      </c>
      <c r="B162" s="3">
        <f t="shared" si="9"/>
        <v>40.400000000000041</v>
      </c>
      <c r="D162">
        <v>209</v>
      </c>
    </row>
    <row r="163" spans="1:4">
      <c r="A163" s="3">
        <f t="shared" ca="1" si="10"/>
        <v>0.20899999999999999</v>
      </c>
      <c r="B163" s="3">
        <f t="shared" si="9"/>
        <v>40.600000000000044</v>
      </c>
      <c r="D163">
        <v>209</v>
      </c>
    </row>
    <row r="164" spans="1:4">
      <c r="A164" s="3">
        <f t="shared" ca="1" si="10"/>
        <v>0.21</v>
      </c>
      <c r="B164" s="3">
        <f t="shared" si="9"/>
        <v>40.800000000000047</v>
      </c>
      <c r="D164">
        <v>209</v>
      </c>
    </row>
    <row r="165" spans="1:4">
      <c r="A165" s="3">
        <f t="shared" ca="1" si="10"/>
        <v>0.21</v>
      </c>
      <c r="B165" s="3">
        <f t="shared" si="9"/>
        <v>41.00000000000005</v>
      </c>
      <c r="D165">
        <v>209</v>
      </c>
    </row>
    <row r="166" spans="1:4">
      <c r="A166" s="3">
        <f t="shared" ca="1" si="10"/>
        <v>0.21</v>
      </c>
      <c r="B166" s="3">
        <f t="shared" si="9"/>
        <v>41.200000000000053</v>
      </c>
      <c r="D166">
        <v>209</v>
      </c>
    </row>
    <row r="167" spans="1:4">
      <c r="A167" s="3">
        <f t="shared" ca="1" si="10"/>
        <v>0.20899999999999999</v>
      </c>
      <c r="B167" s="3">
        <f t="shared" si="9"/>
        <v>41.400000000000055</v>
      </c>
      <c r="D167">
        <v>209</v>
      </c>
    </row>
    <row r="168" spans="1:4">
      <c r="A168" s="3">
        <f t="shared" ca="1" si="10"/>
        <v>0.20699999999999999</v>
      </c>
      <c r="B168" s="3">
        <f t="shared" si="9"/>
        <v>41.600000000000058</v>
      </c>
      <c r="D168">
        <v>208</v>
      </c>
    </row>
    <row r="169" spans="1:4">
      <c r="A169" s="3">
        <f t="shared" ca="1" si="10"/>
        <v>0.20799999999999999</v>
      </c>
      <c r="B169" s="3">
        <f t="shared" si="9"/>
        <v>41.800000000000061</v>
      </c>
      <c r="D169">
        <v>207</v>
      </c>
    </row>
    <row r="170" spans="1:4">
      <c r="A170" s="3">
        <f t="shared" ca="1" si="10"/>
        <v>0.20599999999999999</v>
      </c>
      <c r="B170" s="3">
        <f t="shared" si="9"/>
        <v>42.000000000000064</v>
      </c>
      <c r="D170">
        <f>D169-0.3</f>
        <v>206.7</v>
      </c>
    </row>
    <row r="171" spans="1:4">
      <c r="A171" s="3">
        <f t="shared" ca="1" si="10"/>
        <v>0.20599999999999999</v>
      </c>
      <c r="B171" s="3">
        <f t="shared" si="9"/>
        <v>42.200000000000067</v>
      </c>
      <c r="D171">
        <f t="shared" ref="D171:D190" si="11">D170-0.3</f>
        <v>206.39999999999998</v>
      </c>
    </row>
    <row r="172" spans="1:4">
      <c r="A172" s="3">
        <f t="shared" ca="1" si="10"/>
        <v>0.20599999999999999</v>
      </c>
      <c r="B172" s="3">
        <f t="shared" si="9"/>
        <v>42.40000000000007</v>
      </c>
      <c r="D172">
        <f t="shared" si="11"/>
        <v>206.09999999999997</v>
      </c>
    </row>
    <row r="173" spans="1:4">
      <c r="A173" s="3">
        <f t="shared" ca="1" si="10"/>
        <v>0.20599999999999999</v>
      </c>
      <c r="B173" s="3">
        <f t="shared" si="9"/>
        <v>42.600000000000072</v>
      </c>
      <c r="D173">
        <f t="shared" si="11"/>
        <v>205.79999999999995</v>
      </c>
    </row>
    <row r="174" spans="1:4">
      <c r="A174" s="3">
        <f t="shared" ca="1" si="10"/>
        <v>0.20499999999999999</v>
      </c>
      <c r="B174" s="3">
        <f t="shared" si="9"/>
        <v>42.800000000000075</v>
      </c>
      <c r="D174">
        <f t="shared" si="11"/>
        <v>205.49999999999994</v>
      </c>
    </row>
    <row r="175" spans="1:4">
      <c r="A175" s="3">
        <f t="shared" ca="1" si="10"/>
        <v>0.20499999999999999</v>
      </c>
      <c r="B175" s="3">
        <f t="shared" si="9"/>
        <v>43.000000000000078</v>
      </c>
      <c r="D175">
        <f t="shared" si="11"/>
        <v>205.19999999999993</v>
      </c>
    </row>
    <row r="176" spans="1:4">
      <c r="A176" s="3">
        <f t="shared" ca="1" si="10"/>
        <v>0.20499999999999999</v>
      </c>
      <c r="B176" s="3">
        <f t="shared" si="9"/>
        <v>43.200000000000081</v>
      </c>
      <c r="D176">
        <f t="shared" si="11"/>
        <v>204.89999999999992</v>
      </c>
    </row>
    <row r="177" spans="1:4">
      <c r="A177" s="3">
        <f t="shared" ca="1" si="10"/>
        <v>0.20499999999999999</v>
      </c>
      <c r="B177" s="3">
        <f t="shared" si="9"/>
        <v>43.400000000000084</v>
      </c>
      <c r="D177">
        <f t="shared" si="11"/>
        <v>204.59999999999991</v>
      </c>
    </row>
    <row r="178" spans="1:4">
      <c r="A178" s="3">
        <f t="shared" ca="1" si="10"/>
        <v>0.20399999999999999</v>
      </c>
      <c r="B178" s="3">
        <f t="shared" si="9"/>
        <v>43.600000000000087</v>
      </c>
      <c r="D178">
        <f t="shared" si="11"/>
        <v>204.2999999999999</v>
      </c>
    </row>
    <row r="179" spans="1:4">
      <c r="A179" s="3">
        <f t="shared" ca="1" si="10"/>
        <v>0.20300000000000001</v>
      </c>
      <c r="B179" s="3">
        <f t="shared" si="9"/>
        <v>43.80000000000009</v>
      </c>
      <c r="D179">
        <f t="shared" si="11"/>
        <v>203.99999999999989</v>
      </c>
    </row>
    <row r="180" spans="1:4">
      <c r="A180" s="3">
        <f t="shared" ca="1" si="10"/>
        <v>0.20300000000000001</v>
      </c>
      <c r="B180" s="3">
        <f t="shared" si="9"/>
        <v>44.000000000000092</v>
      </c>
      <c r="D180">
        <f t="shared" si="11"/>
        <v>203.69999999999987</v>
      </c>
    </row>
    <row r="181" spans="1:4">
      <c r="A181" s="3">
        <f t="shared" ca="1" si="10"/>
        <v>0.20300000000000001</v>
      </c>
      <c r="B181" s="3">
        <f t="shared" si="9"/>
        <v>44.200000000000095</v>
      </c>
      <c r="D181">
        <f t="shared" si="11"/>
        <v>203.39999999999986</v>
      </c>
    </row>
    <row r="182" spans="1:4">
      <c r="A182" s="3">
        <f t="shared" ca="1" si="10"/>
        <v>0.20300000000000001</v>
      </c>
      <c r="B182" s="3">
        <f t="shared" si="9"/>
        <v>44.400000000000098</v>
      </c>
      <c r="D182">
        <f>D181-0.3</f>
        <v>203.09999999999985</v>
      </c>
    </row>
    <row r="183" spans="1:4">
      <c r="A183" s="3">
        <f t="shared" ca="1" si="10"/>
        <v>0.20200000000000001</v>
      </c>
      <c r="B183" s="3">
        <f t="shared" si="9"/>
        <v>44.600000000000101</v>
      </c>
      <c r="D183">
        <f t="shared" si="11"/>
        <v>202.79999999999984</v>
      </c>
    </row>
    <row r="184" spans="1:4">
      <c r="A184" s="3">
        <f t="shared" ca="1" si="10"/>
        <v>0.20200000000000001</v>
      </c>
      <c r="B184" s="3">
        <f t="shared" si="9"/>
        <v>44.800000000000104</v>
      </c>
      <c r="D184">
        <f t="shared" si="11"/>
        <v>202.49999999999983</v>
      </c>
    </row>
    <row r="185" spans="1:4">
      <c r="A185" s="3">
        <f t="shared" ca="1" si="10"/>
        <v>0.20200000000000001</v>
      </c>
      <c r="B185" s="3">
        <f t="shared" si="9"/>
        <v>45.000000000000107</v>
      </c>
      <c r="D185">
        <f t="shared" si="11"/>
        <v>202.19999999999982</v>
      </c>
    </row>
    <row r="186" spans="1:4">
      <c r="A186" s="3">
        <f t="shared" ca="1" si="10"/>
        <v>0.20200000000000001</v>
      </c>
      <c r="B186" s="3">
        <f t="shared" si="9"/>
        <v>45.200000000000109</v>
      </c>
      <c r="D186">
        <f t="shared" si="11"/>
        <v>201.89999999999981</v>
      </c>
    </row>
    <row r="187" spans="1:4">
      <c r="A187" s="3">
        <f t="shared" ca="1" si="10"/>
        <v>0.20100000000000001</v>
      </c>
      <c r="B187" s="3">
        <f t="shared" si="9"/>
        <v>45.400000000000112</v>
      </c>
      <c r="D187">
        <f t="shared" si="11"/>
        <v>201.5999999999998</v>
      </c>
    </row>
    <row r="188" spans="1:4">
      <c r="A188" s="3">
        <f t="shared" ca="1" si="10"/>
        <v>0.20200000000000001</v>
      </c>
      <c r="B188" s="3">
        <f t="shared" si="9"/>
        <v>45.600000000000115</v>
      </c>
      <c r="D188">
        <f t="shared" si="11"/>
        <v>201.29999999999978</v>
      </c>
    </row>
    <row r="189" spans="1:4">
      <c r="A189" s="3">
        <f t="shared" ca="1" si="10"/>
        <v>0.2</v>
      </c>
      <c r="B189" s="3">
        <f t="shared" si="9"/>
        <v>45.800000000000118</v>
      </c>
      <c r="D189">
        <f t="shared" si="11"/>
        <v>200.99999999999977</v>
      </c>
    </row>
    <row r="190" spans="1:4">
      <c r="A190" s="3">
        <f t="shared" ca="1" si="10"/>
        <v>0.2</v>
      </c>
      <c r="B190" s="3">
        <f t="shared" si="9"/>
        <v>46.000000000000121</v>
      </c>
      <c r="D190">
        <f t="shared" si="11"/>
        <v>200.69999999999976</v>
      </c>
    </row>
    <row r="191" spans="1:4">
      <c r="A191" s="3">
        <f t="shared" ca="1" si="10"/>
        <v>0.19900000000000001</v>
      </c>
      <c r="B191" s="3">
        <f t="shared" si="9"/>
        <v>46.200000000000124</v>
      </c>
      <c r="D191">
        <v>200</v>
      </c>
    </row>
    <row r="192" spans="1:4">
      <c r="A192" s="3">
        <f t="shared" ca="1" si="10"/>
        <v>0.2</v>
      </c>
      <c r="B192" s="3">
        <f t="shared" si="9"/>
        <v>46.400000000000126</v>
      </c>
      <c r="D192">
        <v>199</v>
      </c>
    </row>
    <row r="193" spans="1:4">
      <c r="A193" s="3">
        <f t="shared" ca="1" si="10"/>
        <v>0.19900000000000001</v>
      </c>
      <c r="B193" s="3">
        <f t="shared" si="9"/>
        <v>46.600000000000129</v>
      </c>
      <c r="D193">
        <v>199</v>
      </c>
    </row>
    <row r="194" spans="1:4">
      <c r="A194" s="3">
        <f t="shared" ca="1" si="10"/>
        <v>0.2</v>
      </c>
      <c r="B194" s="3">
        <f t="shared" si="9"/>
        <v>46.800000000000132</v>
      </c>
      <c r="D194">
        <v>199</v>
      </c>
    </row>
    <row r="195" spans="1:4">
      <c r="A195" s="3">
        <f t="shared" ca="1" si="10"/>
        <v>0.2</v>
      </c>
      <c r="B195" s="3">
        <f t="shared" si="9"/>
        <v>47.000000000000135</v>
      </c>
      <c r="D195">
        <v>199</v>
      </c>
    </row>
    <row r="196" spans="1:4">
      <c r="A196" s="3">
        <f t="shared" ca="1" si="10"/>
        <v>0.2</v>
      </c>
      <c r="B196" s="3">
        <f t="shared" si="9"/>
        <v>47.200000000000138</v>
      </c>
      <c r="D196">
        <v>200</v>
      </c>
    </row>
    <row r="197" spans="1:4">
      <c r="A197" s="3">
        <f t="shared" ca="1" si="10"/>
        <v>0.2</v>
      </c>
      <c r="B197" s="3">
        <f t="shared" si="9"/>
        <v>47.400000000000141</v>
      </c>
      <c r="D197">
        <v>200.7</v>
      </c>
    </row>
    <row r="198" spans="1:4">
      <c r="A198" s="3">
        <f t="shared" ca="1" si="10"/>
        <v>0.2</v>
      </c>
      <c r="B198" s="3">
        <f t="shared" si="9"/>
        <v>47.600000000000144</v>
      </c>
      <c r="D198">
        <v>200.7</v>
      </c>
    </row>
    <row r="199" spans="1:4">
      <c r="A199" s="3">
        <f t="shared" ca="1" si="10"/>
        <v>0.20100000000000001</v>
      </c>
      <c r="B199" s="3">
        <f t="shared" si="9"/>
        <v>47.800000000000146</v>
      </c>
      <c r="D199">
        <v>200.7</v>
      </c>
    </row>
    <row r="200" spans="1:4">
      <c r="A200" s="3">
        <f t="shared" ca="1" si="10"/>
        <v>0.2</v>
      </c>
      <c r="B200" s="3">
        <f t="shared" si="9"/>
        <v>48.000000000000149</v>
      </c>
      <c r="D200">
        <v>200.7</v>
      </c>
    </row>
    <row r="201" spans="1:4">
      <c r="A201" s="3">
        <f t="shared" ca="1" si="10"/>
        <v>0.2</v>
      </c>
      <c r="B201" s="3">
        <f t="shared" si="9"/>
        <v>48.200000000000152</v>
      </c>
      <c r="D201">
        <v>200.7</v>
      </c>
    </row>
    <row r="202" spans="1:4">
      <c r="A202" s="3">
        <f t="shared" ca="1" si="10"/>
        <v>0.20100000000000001</v>
      </c>
      <c r="B202" s="3">
        <f t="shared" si="9"/>
        <v>48.400000000000155</v>
      </c>
      <c r="D202">
        <v>200.7</v>
      </c>
    </row>
    <row r="203" spans="1:4">
      <c r="A203" s="3">
        <f t="shared" ca="1" si="10"/>
        <v>0.2</v>
      </c>
      <c r="B203" s="3">
        <f t="shared" si="9"/>
        <v>48.600000000000158</v>
      </c>
      <c r="D203">
        <v>200.7</v>
      </c>
    </row>
    <row r="204" spans="1:4">
      <c r="A204" s="3">
        <f t="shared" ca="1" si="10"/>
        <v>0.20100000000000001</v>
      </c>
      <c r="B204" s="3">
        <f t="shared" ref="B204:B209" si="12">B203+0.2</f>
        <v>48.800000000000161</v>
      </c>
      <c r="D204">
        <v>200.7</v>
      </c>
    </row>
    <row r="205" spans="1:4">
      <c r="A205" s="3">
        <f t="shared" ca="1" si="10"/>
        <v>0.20100000000000001</v>
      </c>
      <c r="B205" s="3">
        <f t="shared" si="12"/>
        <v>49.000000000000163</v>
      </c>
      <c r="D205">
        <v>200.7</v>
      </c>
    </row>
    <row r="206" spans="1:4">
      <c r="A206" s="3">
        <f t="shared" ca="1" si="10"/>
        <v>0.20100000000000001</v>
      </c>
      <c r="B206" s="3">
        <f t="shared" si="12"/>
        <v>49.200000000000166</v>
      </c>
      <c r="D206">
        <v>200.7</v>
      </c>
    </row>
    <row r="207" spans="1:4">
      <c r="A207" s="3">
        <f t="shared" ca="1" si="10"/>
        <v>0.2</v>
      </c>
      <c r="B207" s="3">
        <f t="shared" si="12"/>
        <v>49.400000000000169</v>
      </c>
      <c r="D207">
        <v>200.7</v>
      </c>
    </row>
    <row r="208" spans="1:4">
      <c r="A208" s="3">
        <f t="shared" ca="1" si="10"/>
        <v>0.2</v>
      </c>
      <c r="B208" s="3">
        <f t="shared" si="12"/>
        <v>49.600000000000172</v>
      </c>
      <c r="D208">
        <v>200.7</v>
      </c>
    </row>
    <row r="209" spans="1:4">
      <c r="A209" s="3">
        <f t="shared" ca="1" si="10"/>
        <v>0.20100000000000001</v>
      </c>
      <c r="B209" s="3">
        <f t="shared" si="12"/>
        <v>49.800000000000175</v>
      </c>
      <c r="D209">
        <v>200.7</v>
      </c>
    </row>
    <row r="210" spans="1:4">
      <c r="A210" s="3">
        <f t="shared" ca="1" si="10"/>
        <v>0.2</v>
      </c>
      <c r="B210" s="3">
        <f>B209+0.2</f>
        <v>50.000000000000178</v>
      </c>
      <c r="D210">
        <v>200.7</v>
      </c>
    </row>
    <row r="211" spans="1:4">
      <c r="A211" s="3">
        <f t="shared" ca="1" si="10"/>
        <v>0.20100000000000001</v>
      </c>
      <c r="B211" s="3">
        <f t="shared" ref="B211:B235" si="13">B210+0.2</f>
        <v>50.20000000000018</v>
      </c>
      <c r="D211">
        <v>200.7</v>
      </c>
    </row>
    <row r="212" spans="1:4">
      <c r="A212" s="3">
        <f t="shared" ca="1" si="10"/>
        <v>0.2</v>
      </c>
      <c r="B212" s="3">
        <f t="shared" si="13"/>
        <v>50.400000000000183</v>
      </c>
      <c r="D212">
        <v>200.7</v>
      </c>
    </row>
    <row r="213" spans="1:4">
      <c r="A213" s="3">
        <f t="shared" ref="A213:A235" ca="1" si="14">RANDBETWEEN(D213-1,D213+1)/1000</f>
        <v>0.2</v>
      </c>
      <c r="B213" s="3">
        <f t="shared" si="13"/>
        <v>50.600000000000186</v>
      </c>
      <c r="D213">
        <v>200.7</v>
      </c>
    </row>
    <row r="214" spans="1:4">
      <c r="A214" s="3">
        <f t="shared" ca="1" si="14"/>
        <v>0.20100000000000001</v>
      </c>
      <c r="B214" s="3">
        <f t="shared" si="13"/>
        <v>50.800000000000189</v>
      </c>
      <c r="D214">
        <v>200.7</v>
      </c>
    </row>
    <row r="215" spans="1:4">
      <c r="A215" s="3">
        <f t="shared" ca="1" si="14"/>
        <v>0.20100000000000001</v>
      </c>
      <c r="B215" s="3">
        <f t="shared" si="13"/>
        <v>51.000000000000192</v>
      </c>
      <c r="D215">
        <v>200.7</v>
      </c>
    </row>
    <row r="216" spans="1:4">
      <c r="A216" s="3">
        <f t="shared" ca="1" si="14"/>
        <v>0.20100000000000001</v>
      </c>
      <c r="B216" s="3">
        <f t="shared" si="13"/>
        <v>51.200000000000195</v>
      </c>
      <c r="D216">
        <v>200.7</v>
      </c>
    </row>
    <row r="217" spans="1:4">
      <c r="A217" s="3">
        <f t="shared" ca="1" si="14"/>
        <v>0.2</v>
      </c>
      <c r="B217" s="3">
        <f t="shared" si="13"/>
        <v>51.400000000000198</v>
      </c>
      <c r="D217">
        <v>200.7</v>
      </c>
    </row>
    <row r="218" spans="1:4">
      <c r="A218" s="3">
        <f t="shared" ca="1" si="14"/>
        <v>0.20100000000000001</v>
      </c>
      <c r="B218" s="3">
        <f t="shared" si="13"/>
        <v>51.6000000000002</v>
      </c>
      <c r="D218">
        <v>200.7</v>
      </c>
    </row>
    <row r="219" spans="1:4">
      <c r="A219" s="3">
        <f t="shared" ca="1" si="14"/>
        <v>0.2</v>
      </c>
      <c r="B219" s="3">
        <f t="shared" si="13"/>
        <v>51.800000000000203</v>
      </c>
      <c r="D219">
        <v>200.7</v>
      </c>
    </row>
    <row r="220" spans="1:4">
      <c r="A220" s="3">
        <f t="shared" ca="1" si="14"/>
        <v>0.2</v>
      </c>
      <c r="B220" s="3">
        <f t="shared" si="13"/>
        <v>52.000000000000206</v>
      </c>
      <c r="D220">
        <v>200.7</v>
      </c>
    </row>
    <row r="221" spans="1:4">
      <c r="A221" s="3">
        <f t="shared" ca="1" si="14"/>
        <v>0.20100000000000001</v>
      </c>
      <c r="B221" s="3">
        <f t="shared" si="13"/>
        <v>52.200000000000209</v>
      </c>
      <c r="D221">
        <v>200.7</v>
      </c>
    </row>
    <row r="222" spans="1:4">
      <c r="A222" s="3">
        <f t="shared" ca="1" si="14"/>
        <v>0.2</v>
      </c>
      <c r="B222" s="3">
        <f t="shared" si="13"/>
        <v>52.400000000000212</v>
      </c>
      <c r="D222">
        <v>200.7</v>
      </c>
    </row>
    <row r="223" spans="1:4">
      <c r="A223" s="3">
        <f t="shared" ca="1" si="14"/>
        <v>0.20100000000000001</v>
      </c>
      <c r="B223" s="3">
        <f t="shared" si="13"/>
        <v>52.600000000000215</v>
      </c>
      <c r="D223">
        <v>200.7</v>
      </c>
    </row>
    <row r="224" spans="1:4">
      <c r="A224" s="3">
        <f t="shared" ca="1" si="14"/>
        <v>0.2</v>
      </c>
      <c r="B224" s="3">
        <f t="shared" si="13"/>
        <v>52.800000000000217</v>
      </c>
      <c r="D224">
        <v>200.7</v>
      </c>
    </row>
    <row r="225" spans="1:4">
      <c r="A225" s="3">
        <f t="shared" ca="1" si="14"/>
        <v>0.20100000000000001</v>
      </c>
      <c r="B225" s="3">
        <f t="shared" si="13"/>
        <v>53.00000000000022</v>
      </c>
      <c r="D225">
        <v>200.7</v>
      </c>
    </row>
    <row r="226" spans="1:4">
      <c r="A226" s="3">
        <f t="shared" ca="1" si="14"/>
        <v>0.20100000000000001</v>
      </c>
      <c r="B226" s="3">
        <f t="shared" si="13"/>
        <v>53.200000000000223</v>
      </c>
      <c r="D226">
        <v>200.7</v>
      </c>
    </row>
    <row r="227" spans="1:4">
      <c r="A227" s="3">
        <f t="shared" ca="1" si="14"/>
        <v>0.2</v>
      </c>
      <c r="B227" s="3">
        <f t="shared" si="13"/>
        <v>53.400000000000226</v>
      </c>
      <c r="D227">
        <v>200.7</v>
      </c>
    </row>
    <row r="228" spans="1:4">
      <c r="A228" s="3">
        <f t="shared" ca="1" si="14"/>
        <v>0.2</v>
      </c>
      <c r="B228" s="3">
        <f t="shared" si="13"/>
        <v>53.600000000000229</v>
      </c>
      <c r="D228">
        <v>200.7</v>
      </c>
    </row>
    <row r="229" spans="1:4">
      <c r="A229" s="3">
        <f t="shared" ca="1" si="14"/>
        <v>0.20100000000000001</v>
      </c>
      <c r="B229" s="3">
        <f t="shared" si="13"/>
        <v>53.800000000000232</v>
      </c>
      <c r="D229">
        <v>200.7</v>
      </c>
    </row>
    <row r="230" spans="1:4">
      <c r="A230" s="3">
        <f t="shared" ca="1" si="14"/>
        <v>0.2</v>
      </c>
      <c r="B230" s="3">
        <f t="shared" si="13"/>
        <v>54.000000000000234</v>
      </c>
      <c r="D230">
        <v>200.7</v>
      </c>
    </row>
    <row r="231" spans="1:4">
      <c r="A231" s="3">
        <f t="shared" ca="1" si="14"/>
        <v>0.20100000000000001</v>
      </c>
      <c r="B231" s="3">
        <f t="shared" si="13"/>
        <v>54.200000000000237</v>
      </c>
      <c r="D231">
        <v>200.7</v>
      </c>
    </row>
    <row r="232" spans="1:4">
      <c r="A232" s="3">
        <f t="shared" ca="1" si="14"/>
        <v>0.2</v>
      </c>
      <c r="B232" s="3">
        <f t="shared" si="13"/>
        <v>54.40000000000024</v>
      </c>
      <c r="D232">
        <v>200.7</v>
      </c>
    </row>
    <row r="233" spans="1:4">
      <c r="A233" s="3">
        <f t="shared" ca="1" si="14"/>
        <v>0.2</v>
      </c>
      <c r="B233" s="3">
        <f t="shared" si="13"/>
        <v>54.600000000000243</v>
      </c>
      <c r="D233">
        <v>200.7</v>
      </c>
    </row>
    <row r="234" spans="1:4">
      <c r="A234" s="3">
        <f t="shared" ca="1" si="14"/>
        <v>0.2</v>
      </c>
      <c r="B234" s="3">
        <f t="shared" si="13"/>
        <v>54.800000000000246</v>
      </c>
      <c r="D234">
        <v>200.7</v>
      </c>
    </row>
    <row r="235" spans="1:4">
      <c r="A235" s="3">
        <f t="shared" ca="1" si="14"/>
        <v>0.20100000000000001</v>
      </c>
      <c r="B235" s="3">
        <f t="shared" si="13"/>
        <v>55.000000000000249</v>
      </c>
      <c r="D235">
        <v>200.7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F14" sqref="F14"/>
    </sheetView>
  </sheetViews>
  <sheetFormatPr defaultRowHeight="15"/>
  <sheetData>
    <row r="1" spans="1:4">
      <c r="A1" s="38" t="s">
        <v>2</v>
      </c>
      <c r="B1" s="38"/>
      <c r="C1" s="38"/>
      <c r="D1" s="38"/>
    </row>
    <row r="2" spans="1:4">
      <c r="A2" s="5">
        <v>35.82</v>
      </c>
      <c r="B2" s="5">
        <v>8.64</v>
      </c>
      <c r="C2" s="4">
        <v>34</v>
      </c>
      <c r="D2" s="4">
        <v>8.3000000000000007</v>
      </c>
    </row>
    <row r="3" spans="1:4">
      <c r="A3" s="5">
        <v>41.62</v>
      </c>
      <c r="B3" s="5">
        <v>15.59</v>
      </c>
      <c r="C3" s="4">
        <v>38</v>
      </c>
      <c r="D3" s="4">
        <v>14.5</v>
      </c>
    </row>
    <row r="4" spans="1:4">
      <c r="A4" s="5">
        <v>46.22</v>
      </c>
      <c r="B4" s="5">
        <v>22.98</v>
      </c>
      <c r="C4" s="4">
        <v>44</v>
      </c>
      <c r="D4" s="4">
        <v>21.06</v>
      </c>
    </row>
    <row r="5" spans="1:4">
      <c r="A5" s="5">
        <v>51.02</v>
      </c>
      <c r="B5" s="5">
        <v>32.590000000000003</v>
      </c>
      <c r="C5" s="4">
        <v>48</v>
      </c>
      <c r="D5" s="4">
        <v>26.57</v>
      </c>
    </row>
    <row r="6" spans="1:4">
      <c r="A6" s="5">
        <v>55.92</v>
      </c>
      <c r="B6" s="5">
        <v>43.49</v>
      </c>
      <c r="C6" s="4">
        <v>53.5</v>
      </c>
      <c r="D6" s="4">
        <v>37.99</v>
      </c>
    </row>
    <row r="7" spans="1:4">
      <c r="A7" s="5">
        <v>60.52</v>
      </c>
      <c r="B7" s="5">
        <v>55.48</v>
      </c>
      <c r="C7" s="4">
        <v>57.7</v>
      </c>
      <c r="D7" s="4">
        <v>46.86</v>
      </c>
    </row>
    <row r="8" spans="1:4">
      <c r="A8" s="5">
        <v>63.92</v>
      </c>
      <c r="B8" s="5">
        <v>64.209999999999994</v>
      </c>
      <c r="C8" s="4">
        <v>64</v>
      </c>
      <c r="D8" s="4">
        <v>59.33</v>
      </c>
    </row>
    <row r="9" spans="1:4">
      <c r="A9" s="5">
        <v>67.52</v>
      </c>
      <c r="B9" s="5">
        <v>71.430000000000007</v>
      </c>
      <c r="C9" s="4">
        <v>69</v>
      </c>
      <c r="D9" s="4">
        <v>68.900000000000006</v>
      </c>
    </row>
    <row r="11" spans="1:4">
      <c r="A11" s="38" t="s">
        <v>3</v>
      </c>
      <c r="B11" s="38"/>
      <c r="C11" s="38"/>
      <c r="D11" s="38"/>
    </row>
    <row r="12" spans="1:4">
      <c r="A12" s="5">
        <v>35.82</v>
      </c>
      <c r="B12" s="5">
        <v>8.64</v>
      </c>
      <c r="C12" s="4">
        <v>36</v>
      </c>
      <c r="D12" s="4">
        <v>8.3000000000000007</v>
      </c>
    </row>
    <row r="13" spans="1:4">
      <c r="A13" s="5">
        <v>41.62</v>
      </c>
      <c r="B13" s="5">
        <v>15.59</v>
      </c>
      <c r="C13" s="4">
        <v>41.5</v>
      </c>
      <c r="D13" s="4">
        <v>14.5</v>
      </c>
    </row>
    <row r="14" spans="1:4">
      <c r="A14" s="5">
        <v>46.22</v>
      </c>
      <c r="B14" s="5">
        <v>22.98</v>
      </c>
      <c r="C14" s="4">
        <v>46</v>
      </c>
      <c r="D14" s="4">
        <v>21.06</v>
      </c>
    </row>
    <row r="15" spans="1:4">
      <c r="A15" s="5">
        <v>51.02</v>
      </c>
      <c r="B15" s="5">
        <v>32.590000000000003</v>
      </c>
      <c r="C15" s="4">
        <v>49</v>
      </c>
      <c r="D15" s="4">
        <v>26.57</v>
      </c>
    </row>
    <row r="16" spans="1:4">
      <c r="A16" s="5">
        <v>55.92</v>
      </c>
      <c r="B16" s="5">
        <v>43.49</v>
      </c>
      <c r="C16" s="4">
        <v>55</v>
      </c>
      <c r="D16" s="4">
        <v>37.99</v>
      </c>
    </row>
    <row r="17" spans="1:4">
      <c r="A17" s="5">
        <v>60.52</v>
      </c>
      <c r="B17" s="5">
        <v>55.48</v>
      </c>
      <c r="C17" s="4">
        <v>59</v>
      </c>
      <c r="D17" s="4">
        <v>46.86</v>
      </c>
    </row>
    <row r="18" spans="1:4">
      <c r="A18" s="5">
        <v>63.92</v>
      </c>
      <c r="B18" s="5">
        <v>64.209999999999994</v>
      </c>
      <c r="C18" s="4">
        <v>64</v>
      </c>
      <c r="D18" s="4">
        <v>59.33</v>
      </c>
    </row>
    <row r="19" spans="1:4">
      <c r="A19" s="5">
        <v>67.52</v>
      </c>
      <c r="B19" s="5">
        <v>71.430000000000007</v>
      </c>
      <c r="C19" s="4">
        <v>69</v>
      </c>
      <c r="D19" s="4">
        <v>68.900000000000006</v>
      </c>
    </row>
  </sheetData>
  <mergeCells count="2">
    <mergeCell ref="A1:D1"/>
    <mergeCell ref="A11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2"/>
  <sheetViews>
    <sheetView topLeftCell="A13" zoomScale="115" zoomScaleNormal="115" workbookViewId="0">
      <selection activeCell="O41" sqref="O41"/>
    </sheetView>
  </sheetViews>
  <sheetFormatPr defaultRowHeight="15"/>
  <sheetData>
    <row r="1" spans="1:20">
      <c r="A1" s="39" t="s">
        <v>15</v>
      </c>
      <c r="B1" s="40"/>
      <c r="C1" s="40"/>
      <c r="D1" s="40"/>
      <c r="E1" s="40"/>
      <c r="F1" s="40"/>
      <c r="G1" s="40"/>
      <c r="H1" s="40"/>
      <c r="I1" s="40"/>
      <c r="K1" s="39" t="s">
        <v>5</v>
      </c>
      <c r="L1" s="40"/>
      <c r="M1" s="40"/>
      <c r="N1" s="40"/>
      <c r="O1" s="40"/>
      <c r="P1" s="40"/>
      <c r="Q1" s="40"/>
      <c r="R1" s="40"/>
      <c r="S1" s="40"/>
      <c r="T1" s="41"/>
    </row>
    <row r="2" spans="1:20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8"/>
      <c r="L2" s="8">
        <v>5</v>
      </c>
      <c r="M2" s="8">
        <v>8</v>
      </c>
      <c r="N2" s="8">
        <v>10</v>
      </c>
      <c r="O2" s="8">
        <v>15</v>
      </c>
      <c r="P2" s="8">
        <v>20</v>
      </c>
      <c r="Q2" s="8">
        <v>25</v>
      </c>
      <c r="R2" s="8">
        <v>27</v>
      </c>
      <c r="S2" s="8">
        <v>30</v>
      </c>
      <c r="T2" s="8">
        <v>35</v>
      </c>
    </row>
    <row r="3" spans="1:20">
      <c r="A3" s="9" t="str">
        <f>"N="&amp;ROUND(B3*72,0)&amp;" MWt"</f>
        <v>N=10 MWt</v>
      </c>
      <c r="B3" s="10">
        <v>0.13619999999999999</v>
      </c>
      <c r="C3" s="11"/>
      <c r="D3" s="11"/>
      <c r="E3" s="11"/>
      <c r="F3" s="11"/>
      <c r="G3" s="11"/>
      <c r="H3" s="11"/>
      <c r="I3" s="11"/>
      <c r="J3" s="3"/>
      <c r="K3" s="8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 t="str">
        <f t="shared" ref="A4:A16" si="0">"N="&amp;ROUND(B4*72,0)&amp;" MWt"</f>
        <v>N=16 MWt</v>
      </c>
      <c r="B4" s="10">
        <v>0.2291</v>
      </c>
      <c r="C4" s="11"/>
      <c r="D4" s="11">
        <v>51.449999999999996</v>
      </c>
      <c r="E4" s="11"/>
      <c r="F4" s="11"/>
      <c r="G4" s="11"/>
      <c r="H4" s="11"/>
      <c r="I4" s="11"/>
      <c r="J4" s="3"/>
      <c r="K4" s="8" t="s">
        <v>31</v>
      </c>
      <c r="L4" s="1"/>
      <c r="M4" s="1">
        <v>48.2</v>
      </c>
      <c r="N4" s="1">
        <v>51.446689895470385</v>
      </c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9" t="str">
        <f t="shared" si="0"/>
        <v>N=19 MWt</v>
      </c>
      <c r="B5" s="10">
        <v>0.26500000000000001</v>
      </c>
      <c r="C5" s="11"/>
      <c r="D5" s="11">
        <v>49.437728119199996</v>
      </c>
      <c r="E5" s="11"/>
      <c r="F5" s="11"/>
      <c r="G5" s="11"/>
      <c r="H5" s="11"/>
      <c r="I5" s="11"/>
      <c r="J5" s="3"/>
      <c r="K5" s="8" t="s">
        <v>32</v>
      </c>
      <c r="L5" s="1"/>
      <c r="M5" s="1">
        <v>45.4</v>
      </c>
      <c r="N5" s="1">
        <v>48.436236933797908</v>
      </c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9" t="str">
        <f t="shared" si="0"/>
        <v>N=22 MWt</v>
      </c>
      <c r="B6" s="10">
        <v>0.30609999999999998</v>
      </c>
      <c r="C6" s="11"/>
      <c r="D6" s="11">
        <v>47.455633001400003</v>
      </c>
      <c r="E6" s="11">
        <v>58.84</v>
      </c>
      <c r="F6" s="11"/>
      <c r="G6" s="11"/>
      <c r="H6" s="11"/>
      <c r="I6" s="11"/>
      <c r="J6" s="3"/>
      <c r="K6" s="8" t="s">
        <v>33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9" t="str">
        <f t="shared" si="0"/>
        <v>N=28 MWt</v>
      </c>
      <c r="B7" s="10">
        <v>0.39150000000000001</v>
      </c>
      <c r="C7" s="11"/>
      <c r="D7" s="11">
        <v>44.455254237300004</v>
      </c>
      <c r="E7" s="11">
        <v>54.9050649351</v>
      </c>
      <c r="F7" s="11">
        <v>66.38</v>
      </c>
      <c r="G7" s="11"/>
      <c r="H7" s="11"/>
      <c r="I7" s="11"/>
      <c r="J7" s="3"/>
      <c r="K7" s="8" t="s">
        <v>34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9" t="str">
        <f t="shared" si="0"/>
        <v>N=31 MWt</v>
      </c>
      <c r="B8" s="10">
        <v>0.43609999999999999</v>
      </c>
      <c r="C8" s="11"/>
      <c r="D8" s="11">
        <v>43.419999999999995</v>
      </c>
      <c r="E8" s="11">
        <v>53.413571428600001</v>
      </c>
      <c r="F8" s="11">
        <v>64.441909871199996</v>
      </c>
      <c r="G8" s="11">
        <v>75.470248313799999</v>
      </c>
      <c r="H8" s="11"/>
      <c r="I8" s="11"/>
      <c r="J8" s="3"/>
      <c r="K8" s="8" t="s">
        <v>35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9" t="str">
        <f t="shared" si="0"/>
        <v>N=35 MWt</v>
      </c>
      <c r="B9" s="10">
        <v>0.48409999999999997</v>
      </c>
      <c r="C9" s="11"/>
      <c r="D9" s="11">
        <v>41.794900490000003</v>
      </c>
      <c r="E9" s="11">
        <v>52.075486725700003</v>
      </c>
      <c r="F9" s="11">
        <v>62.356072961400002</v>
      </c>
      <c r="G9" s="11">
        <v>73.91</v>
      </c>
      <c r="H9" s="11"/>
      <c r="I9" s="11"/>
      <c r="J9" s="3"/>
      <c r="K9" s="8" t="s">
        <v>36</v>
      </c>
      <c r="L9" s="1"/>
      <c r="M9" s="1">
        <v>40.5</v>
      </c>
      <c r="N9" s="1">
        <v>43.424390243902437</v>
      </c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9" t="str">
        <f t="shared" si="0"/>
        <v>N=42 MWt</v>
      </c>
      <c r="B10" s="12">
        <v>0.58040000000000003</v>
      </c>
      <c r="C10" s="11"/>
      <c r="D10" s="11"/>
      <c r="E10" s="11">
        <v>50.160000000000004</v>
      </c>
      <c r="F10" s="11">
        <v>59.648473154399994</v>
      </c>
      <c r="G10" s="11">
        <v>69.794092558999992</v>
      </c>
      <c r="H10" s="11"/>
      <c r="I10" s="11"/>
      <c r="J10" s="3"/>
      <c r="K10" s="3"/>
    </row>
    <row r="11" spans="1:20">
      <c r="A11" s="9"/>
      <c r="B11" s="12"/>
      <c r="C11" s="11"/>
      <c r="D11" s="11"/>
      <c r="E11" s="11"/>
      <c r="F11" s="11"/>
      <c r="G11" s="11"/>
      <c r="H11" s="11"/>
      <c r="I11" s="11"/>
      <c r="J11" s="3"/>
      <c r="K11" s="3"/>
    </row>
    <row r="12" spans="1:20">
      <c r="A12" s="9" t="str">
        <f t="shared" si="0"/>
        <v>N=48 MWt</v>
      </c>
      <c r="B12" s="12">
        <v>0.66059999999999997</v>
      </c>
      <c r="C12" s="11"/>
      <c r="D12" s="11"/>
      <c r="E12" s="11">
        <v>49.040041759200001</v>
      </c>
      <c r="F12" s="11">
        <v>58.080305343500008</v>
      </c>
      <c r="G12" s="11">
        <v>67.120568927799994</v>
      </c>
      <c r="H12" s="11"/>
      <c r="I12" s="11"/>
      <c r="J12" s="3"/>
      <c r="K12" s="3"/>
    </row>
    <row r="13" spans="1:20">
      <c r="A13" s="9" t="str">
        <f t="shared" si="0"/>
        <v>N=53 MWt</v>
      </c>
      <c r="B13" s="12">
        <v>0.74270000000000003</v>
      </c>
      <c r="C13" s="11"/>
      <c r="D13" s="11"/>
      <c r="E13" s="11"/>
      <c r="F13" s="11">
        <v>56.76</v>
      </c>
      <c r="G13" s="11">
        <v>64.720990098999991</v>
      </c>
      <c r="H13" s="11"/>
      <c r="I13" s="11"/>
      <c r="J13" s="3"/>
      <c r="K13" s="3"/>
    </row>
    <row r="14" spans="1:20">
      <c r="A14" s="9" t="str">
        <f t="shared" si="0"/>
        <v>N=64 MWt</v>
      </c>
      <c r="B14" s="12">
        <v>0.8921</v>
      </c>
      <c r="C14" s="11"/>
      <c r="D14" s="11"/>
      <c r="E14" s="11"/>
      <c r="F14" s="11"/>
      <c r="G14" s="11">
        <v>61.95</v>
      </c>
      <c r="H14" s="11"/>
      <c r="I14" s="11"/>
      <c r="J14" s="3"/>
      <c r="K14" s="3"/>
    </row>
    <row r="15" spans="1:20">
      <c r="A15" s="9" t="str">
        <f t="shared" si="0"/>
        <v>N=78 MWt</v>
      </c>
      <c r="B15" s="12">
        <v>1.0894999999999999</v>
      </c>
      <c r="C15" s="11"/>
      <c r="D15" s="11"/>
      <c r="E15" s="11"/>
      <c r="F15" s="11"/>
      <c r="G15" s="11"/>
      <c r="H15" s="11"/>
      <c r="I15" s="11"/>
      <c r="J15" s="3"/>
      <c r="K15" s="3"/>
    </row>
    <row r="16" spans="1:20">
      <c r="A16" s="9" t="str">
        <f t="shared" si="0"/>
        <v>N=91 MWt</v>
      </c>
      <c r="B16" s="12">
        <v>1.2608999999999999</v>
      </c>
      <c r="C16" s="11"/>
      <c r="D16" s="11"/>
      <c r="E16" s="11"/>
      <c r="F16" s="11"/>
      <c r="G16" s="11"/>
      <c r="H16" s="11"/>
      <c r="I16" s="11"/>
      <c r="K16" s="3"/>
    </row>
    <row r="17" spans="1:9">
      <c r="A17" s="9"/>
      <c r="B17" s="12"/>
      <c r="C17" s="11"/>
      <c r="D17" s="11"/>
      <c r="E17" s="11"/>
      <c r="F17" s="11"/>
      <c r="G17" s="11"/>
      <c r="H17" s="11"/>
      <c r="I17" s="11"/>
    </row>
    <row r="18" spans="1:9">
      <c r="A18" s="13"/>
      <c r="B18" s="13" t="s">
        <v>7</v>
      </c>
      <c r="C18" s="14"/>
      <c r="D18" s="14"/>
      <c r="E18" s="14"/>
      <c r="F18" s="14"/>
      <c r="G18" s="14"/>
      <c r="H18" s="14"/>
      <c r="I18" s="14"/>
    </row>
    <row r="19" spans="1:9">
      <c r="A19" s="13"/>
      <c r="B19" s="13" t="s">
        <v>8</v>
      </c>
      <c r="C19" s="14"/>
      <c r="D19" s="14"/>
      <c r="E19" s="14"/>
      <c r="F19" s="14"/>
      <c r="G19" s="14"/>
      <c r="H19" s="14"/>
      <c r="I19" s="14"/>
    </row>
    <row r="51" spans="2:2">
      <c r="B51" s="15"/>
    </row>
    <row r="52" spans="2:2">
      <c r="B52" s="15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52"/>
  <sheetViews>
    <sheetView topLeftCell="A7" zoomScale="115" zoomScaleNormal="115" workbookViewId="0">
      <selection activeCell="L38" sqref="L38"/>
    </sheetView>
  </sheetViews>
  <sheetFormatPr defaultRowHeight="15"/>
  <cols>
    <col min="1" max="1" width="12.7109375" customWidth="1"/>
  </cols>
  <sheetData>
    <row r="1" spans="1:29">
      <c r="A1" s="42" t="s">
        <v>24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27"/>
    </row>
    <row r="2" spans="1:29">
      <c r="A2" s="43" t="s">
        <v>25</v>
      </c>
      <c r="B2" s="28"/>
      <c r="C2" s="43" t="s">
        <v>26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29"/>
    </row>
    <row r="3" spans="1:29">
      <c r="A3" s="43"/>
      <c r="B3" s="28">
        <v>0</v>
      </c>
      <c r="C3" s="30">
        <v>0.57722437536076521</v>
      </c>
      <c r="D3" s="30">
        <v>0.65968500041230316</v>
      </c>
      <c r="E3" s="30">
        <v>0.742145625463841</v>
      </c>
      <c r="F3" s="30">
        <v>0.82460625051537895</v>
      </c>
      <c r="G3" s="30">
        <v>0.90706687556691679</v>
      </c>
      <c r="H3" s="30">
        <v>0.98952750061845474</v>
      </c>
      <c r="I3" s="30">
        <v>1.0719881256699926</v>
      </c>
      <c r="J3" s="30">
        <v>1.1544487507215304</v>
      </c>
      <c r="K3" s="30">
        <v>1.2369093757730685</v>
      </c>
      <c r="L3" s="30">
        <v>1.3193700008246063</v>
      </c>
      <c r="M3" s="30">
        <v>1.4018306258761442</v>
      </c>
      <c r="N3" s="30">
        <v>1.484291250927682</v>
      </c>
      <c r="O3" s="30">
        <v>1.5667518759792201</v>
      </c>
      <c r="P3" s="30">
        <v>1.6492125010307579</v>
      </c>
      <c r="Q3" s="30">
        <v>1.7316731260822957</v>
      </c>
      <c r="R3" s="30">
        <v>1.8141337511338336</v>
      </c>
      <c r="S3" s="30">
        <v>1.8965943761853716</v>
      </c>
      <c r="T3" s="30">
        <v>1.9790550012369095</v>
      </c>
      <c r="U3" s="30">
        <v>2.0615156262884473</v>
      </c>
      <c r="V3" s="30">
        <v>2.1439762513399852</v>
      </c>
      <c r="W3" s="30">
        <v>2.226436876391523</v>
      </c>
      <c r="X3" s="30">
        <v>2.3088975014430608</v>
      </c>
      <c r="Y3" s="30">
        <v>2.3913581264945991</v>
      </c>
      <c r="Z3" s="30">
        <v>2.473818751546137</v>
      </c>
      <c r="AA3" s="30">
        <v>2.5562793765976748</v>
      </c>
      <c r="AB3" s="30">
        <v>2.6387400016492126</v>
      </c>
      <c r="AC3" s="30">
        <v>2.7212006267007505</v>
      </c>
    </row>
    <row r="4" spans="1:29">
      <c r="A4" s="30">
        <v>0</v>
      </c>
      <c r="B4" s="31">
        <v>0</v>
      </c>
      <c r="C4" s="32">
        <v>-0.06</v>
      </c>
      <c r="D4" s="32">
        <v>-0.15232063782188515</v>
      </c>
      <c r="E4" s="32">
        <v>-0.24736117751732645</v>
      </c>
      <c r="F4" s="32">
        <v>-0.34512161908632383</v>
      </c>
      <c r="G4" s="32">
        <v>-0.4456019625288774</v>
      </c>
      <c r="H4" s="32">
        <v>-0.54880220784498712</v>
      </c>
      <c r="I4" s="32">
        <v>-0.65472235503465293</v>
      </c>
      <c r="J4" s="32">
        <v>-0.76336240409787481</v>
      </c>
      <c r="K4" s="32">
        <v>-0.8747223550346529</v>
      </c>
      <c r="L4" s="32">
        <v>-0.98880220784498718</v>
      </c>
      <c r="M4" s="32">
        <v>-1.1056019625288775</v>
      </c>
      <c r="N4" s="32">
        <v>-1.2251216190863241</v>
      </c>
      <c r="O4" s="32">
        <v>-1.3473611775173269</v>
      </c>
      <c r="P4" s="32">
        <v>-1.4723206378218856</v>
      </c>
      <c r="Q4" s="32">
        <v>-1.6000000000000005</v>
      </c>
      <c r="R4" s="32">
        <v>-1.7249594603045593</v>
      </c>
      <c r="S4" s="32">
        <v>-1.847199018735562</v>
      </c>
      <c r="T4" s="32">
        <v>-1.9667186752930086</v>
      </c>
      <c r="U4" s="32">
        <v>-2.0835184299768992</v>
      </c>
      <c r="V4" s="32">
        <v>-2.1975982827872329</v>
      </c>
      <c r="W4" s="32">
        <v>-2.3089582337240109</v>
      </c>
      <c r="X4" s="32">
        <v>-2.4175982827872327</v>
      </c>
      <c r="Y4" s="32">
        <v>-2.5235184299768987</v>
      </c>
      <c r="Z4" s="32">
        <v>-2.6267186752930081</v>
      </c>
      <c r="AA4" s="32">
        <v>-2.7271990187355613</v>
      </c>
      <c r="AB4" s="32">
        <v>-2.8249594603045587</v>
      </c>
      <c r="AC4" s="32">
        <v>-2.92</v>
      </c>
    </row>
    <row r="5" spans="1:29">
      <c r="A5" s="30">
        <v>6.25E-2</v>
      </c>
      <c r="B5" s="31">
        <f>C5+0.02</f>
        <v>0.27633561164588544</v>
      </c>
      <c r="C5" s="32">
        <v>0.25633561164588542</v>
      </c>
      <c r="D5" s="32">
        <v>0.19399280261636159</v>
      </c>
      <c r="E5" s="32">
        <v>0.12834055863453919</v>
      </c>
      <c r="F5" s="32">
        <v>5.2124349152448138E-2</v>
      </c>
      <c r="G5" s="32">
        <v>-3.5030819993679921E-2</v>
      </c>
      <c r="H5" s="32">
        <v>-0.11691530041294797</v>
      </c>
      <c r="I5" s="32">
        <v>-0.20834979195235753</v>
      </c>
      <c r="J5" s="32">
        <v>-0.29978428349176722</v>
      </c>
      <c r="K5" s="32">
        <v>-0.39121877503117691</v>
      </c>
      <c r="L5" s="32">
        <v>-0.4826532665705866</v>
      </c>
      <c r="M5" s="32">
        <v>-0.57408775810999613</v>
      </c>
      <c r="N5" s="32">
        <v>-0.66552224964940587</v>
      </c>
      <c r="O5" s="32">
        <v>-0.75695674118881551</v>
      </c>
      <c r="P5" s="32">
        <v>-0.84839123272822525</v>
      </c>
      <c r="Q5" s="32">
        <v>-0.93982572426763489</v>
      </c>
      <c r="R5" s="32">
        <v>-1.0312602158070443</v>
      </c>
      <c r="S5" s="32">
        <v>-1.1226947073464544</v>
      </c>
      <c r="T5" s="32">
        <v>-1.2141291988858638</v>
      </c>
      <c r="U5" s="32">
        <v>-1.3055636904252736</v>
      </c>
      <c r="V5" s="32">
        <v>-1.3969981819646833</v>
      </c>
      <c r="W5" s="32">
        <v>-1.4884326735040927</v>
      </c>
      <c r="X5" s="32">
        <v>-1.5798671650435026</v>
      </c>
      <c r="Y5" s="32">
        <v>-1.6713016565829122</v>
      </c>
      <c r="Z5" s="32">
        <v>-1.7627361481223218</v>
      </c>
      <c r="AA5" s="32">
        <v>-1.8541706396617317</v>
      </c>
      <c r="AB5" s="32">
        <v>-1.9456051312011413</v>
      </c>
      <c r="AC5" s="32">
        <v>-2.0370396227405507</v>
      </c>
    </row>
    <row r="6" spans="1:29">
      <c r="A6" s="30">
        <v>0.125</v>
      </c>
      <c r="B6" s="31">
        <f>C6+0.03</f>
        <v>0.34983029293556955</v>
      </c>
      <c r="C6" s="32">
        <v>0.31983029293556958</v>
      </c>
      <c r="D6" s="32">
        <v>0.26655815266171495</v>
      </c>
      <c r="E6" s="32">
        <v>0.2099765774355617</v>
      </c>
      <c r="F6" s="32">
        <v>0.14283103670913982</v>
      </c>
      <c r="G6" s="32">
        <v>6.4746536318680922E-2</v>
      </c>
      <c r="H6" s="32">
        <v>-8.0672753449179402E-3</v>
      </c>
      <c r="I6" s="32">
        <v>-9.0431098128658363E-2</v>
      </c>
      <c r="J6" s="32">
        <v>-0.17279492091239884</v>
      </c>
      <c r="K6" s="32">
        <v>-0.25515874369613939</v>
      </c>
      <c r="L6" s="32">
        <v>-0.33752256647987988</v>
      </c>
      <c r="M6" s="32">
        <v>-0.41988638926362032</v>
      </c>
      <c r="N6" s="32">
        <v>-0.50225021204736087</v>
      </c>
      <c r="O6" s="32">
        <v>-0.5846140348311013</v>
      </c>
      <c r="P6" s="32">
        <v>-0.66697785761484185</v>
      </c>
      <c r="Q6" s="32">
        <v>-0.74934168039858229</v>
      </c>
      <c r="R6" s="32">
        <v>-0.83170550318232273</v>
      </c>
      <c r="S6" s="32">
        <v>-0.91406932596606338</v>
      </c>
      <c r="T6" s="32">
        <v>-0.99643314874980382</v>
      </c>
      <c r="U6" s="32">
        <v>-1.0787969715335444</v>
      </c>
      <c r="V6" s="32">
        <v>-1.1611607943172848</v>
      </c>
      <c r="W6" s="32">
        <v>-1.2435246171010252</v>
      </c>
      <c r="X6" s="32">
        <v>-1.3258884398847659</v>
      </c>
      <c r="Y6" s="32">
        <v>-1.4082522626685063</v>
      </c>
      <c r="Z6" s="32">
        <v>-1.4906160854522468</v>
      </c>
      <c r="AA6" s="32">
        <v>-1.5729799082359874</v>
      </c>
      <c r="AB6" s="32">
        <v>-1.6553437310197279</v>
      </c>
      <c r="AC6" s="32">
        <v>-1.7377075538034681</v>
      </c>
    </row>
    <row r="7" spans="1:29">
      <c r="A7" s="30">
        <v>0.1875</v>
      </c>
      <c r="B7" s="31">
        <f>C7</f>
        <v>0.38043885234844993</v>
      </c>
      <c r="C7" s="32">
        <v>0.38043885234844993</v>
      </c>
      <c r="D7" s="32">
        <v>0.3358250777050068</v>
      </c>
      <c r="E7" s="32">
        <v>0.28790186810926499</v>
      </c>
      <c r="F7" s="32">
        <v>0.22941469301325459</v>
      </c>
      <c r="G7" s="32">
        <v>0.15998855825320718</v>
      </c>
      <c r="H7" s="32">
        <v>9.5833112220019806E-2</v>
      </c>
      <c r="I7" s="32">
        <v>2.2127655066690857E-2</v>
      </c>
      <c r="J7" s="32">
        <v>-5.1577802086638161E-2</v>
      </c>
      <c r="K7" s="32">
        <v>-0.12528325923996719</v>
      </c>
      <c r="L7" s="32">
        <v>-0.19898871639329618</v>
      </c>
      <c r="M7" s="32">
        <v>-0.27269417354662517</v>
      </c>
      <c r="N7" s="32">
        <v>-0.34639963069995422</v>
      </c>
      <c r="O7" s="32">
        <v>-0.42010508785328327</v>
      </c>
      <c r="P7" s="32">
        <v>-0.49381054500661231</v>
      </c>
      <c r="Q7" s="32">
        <v>-0.56751600215994125</v>
      </c>
      <c r="R7" s="32">
        <v>-0.64122145931327024</v>
      </c>
      <c r="S7" s="32">
        <v>-0.71492691646659934</v>
      </c>
      <c r="T7" s="32">
        <v>-0.78863237361992833</v>
      </c>
      <c r="U7" s="32">
        <v>-0.86233783077325743</v>
      </c>
      <c r="V7" s="32">
        <v>-0.93604328792658631</v>
      </c>
      <c r="W7" s="32">
        <v>-1.0097487450799154</v>
      </c>
      <c r="X7" s="32">
        <v>-1.0834542022332445</v>
      </c>
      <c r="Y7" s="32">
        <v>-1.1571596593865734</v>
      </c>
      <c r="Z7" s="32">
        <v>-1.2308651165399025</v>
      </c>
      <c r="AA7" s="32">
        <v>-1.3045705736932316</v>
      </c>
      <c r="AB7" s="32">
        <v>-1.3782760308465605</v>
      </c>
      <c r="AC7" s="32">
        <v>-1.4519814879998894</v>
      </c>
    </row>
    <row r="8" spans="1:29">
      <c r="A8" s="30">
        <v>0.25</v>
      </c>
      <c r="B8" s="31">
        <f>C8-0.02</f>
        <v>0.41700684113380493</v>
      </c>
      <c r="C8" s="32">
        <v>0.43700684113380495</v>
      </c>
      <c r="D8" s="32">
        <v>0.40047420774541248</v>
      </c>
      <c r="E8" s="32">
        <v>0.36063213940472139</v>
      </c>
      <c r="F8" s="32">
        <v>0.31022610556376173</v>
      </c>
      <c r="G8" s="32">
        <v>0.24888111205876504</v>
      </c>
      <c r="H8" s="32">
        <v>0.19280680728062838</v>
      </c>
      <c r="I8" s="32">
        <v>0.12718249138235013</v>
      </c>
      <c r="J8" s="33">
        <v>6.1558175484071831E-2</v>
      </c>
      <c r="K8" s="33">
        <v>-4.0661404142064983E-3</v>
      </c>
      <c r="L8" s="32">
        <v>-6.9690456312484786E-2</v>
      </c>
      <c r="M8" s="32">
        <v>-0.13531477221076307</v>
      </c>
      <c r="N8" s="32">
        <v>-0.20093908810904137</v>
      </c>
      <c r="O8" s="32">
        <v>-0.2665634040073197</v>
      </c>
      <c r="P8" s="32">
        <v>-0.33218771990559803</v>
      </c>
      <c r="Q8" s="32">
        <v>-0.39781203580387631</v>
      </c>
      <c r="R8" s="32">
        <v>-0.46343635170215458</v>
      </c>
      <c r="S8" s="32">
        <v>-0.52906066760043291</v>
      </c>
      <c r="T8" s="32">
        <v>-0.59468498349871124</v>
      </c>
      <c r="U8" s="32">
        <v>-0.66030929939698957</v>
      </c>
      <c r="V8" s="32">
        <v>-0.72593361529526779</v>
      </c>
      <c r="W8" s="32">
        <v>-0.79155793119354612</v>
      </c>
      <c r="X8" s="32">
        <v>-0.85718224709182445</v>
      </c>
      <c r="Y8" s="32">
        <v>-0.92280656299010277</v>
      </c>
      <c r="Z8" s="32">
        <v>-0.9884308788883811</v>
      </c>
      <c r="AA8" s="32">
        <v>-1.0540551947866594</v>
      </c>
      <c r="AB8" s="32">
        <v>-1.1196795106849375</v>
      </c>
      <c r="AC8" s="32">
        <v>-1.1853038265832159</v>
      </c>
    </row>
    <row r="9" spans="1:29">
      <c r="A9" s="30">
        <v>0.3125</v>
      </c>
      <c r="B9" s="31">
        <f>C9-0.04</f>
        <v>0.44607091303947</v>
      </c>
      <c r="C9" s="32">
        <v>0.48607091303946998</v>
      </c>
      <c r="D9" s="32">
        <v>0.45654743278045823</v>
      </c>
      <c r="E9" s="32">
        <v>0.42371451756914791</v>
      </c>
      <c r="F9" s="32">
        <v>0.38031763685756892</v>
      </c>
      <c r="G9" s="32">
        <v>0.32598179648195297</v>
      </c>
      <c r="H9" s="32">
        <v>0.27691664483319706</v>
      </c>
      <c r="I9" s="32">
        <v>0.2183014820642995</v>
      </c>
      <c r="J9" s="32">
        <v>0.15968631929540192</v>
      </c>
      <c r="K9" s="32">
        <v>0.10107115652650434</v>
      </c>
      <c r="L9" s="32">
        <v>4.2455993757606753E-2</v>
      </c>
      <c r="M9" s="32">
        <v>-1.6159169011290817E-2</v>
      </c>
      <c r="N9" s="32">
        <v>-7.4774331780188386E-2</v>
      </c>
      <c r="O9" s="32">
        <v>-0.133389494549086</v>
      </c>
      <c r="P9" s="32">
        <v>-0.19200465731798358</v>
      </c>
      <c r="Q9" s="32">
        <v>-0.25061982008688116</v>
      </c>
      <c r="R9" s="32">
        <v>-0.30923498285577872</v>
      </c>
      <c r="S9" s="32">
        <v>-0.36785014562467633</v>
      </c>
      <c r="T9" s="32">
        <v>-0.42646530839357388</v>
      </c>
      <c r="U9" s="32">
        <v>-0.48508047116247149</v>
      </c>
      <c r="V9" s="32">
        <v>-0.5436956339313691</v>
      </c>
      <c r="W9" s="32">
        <v>-0.60231079670026666</v>
      </c>
      <c r="X9" s="32">
        <v>-0.66092595946916421</v>
      </c>
      <c r="Y9" s="32">
        <v>-0.71954112223806188</v>
      </c>
      <c r="Z9" s="32">
        <v>-0.77815628500695944</v>
      </c>
      <c r="AA9" s="32">
        <v>-0.83677144777585699</v>
      </c>
      <c r="AB9" s="32">
        <v>-0.89538661054475455</v>
      </c>
      <c r="AC9" s="32">
        <v>-0.9540017733136521</v>
      </c>
    </row>
    <row r="10" spans="1:29">
      <c r="A10" s="30">
        <v>0.375</v>
      </c>
      <c r="B10" s="31">
        <f t="shared" ref="B10:B11" si="0">C10-0.05</f>
        <v>0.47647661931472357</v>
      </c>
      <c r="C10" s="32">
        <v>0.52647661931472356</v>
      </c>
      <c r="D10" s="32">
        <v>0.50272538280931944</v>
      </c>
      <c r="E10" s="32">
        <v>0.47566471135161675</v>
      </c>
      <c r="F10" s="32">
        <v>0.43804007439364545</v>
      </c>
      <c r="G10" s="32">
        <v>0.38947647777163713</v>
      </c>
      <c r="H10" s="32">
        <v>0.34618356987648891</v>
      </c>
      <c r="I10" s="32">
        <v>0.29334065086119898</v>
      </c>
      <c r="J10" s="32">
        <v>0.24049773184590906</v>
      </c>
      <c r="K10" s="32">
        <v>0.18765481283061913</v>
      </c>
      <c r="L10" s="32">
        <v>0.13481189381532921</v>
      </c>
      <c r="M10" s="32">
        <v>8.1968974800039285E-2</v>
      </c>
      <c r="N10" s="33">
        <v>2.9126055784749354E-2</v>
      </c>
      <c r="O10" s="33">
        <v>-2.3716863230540577E-2</v>
      </c>
      <c r="P10" s="32">
        <v>-7.6559782245830516E-2</v>
      </c>
      <c r="Q10" s="32">
        <v>-0.12940270126112044</v>
      </c>
      <c r="R10" s="32">
        <v>-0.18224562027641036</v>
      </c>
      <c r="S10" s="32">
        <v>-0.23508853929170029</v>
      </c>
      <c r="T10" s="32">
        <v>-0.28793145830699024</v>
      </c>
      <c r="U10" s="32">
        <v>-0.34077437732228016</v>
      </c>
      <c r="V10" s="32">
        <v>-0.39361729633757009</v>
      </c>
      <c r="W10" s="32">
        <v>-0.44646021535286001</v>
      </c>
      <c r="X10" s="32">
        <v>-0.49930313436814994</v>
      </c>
      <c r="Y10" s="32">
        <v>-0.55214605338343992</v>
      </c>
      <c r="Z10" s="32">
        <v>-0.60498897239872984</v>
      </c>
      <c r="AA10" s="32">
        <v>-0.65783189141401976</v>
      </c>
      <c r="AB10" s="32">
        <v>-0.71067481042930969</v>
      </c>
      <c r="AC10" s="32">
        <v>-0.76351772944459961</v>
      </c>
    </row>
    <row r="11" spans="1:29">
      <c r="A11" s="30">
        <v>0.4375</v>
      </c>
      <c r="B11" s="31">
        <f t="shared" si="0"/>
        <v>0.54085769299194386</v>
      </c>
      <c r="C11" s="33">
        <v>0.59085769299194391</v>
      </c>
      <c r="D11" s="33">
        <v>0.57075510819132746</v>
      </c>
      <c r="E11" s="33">
        <v>0.55038719287515236</v>
      </c>
      <c r="F11" s="33">
        <v>0.51786460565641923</v>
      </c>
      <c r="G11" s="33">
        <v>0.47843196957688366</v>
      </c>
      <c r="H11" s="33">
        <v>0.43406640917892048</v>
      </c>
      <c r="I11" s="32">
        <v>0.3889719051974711</v>
      </c>
      <c r="J11" s="32">
        <v>0.34387442730221718</v>
      </c>
      <c r="K11" s="32">
        <v>0.2882744273022172</v>
      </c>
      <c r="L11" s="32">
        <v>0.23267442730221721</v>
      </c>
      <c r="M11" s="32">
        <v>0.17707442730221723</v>
      </c>
      <c r="N11" s="32">
        <v>0.12147442730221723</v>
      </c>
      <c r="O11" s="32">
        <v>6.5874427302217237E-2</v>
      </c>
      <c r="P11" s="32">
        <v>1.027442730221724E-2</v>
      </c>
      <c r="Q11" s="32">
        <v>-4.5325572697782757E-2</v>
      </c>
      <c r="R11" s="32">
        <v>-0.10092557269778275</v>
      </c>
      <c r="S11" s="32">
        <v>-0.15652557269778275</v>
      </c>
      <c r="T11" s="32">
        <v>-0.21212557269778276</v>
      </c>
      <c r="U11" s="32">
        <v>-0.26772557269778274</v>
      </c>
      <c r="V11" s="32">
        <v>-0.32332557269778273</v>
      </c>
      <c r="W11" s="32">
        <v>-0.37892557269778271</v>
      </c>
      <c r="X11" s="32">
        <v>-0.43452557269778269</v>
      </c>
      <c r="Y11" s="32">
        <v>-0.49012557269778267</v>
      </c>
      <c r="Z11" s="32">
        <v>-0.54572557269778266</v>
      </c>
      <c r="AA11" s="32">
        <v>-0.60132557269778264</v>
      </c>
      <c r="AB11" s="32">
        <v>-0.65692557269778262</v>
      </c>
      <c r="AC11" s="32">
        <v>-0.71252557269778261</v>
      </c>
    </row>
    <row r="12" spans="1:29">
      <c r="A12" s="30">
        <v>0.5</v>
      </c>
      <c r="B12" s="31">
        <f t="shared" ref="B12:B15" si="1">C12-0.06</f>
        <v>0.57563375416012552</v>
      </c>
      <c r="C12" s="33">
        <v>0.63563375416012546</v>
      </c>
      <c r="D12" s="33">
        <v>0.62685854567674992</v>
      </c>
      <c r="E12" s="33">
        <v>0.61096913541416797</v>
      </c>
      <c r="F12" s="33">
        <v>0.58603268776946194</v>
      </c>
      <c r="G12" s="33">
        <v>0.55516564392376566</v>
      </c>
      <c r="H12" s="33">
        <v>0.51202781812145204</v>
      </c>
      <c r="I12" s="33">
        <v>0.46452219305037867</v>
      </c>
      <c r="J12" s="33">
        <v>0.41551088509187417</v>
      </c>
      <c r="K12" s="32">
        <v>0.37377931108031559</v>
      </c>
      <c r="L12" s="32">
        <v>0.31699911310134843</v>
      </c>
      <c r="M12" s="32">
        <v>0.26021891512238127</v>
      </c>
      <c r="N12" s="32">
        <v>0.20343871714341411</v>
      </c>
      <c r="O12" s="32">
        <v>0.14665851916444694</v>
      </c>
      <c r="P12" s="32">
        <v>8.9878321185479781E-2</v>
      </c>
      <c r="Q12" s="33">
        <v>3.3098123206512613E-2</v>
      </c>
      <c r="R12" s="33">
        <v>-2.3682074772454556E-2</v>
      </c>
      <c r="S12" s="32">
        <v>-8.0462272751421732E-2</v>
      </c>
      <c r="T12" s="32">
        <v>-0.13724247073038889</v>
      </c>
      <c r="U12" s="32">
        <v>-0.19402266870935606</v>
      </c>
      <c r="V12" s="32">
        <v>-0.25080286668832324</v>
      </c>
      <c r="W12" s="32">
        <v>-0.30758306466729041</v>
      </c>
      <c r="X12" s="32">
        <v>-0.36436326264625757</v>
      </c>
      <c r="Y12" s="32">
        <v>-0.42114346062522473</v>
      </c>
      <c r="Z12" s="32">
        <v>-0.47792365860419189</v>
      </c>
      <c r="AA12" s="32">
        <v>-0.53470385658315911</v>
      </c>
      <c r="AB12" s="32">
        <v>-0.59148405456212627</v>
      </c>
      <c r="AC12" s="32">
        <v>-0.64826425254109343</v>
      </c>
    </row>
    <row r="13" spans="1:29">
      <c r="A13" s="30">
        <v>0.5625</v>
      </c>
      <c r="B13" s="31">
        <f t="shared" si="1"/>
        <v>0.62254897521197594</v>
      </c>
      <c r="C13" s="33">
        <v>0.68254897521197599</v>
      </c>
      <c r="D13" s="33">
        <v>0.66867440530525935</v>
      </c>
      <c r="E13" s="33">
        <v>0.65807607698725146</v>
      </c>
      <c r="F13" s="33">
        <v>0.6356854304061067</v>
      </c>
      <c r="G13" s="33">
        <v>0.6085132406576309</v>
      </c>
      <c r="H13" s="33">
        <v>0.57951870641743908</v>
      </c>
      <c r="I13" s="33">
        <v>0.53459280397348474</v>
      </c>
      <c r="J13" s="33">
        <v>0.48779394056611497</v>
      </c>
      <c r="K13" s="33">
        <v>0.44393510624564242</v>
      </c>
      <c r="L13" s="32">
        <v>0.4009703299122348</v>
      </c>
      <c r="M13" s="32">
        <v>0.35342342899354806</v>
      </c>
      <c r="N13" s="32">
        <v>0.29742342899354807</v>
      </c>
      <c r="O13" s="32">
        <v>0.24142342899354807</v>
      </c>
      <c r="P13" s="32">
        <v>0.18542342899354808</v>
      </c>
      <c r="Q13" s="32">
        <v>0.12942342899354808</v>
      </c>
      <c r="R13" s="32">
        <v>7.342342899354809E-2</v>
      </c>
      <c r="S13" s="32">
        <v>1.7423428993548089E-2</v>
      </c>
      <c r="T13" s="32">
        <v>-3.8576571006451912E-2</v>
      </c>
      <c r="U13" s="32">
        <v>-9.457657100645192E-2</v>
      </c>
      <c r="V13" s="32">
        <v>-0.15057657100645191</v>
      </c>
      <c r="W13" s="32">
        <v>-0.20657657100645191</v>
      </c>
      <c r="X13" s="32">
        <v>-0.26257657100645193</v>
      </c>
      <c r="Y13" s="32">
        <v>-0.31857657100645193</v>
      </c>
      <c r="Z13" s="32">
        <v>-0.37457657100645192</v>
      </c>
      <c r="AA13" s="32">
        <v>-0.43057657100645191</v>
      </c>
      <c r="AB13" s="32">
        <v>-0.48657657100645191</v>
      </c>
      <c r="AC13" s="32">
        <v>-0.54257657100645196</v>
      </c>
    </row>
    <row r="14" spans="1:29">
      <c r="A14" s="30">
        <v>0.625</v>
      </c>
      <c r="B14" s="31">
        <f t="shared" si="1"/>
        <v>0.65393330413290807</v>
      </c>
      <c r="C14" s="33">
        <v>0.71393330413290801</v>
      </c>
      <c r="D14" s="33">
        <v>0.69548478982164963</v>
      </c>
      <c r="E14" s="33">
        <v>0.68694665602984317</v>
      </c>
      <c r="F14" s="33">
        <v>0.66938266673596669</v>
      </c>
      <c r="G14" s="33">
        <v>0.64394835054143662</v>
      </c>
      <c r="H14" s="33">
        <v>0.61681865100766831</v>
      </c>
      <c r="I14" s="33">
        <v>0.5898281627548988</v>
      </c>
      <c r="J14" s="33">
        <v>0.55138185126681005</v>
      </c>
      <c r="K14" s="33">
        <v>0.50718177303388967</v>
      </c>
      <c r="L14" s="33">
        <v>0.46456346826970468</v>
      </c>
      <c r="M14" s="33">
        <v>0.42320855432522014</v>
      </c>
      <c r="N14" s="32">
        <v>0.37809102169681952</v>
      </c>
      <c r="O14" s="32">
        <v>0.32390996340953382</v>
      </c>
      <c r="P14" s="32">
        <v>0.26972890512224812</v>
      </c>
      <c r="Q14" s="32">
        <v>0.21554784683496242</v>
      </c>
      <c r="R14" s="32">
        <v>0.16136678854767672</v>
      </c>
      <c r="S14" s="32">
        <v>0.10718573026039101</v>
      </c>
      <c r="T14" s="33">
        <v>5.3004671973105294E-2</v>
      </c>
      <c r="U14" s="33">
        <v>-1.1763863141804193E-3</v>
      </c>
      <c r="V14" s="32">
        <v>-5.5357444601466133E-2</v>
      </c>
      <c r="W14" s="32">
        <v>-0.10953850288875185</v>
      </c>
      <c r="X14" s="32">
        <v>-0.16371956117603756</v>
      </c>
      <c r="Y14" s="32">
        <v>-0.21790061946332329</v>
      </c>
      <c r="Z14" s="32">
        <v>-0.27208167775060899</v>
      </c>
      <c r="AA14" s="32">
        <v>-0.32626273603789469</v>
      </c>
      <c r="AB14" s="32">
        <v>-0.38044379432518038</v>
      </c>
      <c r="AC14" s="32">
        <v>-0.43462485261246608</v>
      </c>
    </row>
    <row r="15" spans="1:29">
      <c r="A15" s="30">
        <v>0.6875</v>
      </c>
      <c r="B15" s="31">
        <f t="shared" si="1"/>
        <v>0.66809748988962236</v>
      </c>
      <c r="C15" s="33">
        <v>0.72809748988962231</v>
      </c>
      <c r="D15" s="33">
        <v>0.70841373903077587</v>
      </c>
      <c r="E15" s="33">
        <v>0.69507464128690288</v>
      </c>
      <c r="F15" s="33">
        <v>0.68816857010475885</v>
      </c>
      <c r="G15" s="33">
        <v>0.67001984978040929</v>
      </c>
      <c r="H15" s="33">
        <v>0.64354593322752429</v>
      </c>
      <c r="I15" s="33">
        <v>0.61618265884539292</v>
      </c>
      <c r="J15" s="33">
        <v>0.59099415120436316</v>
      </c>
      <c r="K15" s="33">
        <v>0.56255736562558156</v>
      </c>
      <c r="L15" s="33">
        <v>0.52136051241836434</v>
      </c>
      <c r="M15" s="33">
        <v>0.47786862108969735</v>
      </c>
      <c r="N15" s="33">
        <v>0.43678336577110194</v>
      </c>
      <c r="O15" s="32">
        <v>0.38559228902658726</v>
      </c>
      <c r="P15" s="32">
        <v>0.33359228902658727</v>
      </c>
      <c r="Q15" s="32">
        <v>0.28159228902658728</v>
      </c>
      <c r="R15" s="32">
        <v>0.22959228902658729</v>
      </c>
      <c r="S15" s="32">
        <v>0.1775922890265873</v>
      </c>
      <c r="T15" s="32">
        <v>0.12559228902658731</v>
      </c>
      <c r="U15" s="32">
        <v>7.3592289026587321E-2</v>
      </c>
      <c r="V15" s="32">
        <v>2.1592289026587323E-2</v>
      </c>
      <c r="W15" s="32">
        <v>-3.0407710973412674E-2</v>
      </c>
      <c r="X15" s="32">
        <v>-8.2407710973412679E-2</v>
      </c>
      <c r="Y15" s="32">
        <v>-0.13440771097341267</v>
      </c>
      <c r="Z15" s="32">
        <v>-0.18640771097341266</v>
      </c>
      <c r="AA15" s="32">
        <v>-0.23840771097341265</v>
      </c>
      <c r="AB15" s="32">
        <v>-0.29040771097341267</v>
      </c>
      <c r="AC15" s="32">
        <v>-0.34240771097341266</v>
      </c>
    </row>
    <row r="16" spans="1:29">
      <c r="A16" s="30">
        <v>0.75</v>
      </c>
      <c r="B16" s="31">
        <f t="shared" ref="B16:B18" si="2">C16-0.08</f>
        <v>0.65345593243748756</v>
      </c>
      <c r="C16" s="33">
        <v>0.73345593243748752</v>
      </c>
      <c r="D16" s="33">
        <v>0.71910823626492415</v>
      </c>
      <c r="E16" s="33">
        <v>0.70438266155952545</v>
      </c>
      <c r="F16" s="33">
        <v>0.69633243655681853</v>
      </c>
      <c r="G16" s="33">
        <v>0.68450457640835294</v>
      </c>
      <c r="H16" s="33">
        <v>0.66374140485068889</v>
      </c>
      <c r="I16" s="33">
        <v>0.63764208899878816</v>
      </c>
      <c r="J16" s="33">
        <v>0.6138396853197764</v>
      </c>
      <c r="K16" s="33">
        <v>0.59231148100874775</v>
      </c>
      <c r="L16" s="33">
        <v>0.57148502848032012</v>
      </c>
      <c r="M16" s="33">
        <v>0.5402565447699883</v>
      </c>
      <c r="N16" s="33">
        <v>0.4925403314265388</v>
      </c>
      <c r="O16" s="33">
        <v>0.44537867155558636</v>
      </c>
      <c r="P16" s="32">
        <v>0.39318767876548982</v>
      </c>
      <c r="Q16" s="32">
        <v>0.3433434768569863</v>
      </c>
      <c r="R16" s="32">
        <v>0.29349927494848277</v>
      </c>
      <c r="S16" s="32">
        <v>0.24365507303997927</v>
      </c>
      <c r="T16" s="32">
        <v>0.19381087113147577</v>
      </c>
      <c r="U16" s="32">
        <v>0.14396666922297227</v>
      </c>
      <c r="V16" s="32">
        <v>9.4122467314468772E-2</v>
      </c>
      <c r="W16" s="33">
        <v>4.4278265405965266E-2</v>
      </c>
      <c r="X16" s="33">
        <v>-5.5659365025382407E-3</v>
      </c>
      <c r="Y16" s="32">
        <v>-5.5410138411041747E-2</v>
      </c>
      <c r="Z16" s="32">
        <v>-0.10525434031954525</v>
      </c>
      <c r="AA16" s="32">
        <v>-0.15509854222804875</v>
      </c>
      <c r="AB16" s="32">
        <v>-0.20494274413655225</v>
      </c>
      <c r="AC16" s="32">
        <v>-0.25478694604505575</v>
      </c>
    </row>
    <row r="17" spans="1:29">
      <c r="A17" s="30">
        <v>0.8125</v>
      </c>
      <c r="B17" s="31">
        <f t="shared" si="2"/>
        <v>0.65500000000000003</v>
      </c>
      <c r="C17" s="33">
        <v>0.73499999999999999</v>
      </c>
      <c r="D17" s="33">
        <v>0.71919999999999995</v>
      </c>
      <c r="E17" s="33">
        <v>0.71252565569703441</v>
      </c>
      <c r="F17" s="33">
        <v>0.70213003133934482</v>
      </c>
      <c r="G17" s="33">
        <v>0.68867003826305939</v>
      </c>
      <c r="H17" s="33">
        <v>0.67534252908391201</v>
      </c>
      <c r="I17" s="33">
        <v>0.65490048942132084</v>
      </c>
      <c r="J17" s="33">
        <v>0.63093623745293803</v>
      </c>
      <c r="K17" s="33">
        <v>0.60915506120671425</v>
      </c>
      <c r="L17" s="33">
        <v>0.58960506286106074</v>
      </c>
      <c r="M17" s="33">
        <v>0.56781905740052996</v>
      </c>
      <c r="N17" s="33">
        <v>0.54374610888843944</v>
      </c>
      <c r="O17" s="33">
        <v>0.50885240108707752</v>
      </c>
      <c r="P17" s="33">
        <v>0.45924627105621513</v>
      </c>
      <c r="Q17" s="32">
        <v>0.40539190714236067</v>
      </c>
      <c r="R17" s="32">
        <v>0.35539190714236069</v>
      </c>
      <c r="S17" s="32">
        <v>0.3053919071423607</v>
      </c>
      <c r="T17" s="32">
        <v>0.25539190714236071</v>
      </c>
      <c r="U17" s="32">
        <v>0.20539190714236072</v>
      </c>
      <c r="V17" s="32">
        <v>0.15539190714236073</v>
      </c>
      <c r="W17" s="32">
        <v>0.10539190714236073</v>
      </c>
      <c r="X17" s="32">
        <v>5.5391907142360725E-2</v>
      </c>
      <c r="Y17" s="32">
        <v>5.3919071423607218E-3</v>
      </c>
      <c r="Z17" s="32">
        <v>-4.4608092857639281E-2</v>
      </c>
      <c r="AA17" s="32">
        <v>-9.4608092857639284E-2</v>
      </c>
      <c r="AB17" s="32">
        <v>-0.14460809285763929</v>
      </c>
      <c r="AC17" s="32">
        <v>-0.1946080928576393</v>
      </c>
    </row>
    <row r="18" spans="1:29">
      <c r="A18" s="30">
        <v>0.875</v>
      </c>
      <c r="B18" s="31">
        <f t="shared" si="2"/>
        <v>0.66769893625793686</v>
      </c>
      <c r="C18" s="32">
        <v>0.74769893625793682</v>
      </c>
      <c r="D18" s="33">
        <v>0.7337130700090706</v>
      </c>
      <c r="E18" s="33">
        <v>0.72885285945723888</v>
      </c>
      <c r="F18" s="33">
        <v>0.7202713688506831</v>
      </c>
      <c r="G18" s="33">
        <v>0.7086255095255316</v>
      </c>
      <c r="H18" s="33">
        <v>0.69711213409751804</v>
      </c>
      <c r="I18" s="33">
        <v>0.67848422818606069</v>
      </c>
      <c r="J18" s="33">
        <v>0.6563341099688117</v>
      </c>
      <c r="K18" s="33">
        <v>0.63636706747372174</v>
      </c>
      <c r="L18" s="33">
        <v>0.61863120287920204</v>
      </c>
      <c r="M18" s="33">
        <v>0.59865933116980508</v>
      </c>
      <c r="N18" s="33">
        <v>0.57640051640884848</v>
      </c>
      <c r="O18" s="33">
        <v>0.54332094235862038</v>
      </c>
      <c r="P18" s="33">
        <v>0.49552894607889181</v>
      </c>
      <c r="Q18" s="33">
        <v>0.44348871591617117</v>
      </c>
      <c r="R18" s="32">
        <v>0.395302849667305</v>
      </c>
      <c r="S18" s="32">
        <v>0.34711698341843888</v>
      </c>
      <c r="T18" s="32">
        <v>0.29893111716957271</v>
      </c>
      <c r="U18" s="32">
        <v>0.25074525092070654</v>
      </c>
      <c r="V18" s="32">
        <v>0.2025593846718404</v>
      </c>
      <c r="W18" s="32">
        <v>0.15437351842297423</v>
      </c>
      <c r="X18" s="32">
        <v>0.10618765217410805</v>
      </c>
      <c r="Y18" s="32">
        <v>5.8001785925241897E-2</v>
      </c>
      <c r="Z18" s="33">
        <v>9.8159196763757256E-3</v>
      </c>
      <c r="AA18" s="33">
        <v>-3.8369946572490439E-2</v>
      </c>
      <c r="AB18" s="32">
        <v>-8.6555812821356604E-2</v>
      </c>
      <c r="AC18" s="32">
        <v>-0.1347416790702228</v>
      </c>
    </row>
    <row r="19" spans="1:29">
      <c r="A19" s="30">
        <v>0.9375</v>
      </c>
      <c r="B19" s="31">
        <f t="shared" ref="B19:B20" si="3">C19-0.01</f>
        <v>0.74751175063906983</v>
      </c>
      <c r="C19" s="32">
        <v>0.75751175063906984</v>
      </c>
      <c r="D19" s="33">
        <v>0.74492771501607979</v>
      </c>
      <c r="E19" s="33">
        <v>0.74146933509012414</v>
      </c>
      <c r="F19" s="33">
        <v>0.73428967510944454</v>
      </c>
      <c r="G19" s="33">
        <v>0.72404564641016922</v>
      </c>
      <c r="H19" s="33">
        <v>0.71393410160803172</v>
      </c>
      <c r="I19" s="33">
        <v>0.69670802632245055</v>
      </c>
      <c r="J19" s="33">
        <v>0.67595973873107773</v>
      </c>
      <c r="K19" s="33">
        <v>0.65739452686186395</v>
      </c>
      <c r="L19" s="33">
        <v>0.64106049289322031</v>
      </c>
      <c r="M19" s="33">
        <v>0.62249045180969953</v>
      </c>
      <c r="N19" s="33">
        <v>0.60163346767461912</v>
      </c>
      <c r="O19" s="33">
        <v>0.56995572425026708</v>
      </c>
      <c r="P19" s="33">
        <v>0.52356555859641474</v>
      </c>
      <c r="Q19" s="33">
        <v>0.47292715905957022</v>
      </c>
      <c r="R19" s="32">
        <v>0.42614312343658017</v>
      </c>
      <c r="S19" s="32">
        <v>0.37935908781359018</v>
      </c>
      <c r="T19" s="32">
        <v>0.33257505219060018</v>
      </c>
      <c r="U19" s="32">
        <v>0.28579101656761013</v>
      </c>
      <c r="V19" s="32">
        <v>0.23900698094462014</v>
      </c>
      <c r="W19" s="32">
        <v>0.19222294532163012</v>
      </c>
      <c r="X19" s="32">
        <v>0.1454389096986401</v>
      </c>
      <c r="Y19" s="32">
        <v>9.8654874075650087E-2</v>
      </c>
      <c r="Z19" s="32">
        <v>5.1870838452660058E-2</v>
      </c>
      <c r="AA19" s="32">
        <v>5.0868028296700354E-3</v>
      </c>
      <c r="AB19" s="32">
        <v>-4.1697232793319987E-2</v>
      </c>
      <c r="AC19" s="32">
        <v>-8.8481268416310044E-2</v>
      </c>
    </row>
    <row r="20" spans="1:29">
      <c r="A20" s="30">
        <v>1</v>
      </c>
      <c r="B20" s="31">
        <f t="shared" si="3"/>
        <v>0.75443844314339903</v>
      </c>
      <c r="C20" s="32">
        <v>0.76443844314339904</v>
      </c>
      <c r="D20" s="33">
        <v>0.75284393502102742</v>
      </c>
      <c r="E20" s="33">
        <v>0.75037508259569019</v>
      </c>
      <c r="F20" s="33">
        <v>0.74418495011562913</v>
      </c>
      <c r="G20" s="33">
        <v>0.73493044891697223</v>
      </c>
      <c r="H20" s="33">
        <v>0.72580843161545316</v>
      </c>
      <c r="I20" s="33">
        <v>0.70957188383049041</v>
      </c>
      <c r="J20" s="33">
        <v>0.68981312373973613</v>
      </c>
      <c r="K20" s="33">
        <v>0.67223743937114078</v>
      </c>
      <c r="L20" s="33">
        <v>0.65689293290311557</v>
      </c>
      <c r="M20" s="33">
        <v>0.63931241932021321</v>
      </c>
      <c r="N20" s="33">
        <v>0.61944496268575133</v>
      </c>
      <c r="O20" s="33">
        <v>0.58875674676201772</v>
      </c>
      <c r="P20" s="33">
        <v>0.54335610860878381</v>
      </c>
      <c r="Q20" s="33">
        <v>0.49370723657255777</v>
      </c>
      <c r="R20" s="32">
        <v>0.44791272845018615</v>
      </c>
      <c r="S20" s="32">
        <v>0.40211822032781463</v>
      </c>
      <c r="T20" s="32">
        <v>0.35632371220544312</v>
      </c>
      <c r="U20" s="32">
        <v>0.3105292040830715</v>
      </c>
      <c r="V20" s="32">
        <v>0.26473469596069998</v>
      </c>
      <c r="W20" s="32">
        <v>0.21894018783832839</v>
      </c>
      <c r="X20" s="32">
        <v>0.17314567971595682</v>
      </c>
      <c r="Y20" s="32">
        <v>0.12735117159358528</v>
      </c>
      <c r="Z20" s="32">
        <v>8.1556663471213708E-2</v>
      </c>
      <c r="AA20" s="33">
        <v>3.5762155348842133E-2</v>
      </c>
      <c r="AB20" s="33">
        <v>-1.0032352773529436E-2</v>
      </c>
      <c r="AC20" s="32">
        <v>-5.582686089590104E-2</v>
      </c>
    </row>
    <row r="21" spans="1:29">
      <c r="C21">
        <v>-0.06</v>
      </c>
      <c r="D21">
        <f t="shared" ref="D21:AC21" si="4">C21-0.11</f>
        <v>-0.16999999999999998</v>
      </c>
      <c r="E21">
        <f t="shared" si="4"/>
        <v>-0.27999999999999997</v>
      </c>
      <c r="F21">
        <f t="shared" si="4"/>
        <v>-0.38999999999999996</v>
      </c>
      <c r="G21">
        <f t="shared" si="4"/>
        <v>-0.49999999999999994</v>
      </c>
      <c r="H21">
        <f t="shared" si="4"/>
        <v>-0.61</v>
      </c>
      <c r="I21">
        <f t="shared" si="4"/>
        <v>-0.72</v>
      </c>
      <c r="J21">
        <f t="shared" si="4"/>
        <v>-0.83</v>
      </c>
      <c r="K21">
        <f t="shared" si="4"/>
        <v>-0.94</v>
      </c>
      <c r="L21">
        <f t="shared" si="4"/>
        <v>-1.05</v>
      </c>
      <c r="M21">
        <f t="shared" si="4"/>
        <v>-1.1600000000000001</v>
      </c>
      <c r="N21">
        <f t="shared" si="4"/>
        <v>-1.2700000000000002</v>
      </c>
      <c r="O21">
        <f t="shared" si="4"/>
        <v>-1.3800000000000003</v>
      </c>
      <c r="P21">
        <f t="shared" si="4"/>
        <v>-1.4900000000000004</v>
      </c>
      <c r="Q21">
        <f t="shared" si="4"/>
        <v>-1.6000000000000005</v>
      </c>
      <c r="R21">
        <f t="shared" si="4"/>
        <v>-1.7100000000000006</v>
      </c>
      <c r="S21">
        <f t="shared" si="4"/>
        <v>-1.8200000000000007</v>
      </c>
      <c r="T21">
        <f t="shared" si="4"/>
        <v>-1.9300000000000008</v>
      </c>
      <c r="U21">
        <f t="shared" si="4"/>
        <v>-2.0400000000000009</v>
      </c>
      <c r="V21">
        <f t="shared" si="4"/>
        <v>-2.1500000000000008</v>
      </c>
      <c r="W21">
        <f t="shared" si="4"/>
        <v>-2.2600000000000007</v>
      </c>
      <c r="X21">
        <f t="shared" si="4"/>
        <v>-2.3700000000000006</v>
      </c>
      <c r="Y21">
        <f t="shared" si="4"/>
        <v>-2.4800000000000004</v>
      </c>
      <c r="Z21">
        <f t="shared" si="4"/>
        <v>-2.5900000000000003</v>
      </c>
      <c r="AA21">
        <f t="shared" si="4"/>
        <v>-2.7</v>
      </c>
      <c r="AB21">
        <f t="shared" si="4"/>
        <v>-2.81</v>
      </c>
      <c r="AC21">
        <f t="shared" si="4"/>
        <v>-2.92</v>
      </c>
    </row>
    <row r="51" spans="2:2">
      <c r="B51" s="15"/>
    </row>
    <row r="52" spans="2:2">
      <c r="B52" s="15"/>
    </row>
  </sheetData>
  <mergeCells count="3">
    <mergeCell ref="A1:Q1"/>
    <mergeCell ref="A2:A3"/>
    <mergeCell ref="C2:Q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2"/>
  <sheetViews>
    <sheetView zoomScale="115" zoomScaleNormal="115" workbookViewId="0">
      <selection activeCell="H38" sqref="H38"/>
    </sheetView>
  </sheetViews>
  <sheetFormatPr defaultRowHeight="15"/>
  <cols>
    <col min="3" max="3" width="13.42578125" customWidth="1"/>
  </cols>
  <sheetData>
    <row r="1" spans="1:20">
      <c r="A1" s="39" t="s">
        <v>15</v>
      </c>
      <c r="B1" s="40"/>
      <c r="C1" s="40"/>
      <c r="D1" s="40"/>
      <c r="E1" s="40"/>
      <c r="F1" s="40"/>
      <c r="G1" s="40"/>
      <c r="H1" s="40"/>
      <c r="I1" s="40"/>
      <c r="K1" s="39" t="s">
        <v>5</v>
      </c>
      <c r="L1" s="40"/>
      <c r="M1" s="40"/>
      <c r="N1" s="40"/>
      <c r="O1" s="40"/>
      <c r="P1" s="40"/>
      <c r="Q1" s="40"/>
      <c r="R1" s="40"/>
      <c r="S1" s="40"/>
      <c r="T1" s="41"/>
    </row>
    <row r="2" spans="1:20" ht="15.75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16" t="s">
        <v>16</v>
      </c>
      <c r="L2" s="17">
        <v>38.018815331010458</v>
      </c>
      <c r="M2" s="17">
        <v>48.436236933797908</v>
      </c>
      <c r="N2" s="17">
        <v>55.399303135888502</v>
      </c>
      <c r="O2" s="17">
        <v>62.331707317073167</v>
      </c>
      <c r="P2" s="17">
        <v>69.196515679442498</v>
      </c>
      <c r="Q2" s="17">
        <v>77.968641114982574</v>
      </c>
      <c r="R2" s="17">
        <v>85.082229965156799</v>
      </c>
      <c r="S2" s="8"/>
      <c r="T2" s="8"/>
    </row>
    <row r="3" spans="1:20" ht="15.75">
      <c r="A3" s="19">
        <v>10</v>
      </c>
      <c r="B3" s="20">
        <v>0.183</v>
      </c>
      <c r="C3" s="21"/>
      <c r="D3" s="22"/>
      <c r="E3" s="22">
        <v>48.436236933797908</v>
      </c>
      <c r="F3" s="22">
        <v>45.466898954703836</v>
      </c>
      <c r="G3" s="22">
        <v>44.940766550522646</v>
      </c>
      <c r="H3" s="22"/>
      <c r="I3" s="22"/>
      <c r="J3" s="21"/>
      <c r="K3" s="16" t="s">
        <v>17</v>
      </c>
      <c r="L3" s="18">
        <v>12.696754845563454</v>
      </c>
      <c r="M3" s="18">
        <v>20.364744223990158</v>
      </c>
      <c r="N3" s="18">
        <v>27.122807641380703</v>
      </c>
      <c r="O3" s="18">
        <v>34.895520435928105</v>
      </c>
      <c r="P3" s="18">
        <v>42.788791710776735</v>
      </c>
      <c r="Q3" s="18">
        <v>52.61034738402585</v>
      </c>
      <c r="R3" s="18">
        <v>59.488710319476262</v>
      </c>
      <c r="S3" s="1"/>
      <c r="T3" s="1"/>
    </row>
    <row r="4" spans="1:20" ht="15.75">
      <c r="A4" s="23"/>
      <c r="B4" s="24"/>
      <c r="C4" s="25"/>
      <c r="D4" s="26"/>
      <c r="E4" s="26">
        <v>20.364744223990158</v>
      </c>
      <c r="F4" s="26">
        <v>25.424576057655766</v>
      </c>
      <c r="G4" s="26">
        <v>27.253355074284929</v>
      </c>
      <c r="H4" s="26"/>
      <c r="I4" s="26"/>
      <c r="J4" s="25"/>
      <c r="K4" s="16" t="s">
        <v>16</v>
      </c>
      <c r="L4" s="17">
        <v>35.241811846689899</v>
      </c>
      <c r="M4" s="17">
        <v>45.466898954703836</v>
      </c>
      <c r="N4" s="17">
        <v>52.309407665505226</v>
      </c>
      <c r="O4" s="17">
        <v>58.988850174216026</v>
      </c>
      <c r="P4" s="17">
        <v>64.897560975609764</v>
      </c>
      <c r="Q4" s="17">
        <v>72.938675958188156</v>
      </c>
      <c r="R4" s="17">
        <v>80.006271777003477</v>
      </c>
      <c r="S4" s="1"/>
      <c r="T4" s="1"/>
    </row>
    <row r="5" spans="1:20" ht="15.75">
      <c r="A5" s="19">
        <v>15</v>
      </c>
      <c r="B5" s="20">
        <v>0.32100000000000001</v>
      </c>
      <c r="C5" s="21"/>
      <c r="D5" s="22"/>
      <c r="E5" s="22">
        <v>55.399303135888502</v>
      </c>
      <c r="F5" s="22">
        <v>52.309407665505226</v>
      </c>
      <c r="G5" s="22">
        <v>51.78327526132405</v>
      </c>
      <c r="H5" s="22"/>
      <c r="I5" s="22"/>
      <c r="J5" s="21"/>
      <c r="K5" s="16" t="s">
        <v>17</v>
      </c>
      <c r="L5" s="18">
        <v>15.486279105261614</v>
      </c>
      <c r="M5" s="18">
        <v>25.424576057655766</v>
      </c>
      <c r="N5" s="18">
        <v>33.776530879420953</v>
      </c>
      <c r="O5" s="18">
        <v>43.478005497523348</v>
      </c>
      <c r="P5" s="18">
        <v>52.663543812265814</v>
      </c>
      <c r="Q5" s="18">
        <v>64.915154785928038</v>
      </c>
      <c r="R5" s="18">
        <v>74.000780442359456</v>
      </c>
      <c r="S5" s="1"/>
      <c r="T5" s="1"/>
    </row>
    <row r="6" spans="1:20" ht="15.75">
      <c r="A6" s="23"/>
      <c r="B6" s="24"/>
      <c r="C6" s="25"/>
      <c r="D6" s="26"/>
      <c r="E6" s="26">
        <v>27.122807641380703</v>
      </c>
      <c r="F6" s="26">
        <v>33.776530879420953</v>
      </c>
      <c r="G6" s="26">
        <v>36.218735906255034</v>
      </c>
      <c r="H6" s="26"/>
      <c r="I6" s="26"/>
      <c r="J6" s="25"/>
      <c r="K6" s="16" t="s">
        <v>16</v>
      </c>
      <c r="L6" s="17">
        <v>34.272473867595821</v>
      </c>
      <c r="M6" s="17">
        <v>44.940766550522646</v>
      </c>
      <c r="N6" s="17">
        <v>51.78327526132405</v>
      </c>
      <c r="O6" s="17">
        <v>58.379790940766554</v>
      </c>
      <c r="P6" s="17">
        <v>64.09895470383276</v>
      </c>
      <c r="Q6" s="17">
        <v>72.117770034843204</v>
      </c>
      <c r="R6" s="17">
        <v>78.676655052264806</v>
      </c>
      <c r="S6" s="1"/>
      <c r="T6" s="1"/>
    </row>
    <row r="7" spans="1:20" ht="15.75">
      <c r="A7" s="19">
        <v>20</v>
      </c>
      <c r="B7" s="20">
        <v>0.46899999999999997</v>
      </c>
      <c r="C7" s="21"/>
      <c r="D7" s="22"/>
      <c r="E7" s="22">
        <v>62.331707317073167</v>
      </c>
      <c r="F7" s="22">
        <v>58.988850174216026</v>
      </c>
      <c r="G7" s="22">
        <v>58.379790940766554</v>
      </c>
      <c r="H7" s="22"/>
      <c r="I7" s="22"/>
      <c r="J7" s="21"/>
      <c r="K7" s="16" t="s">
        <v>17</v>
      </c>
      <c r="L7" s="18">
        <v>16.384774605342493</v>
      </c>
      <c r="M7" s="18">
        <v>27.253355074284929</v>
      </c>
      <c r="N7" s="18">
        <v>36.218735906255034</v>
      </c>
      <c r="O7" s="18">
        <v>46.477448734153022</v>
      </c>
      <c r="P7" s="18">
        <v>56.294665914340328</v>
      </c>
      <c r="Q7" s="18">
        <v>67.79676813003914</v>
      </c>
      <c r="R7" s="18">
        <v>78.737248041837987</v>
      </c>
      <c r="S7" s="1"/>
      <c r="T7" s="1"/>
    </row>
    <row r="8" spans="1:20" ht="15.75">
      <c r="A8" s="23"/>
      <c r="B8" s="24"/>
      <c r="C8" s="25"/>
      <c r="D8" s="26"/>
      <c r="E8" s="26">
        <v>34.895520435928105</v>
      </c>
      <c r="F8" s="26">
        <v>43.478005497523348</v>
      </c>
      <c r="G8" s="26">
        <v>46.477448734153022</v>
      </c>
      <c r="H8" s="26"/>
      <c r="I8" s="26"/>
      <c r="J8" s="25"/>
      <c r="K8" s="8"/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19">
        <v>25</v>
      </c>
      <c r="B9" s="20">
        <v>0.624</v>
      </c>
      <c r="C9" s="21"/>
      <c r="D9" s="22"/>
      <c r="E9" s="22">
        <v>69.196515679442498</v>
      </c>
      <c r="F9" s="22">
        <v>64.897560975609764</v>
      </c>
      <c r="G9" s="22">
        <v>64.09895470383276</v>
      </c>
      <c r="H9" s="22"/>
      <c r="I9" s="22"/>
      <c r="J9" s="21"/>
      <c r="K9" s="8"/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23"/>
      <c r="B10" s="24"/>
      <c r="C10" s="25"/>
      <c r="D10" s="26"/>
      <c r="E10" s="26">
        <v>42.788791710776735</v>
      </c>
      <c r="F10" s="26">
        <v>52.663543812265814</v>
      </c>
      <c r="G10" s="26">
        <v>56.294665914340328</v>
      </c>
      <c r="H10" s="26"/>
      <c r="I10" s="26"/>
      <c r="J10" s="25"/>
    </row>
    <row r="11" spans="1:20" ht="15.75">
      <c r="A11" s="19">
        <v>30</v>
      </c>
      <c r="B11" s="20">
        <v>0.78599999999999992</v>
      </c>
      <c r="C11" s="21"/>
      <c r="D11" s="22"/>
      <c r="E11" s="22">
        <v>77.968641114982574</v>
      </c>
      <c r="F11" s="22">
        <v>72.938675958188156</v>
      </c>
      <c r="G11" s="22">
        <v>72.117770034843204</v>
      </c>
      <c r="H11" s="22"/>
      <c r="I11" s="22"/>
      <c r="J11" s="21"/>
    </row>
    <row r="12" spans="1:20" ht="15.75">
      <c r="A12" s="23"/>
      <c r="B12" s="24"/>
      <c r="C12" s="25"/>
      <c r="D12" s="26"/>
      <c r="E12" s="26">
        <v>52.61034738402585</v>
      </c>
      <c r="F12" s="26">
        <v>64.915154785928038</v>
      </c>
      <c r="G12" s="26">
        <v>67.79676813003914</v>
      </c>
      <c r="H12" s="26"/>
      <c r="I12" s="26"/>
      <c r="J12" s="25"/>
    </row>
    <row r="13" spans="1:20">
      <c r="A13" s="9"/>
      <c r="B13" s="12"/>
      <c r="C13" s="11"/>
      <c r="D13" s="11"/>
      <c r="E13" s="11"/>
      <c r="F13" s="11"/>
      <c r="G13" s="11"/>
      <c r="H13" s="11"/>
      <c r="I13" s="11"/>
      <c r="L13">
        <f>C3*100</f>
        <v>0</v>
      </c>
      <c r="M13">
        <f t="shared" ref="M13:S13" si="0">D3*100</f>
        <v>0</v>
      </c>
      <c r="N13">
        <f t="shared" si="0"/>
        <v>4843.6236933797909</v>
      </c>
      <c r="O13">
        <f t="shared" si="0"/>
        <v>4546.6898954703838</v>
      </c>
      <c r="P13">
        <f t="shared" si="0"/>
        <v>4494.0766550522649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0">
      <c r="A14" s="9"/>
      <c r="B14" s="12"/>
      <c r="C14" s="11"/>
      <c r="D14" s="11"/>
      <c r="E14" s="11"/>
      <c r="F14" s="11"/>
      <c r="G14" s="11"/>
      <c r="H14" s="11"/>
      <c r="I14" s="11"/>
      <c r="L14">
        <f>C4*72</f>
        <v>0</v>
      </c>
      <c r="M14">
        <f t="shared" ref="M14:R14" si="1">D4*72</f>
        <v>0</v>
      </c>
      <c r="N14">
        <f t="shared" si="1"/>
        <v>1466.2615841272914</v>
      </c>
      <c r="O14">
        <f t="shared" si="1"/>
        <v>1830.5694761512152</v>
      </c>
      <c r="P14">
        <f t="shared" si="1"/>
        <v>1962.241565348515</v>
      </c>
      <c r="Q14">
        <f t="shared" si="1"/>
        <v>0</v>
      </c>
      <c r="R14">
        <f t="shared" si="1"/>
        <v>0</v>
      </c>
      <c r="S14">
        <f>J4*72</f>
        <v>0</v>
      </c>
    </row>
    <row r="15" spans="1:20">
      <c r="A15" s="9"/>
      <c r="B15" s="12"/>
      <c r="C15" s="11"/>
      <c r="D15" s="11"/>
      <c r="E15" s="11"/>
      <c r="F15" s="11"/>
      <c r="G15" s="11"/>
      <c r="H15" s="11"/>
      <c r="I15" s="11"/>
      <c r="L15">
        <f t="shared" ref="L15" si="2">C5*100</f>
        <v>0</v>
      </c>
      <c r="M15">
        <f t="shared" ref="M15" si="3">D5*100</f>
        <v>0</v>
      </c>
      <c r="N15">
        <f t="shared" ref="N15" si="4">E5*100</f>
        <v>5539.9303135888504</v>
      </c>
      <c r="O15">
        <f t="shared" ref="O15" si="5">F5*100</f>
        <v>5230.9407665505223</v>
      </c>
      <c r="P15">
        <f t="shared" ref="P15" si="6">G5*100</f>
        <v>5178.3275261324052</v>
      </c>
      <c r="Q15">
        <f t="shared" ref="Q15" si="7">H5*100</f>
        <v>0</v>
      </c>
      <c r="R15">
        <f t="shared" ref="R15" si="8">I5*100</f>
        <v>0</v>
      </c>
      <c r="S15">
        <f t="shared" ref="S15" si="9">J5*100</f>
        <v>0</v>
      </c>
    </row>
    <row r="16" spans="1:20">
      <c r="A16" s="9"/>
      <c r="B16" s="12"/>
      <c r="C16" s="11"/>
      <c r="D16" s="11"/>
      <c r="E16" s="11"/>
      <c r="F16" s="11"/>
      <c r="G16" s="11"/>
      <c r="H16" s="11"/>
      <c r="I16" s="11"/>
      <c r="L16">
        <f t="shared" ref="L16" si="10">C6*72</f>
        <v>0</v>
      </c>
      <c r="M16">
        <f t="shared" ref="M16" si="11">D6*72</f>
        <v>0</v>
      </c>
      <c r="N16">
        <f t="shared" ref="N16" si="12">E6*72</f>
        <v>1952.8421501794105</v>
      </c>
      <c r="O16">
        <f t="shared" ref="O16" si="13">F6*72</f>
        <v>2431.9102233183085</v>
      </c>
      <c r="P16">
        <f t="shared" ref="P16" si="14">G6*72</f>
        <v>2607.7489852503622</v>
      </c>
      <c r="Q16">
        <f t="shared" ref="Q16" si="15">H6*72</f>
        <v>0</v>
      </c>
      <c r="R16">
        <f t="shared" ref="R16:S16" si="16">I6*72</f>
        <v>0</v>
      </c>
      <c r="S16">
        <f t="shared" si="16"/>
        <v>0</v>
      </c>
    </row>
    <row r="17" spans="1:19">
      <c r="A17" s="9"/>
      <c r="B17" s="12"/>
      <c r="C17" s="11"/>
      <c r="D17" s="11"/>
      <c r="E17" s="11"/>
      <c r="F17" s="11"/>
      <c r="G17" s="11"/>
      <c r="H17" s="11"/>
      <c r="I17" s="11"/>
      <c r="L17">
        <f t="shared" ref="L17" si="17">C7*100</f>
        <v>0</v>
      </c>
      <c r="M17">
        <f t="shared" ref="M17" si="18">D7*100</f>
        <v>0</v>
      </c>
      <c r="N17">
        <f t="shared" ref="N17" si="19">E7*100</f>
        <v>6233.1707317073169</v>
      </c>
      <c r="O17">
        <f t="shared" ref="O17" si="20">F7*100</f>
        <v>5898.8850174216022</v>
      </c>
      <c r="P17">
        <f t="shared" ref="P17" si="21">G7*100</f>
        <v>5837.9790940766552</v>
      </c>
      <c r="Q17">
        <f t="shared" ref="Q17" si="22">H7*100</f>
        <v>0</v>
      </c>
      <c r="R17">
        <f t="shared" ref="R17" si="23">I7*100</f>
        <v>0</v>
      </c>
      <c r="S17">
        <f t="shared" ref="S17" si="24">J7*100</f>
        <v>0</v>
      </c>
    </row>
    <row r="18" spans="1:19">
      <c r="L18">
        <f t="shared" ref="L18" si="25">C8*72</f>
        <v>0</v>
      </c>
      <c r="M18">
        <f t="shared" ref="M18" si="26">D8*72</f>
        <v>0</v>
      </c>
      <c r="N18">
        <f t="shared" ref="N18" si="27">E8*72</f>
        <v>2512.4774713868237</v>
      </c>
      <c r="O18">
        <f t="shared" ref="O18" si="28">F8*72</f>
        <v>3130.4163958216809</v>
      </c>
      <c r="P18">
        <f t="shared" ref="P18" si="29">G8*72</f>
        <v>3346.3763088590176</v>
      </c>
      <c r="Q18">
        <f t="shared" ref="Q18" si="30">H8*72</f>
        <v>0</v>
      </c>
      <c r="R18">
        <f t="shared" ref="R18:S18" si="31">I8*72</f>
        <v>0</v>
      </c>
      <c r="S18">
        <f t="shared" si="31"/>
        <v>0</v>
      </c>
    </row>
    <row r="19" spans="1:19">
      <c r="L19">
        <f t="shared" ref="L19" si="32">C9*100</f>
        <v>0</v>
      </c>
      <c r="M19">
        <f t="shared" ref="M19" si="33">D9*100</f>
        <v>0</v>
      </c>
      <c r="N19">
        <f t="shared" ref="N19" si="34">E9*100</f>
        <v>6919.65156794425</v>
      </c>
      <c r="O19">
        <f t="shared" ref="O19" si="35">F9*100</f>
        <v>6489.7560975609767</v>
      </c>
      <c r="P19">
        <f t="shared" ref="P19" si="36">G9*100</f>
        <v>6409.895470383276</v>
      </c>
      <c r="Q19">
        <f t="shared" ref="Q19" si="37">H9*100</f>
        <v>0</v>
      </c>
      <c r="R19">
        <f t="shared" ref="R19" si="38">I9*100</f>
        <v>0</v>
      </c>
      <c r="S19">
        <f t="shared" ref="S19" si="39">J9*100</f>
        <v>0</v>
      </c>
    </row>
    <row r="20" spans="1:19">
      <c r="L20">
        <f t="shared" ref="L20" si="40">C10*72</f>
        <v>0</v>
      </c>
      <c r="M20">
        <f t="shared" ref="M20" si="41">D10*72</f>
        <v>0</v>
      </c>
      <c r="N20">
        <f t="shared" ref="N20" si="42">E10*72</f>
        <v>3080.7930031759252</v>
      </c>
      <c r="O20">
        <f t="shared" ref="O20" si="43">F10*72</f>
        <v>3791.7751544831385</v>
      </c>
      <c r="P20">
        <f t="shared" ref="P20" si="44">G10*72</f>
        <v>4053.2159458325036</v>
      </c>
      <c r="Q20">
        <f t="shared" ref="Q20" si="45">H10*72</f>
        <v>0</v>
      </c>
      <c r="R20">
        <f t="shared" ref="R20:S20" si="46">I10*72</f>
        <v>0</v>
      </c>
      <c r="S20">
        <f t="shared" si="46"/>
        <v>0</v>
      </c>
    </row>
    <row r="21" spans="1:19">
      <c r="L21">
        <f t="shared" ref="L21" si="47">C11*100</f>
        <v>0</v>
      </c>
      <c r="M21">
        <f t="shared" ref="M21" si="48">D11*100</f>
        <v>0</v>
      </c>
      <c r="N21">
        <f t="shared" ref="N21" si="49">E11*100</f>
        <v>7796.8641114982574</v>
      </c>
      <c r="O21">
        <f t="shared" ref="O21" si="50">F11*100</f>
        <v>7293.867595818816</v>
      </c>
      <c r="P21">
        <f t="shared" ref="P21" si="51">G11*100</f>
        <v>7211.7770034843206</v>
      </c>
      <c r="Q21">
        <f t="shared" ref="Q21" si="52">H11*100</f>
        <v>0</v>
      </c>
      <c r="R21">
        <f t="shared" ref="R21" si="53">I11*100</f>
        <v>0</v>
      </c>
      <c r="S21">
        <f t="shared" ref="S21" si="54">J11*100</f>
        <v>0</v>
      </c>
    </row>
    <row r="22" spans="1:19">
      <c r="L22">
        <f t="shared" ref="L22" si="55">C12*72</f>
        <v>0</v>
      </c>
      <c r="M22">
        <f t="shared" ref="M22" si="56">D12*72</f>
        <v>0</v>
      </c>
      <c r="N22">
        <f t="shared" ref="N22" si="57">E12*72</f>
        <v>3787.945011649861</v>
      </c>
      <c r="O22">
        <f t="shared" ref="O22" si="58">F12*72</f>
        <v>4673.8911445868189</v>
      </c>
      <c r="P22">
        <f t="shared" ref="P22" si="59">G12*72</f>
        <v>4881.3673053628181</v>
      </c>
      <c r="Q22">
        <f t="shared" ref="Q22" si="60">H12*72</f>
        <v>0</v>
      </c>
      <c r="R22">
        <f t="shared" ref="R22:S22" si="61">I12*72</f>
        <v>0</v>
      </c>
      <c r="S22">
        <f t="shared" si="61"/>
        <v>0</v>
      </c>
    </row>
  </sheetData>
  <mergeCells count="2">
    <mergeCell ref="A1:I1"/>
    <mergeCell ref="K1:T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2"/>
  <sheetViews>
    <sheetView topLeftCell="A16" zoomScale="145" zoomScaleNormal="145" workbookViewId="0">
      <selection activeCell="I28" sqref="I28"/>
    </sheetView>
  </sheetViews>
  <sheetFormatPr defaultRowHeight="15"/>
  <sheetData>
    <row r="1" spans="1:20">
      <c r="A1" s="39" t="s">
        <v>15</v>
      </c>
      <c r="B1" s="40"/>
      <c r="C1" s="40"/>
      <c r="D1" s="40"/>
      <c r="E1" s="40"/>
      <c r="F1" s="40"/>
      <c r="G1" s="40"/>
      <c r="H1" s="40"/>
      <c r="I1" s="40"/>
      <c r="K1" s="39" t="s">
        <v>5</v>
      </c>
      <c r="L1" s="40"/>
      <c r="M1" s="40"/>
      <c r="N1" s="40"/>
      <c r="O1" s="40"/>
      <c r="P1" s="40"/>
      <c r="Q1" s="40"/>
      <c r="R1" s="40"/>
      <c r="S1" s="40"/>
      <c r="T1" s="41"/>
    </row>
    <row r="2" spans="1:20">
      <c r="A2" s="6" t="s">
        <v>4</v>
      </c>
      <c r="B2" s="6" t="s">
        <v>6</v>
      </c>
      <c r="C2" s="7">
        <v>5</v>
      </c>
      <c r="D2" s="7">
        <v>10</v>
      </c>
      <c r="E2" s="8">
        <v>15</v>
      </c>
      <c r="F2" s="8">
        <v>20</v>
      </c>
      <c r="G2" s="8">
        <v>25</v>
      </c>
      <c r="H2" s="8">
        <v>30</v>
      </c>
      <c r="I2" s="8">
        <v>35</v>
      </c>
      <c r="K2" s="8"/>
      <c r="L2" s="8">
        <v>5</v>
      </c>
      <c r="M2" s="8">
        <v>8</v>
      </c>
      <c r="N2" s="8">
        <v>10</v>
      </c>
      <c r="O2" s="8">
        <v>15</v>
      </c>
      <c r="P2" s="8">
        <v>20</v>
      </c>
      <c r="Q2" s="8">
        <v>25</v>
      </c>
      <c r="R2" s="8">
        <v>27</v>
      </c>
      <c r="S2" s="8">
        <v>30</v>
      </c>
      <c r="T2" s="8">
        <v>35</v>
      </c>
    </row>
    <row r="3" spans="1:20">
      <c r="A3" s="9" t="s">
        <v>20</v>
      </c>
      <c r="B3" s="10" t="s">
        <v>18</v>
      </c>
      <c r="C3" s="11">
        <v>62.5</v>
      </c>
      <c r="D3" s="11">
        <v>60</v>
      </c>
      <c r="E3" s="11">
        <v>57.5</v>
      </c>
      <c r="F3" s="11">
        <v>55</v>
      </c>
      <c r="G3" s="11">
        <v>52.5</v>
      </c>
      <c r="H3" s="11">
        <v>51</v>
      </c>
      <c r="I3" s="11"/>
      <c r="J3" s="3"/>
      <c r="K3" s="8"/>
      <c r="L3" s="1"/>
      <c r="M3" s="1"/>
      <c r="N3" s="1"/>
      <c r="O3" s="1"/>
      <c r="P3" s="1"/>
      <c r="Q3" s="1"/>
      <c r="R3" s="1"/>
      <c r="S3" s="1"/>
      <c r="T3" s="1"/>
    </row>
    <row r="4" spans="1:20">
      <c r="A4" s="9"/>
      <c r="B4" s="10" t="s">
        <v>19</v>
      </c>
      <c r="C4" s="11">
        <v>14.8</v>
      </c>
      <c r="D4" s="11">
        <v>15</v>
      </c>
      <c r="E4" s="11">
        <v>15.5</v>
      </c>
      <c r="F4" s="11">
        <v>16.3</v>
      </c>
      <c r="G4" s="11">
        <v>17.600000000000001</v>
      </c>
      <c r="H4" s="11">
        <v>20</v>
      </c>
      <c r="I4" s="11"/>
      <c r="J4" s="3"/>
      <c r="K4" s="8" t="s">
        <v>9</v>
      </c>
      <c r="L4" s="1"/>
      <c r="M4" s="1"/>
      <c r="N4" s="1"/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9" t="s">
        <v>21</v>
      </c>
      <c r="B5" s="10" t="s">
        <v>18</v>
      </c>
      <c r="C5" s="11">
        <f>C3+10</f>
        <v>72.5</v>
      </c>
      <c r="D5" s="11">
        <f t="shared" ref="D5:H5" si="0">D3+10</f>
        <v>70</v>
      </c>
      <c r="E5" s="11">
        <f t="shared" si="0"/>
        <v>67.5</v>
      </c>
      <c r="F5" s="11">
        <f t="shared" si="0"/>
        <v>65</v>
      </c>
      <c r="G5" s="11">
        <f t="shared" si="0"/>
        <v>62.5</v>
      </c>
      <c r="H5" s="11">
        <f t="shared" si="0"/>
        <v>61</v>
      </c>
      <c r="I5" s="11"/>
      <c r="J5" s="3"/>
      <c r="K5" s="8" t="s">
        <v>10</v>
      </c>
      <c r="L5" s="1"/>
      <c r="M5" s="1"/>
      <c r="N5" s="1"/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9"/>
      <c r="B6" s="10" t="s">
        <v>19</v>
      </c>
      <c r="C6" s="11">
        <v>21.7</v>
      </c>
      <c r="D6" s="11">
        <v>22.2</v>
      </c>
      <c r="E6" s="11">
        <v>22.6</v>
      </c>
      <c r="F6" s="11">
        <v>23.4</v>
      </c>
      <c r="G6" s="11">
        <v>24.9</v>
      </c>
      <c r="H6" s="11">
        <v>26</v>
      </c>
      <c r="I6" s="11"/>
      <c r="J6" s="3"/>
      <c r="K6" s="8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9" t="s">
        <v>22</v>
      </c>
      <c r="B7" s="10" t="s">
        <v>18</v>
      </c>
      <c r="C7" s="11">
        <f>(C3+C5)/2</f>
        <v>67.5</v>
      </c>
      <c r="D7" s="11">
        <f t="shared" ref="D7:H7" si="1">(D3+D5)/2</f>
        <v>65</v>
      </c>
      <c r="E7" s="11">
        <f t="shared" si="1"/>
        <v>62.5</v>
      </c>
      <c r="F7" s="11">
        <f t="shared" si="1"/>
        <v>60</v>
      </c>
      <c r="G7" s="11">
        <f t="shared" si="1"/>
        <v>57.5</v>
      </c>
      <c r="H7" s="11">
        <f t="shared" si="1"/>
        <v>56</v>
      </c>
      <c r="I7" s="11"/>
      <c r="J7" s="3"/>
      <c r="K7" s="8" t="s">
        <v>12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9"/>
      <c r="B8" s="10" t="s">
        <v>19</v>
      </c>
      <c r="C8" s="11">
        <f>(C4+C6)/2</f>
        <v>18.25</v>
      </c>
      <c r="D8" s="11">
        <f t="shared" ref="D8:H8" si="2">(D4+D6)/2</f>
        <v>18.600000000000001</v>
      </c>
      <c r="E8" s="11">
        <f t="shared" si="2"/>
        <v>19.05</v>
      </c>
      <c r="F8" s="11">
        <f t="shared" si="2"/>
        <v>19.850000000000001</v>
      </c>
      <c r="G8" s="11">
        <f t="shared" si="2"/>
        <v>21.25</v>
      </c>
      <c r="H8" s="11">
        <f t="shared" si="2"/>
        <v>23</v>
      </c>
      <c r="I8" s="11"/>
      <c r="J8" s="3"/>
      <c r="K8" s="8" t="s">
        <v>13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9" t="s">
        <v>23</v>
      </c>
      <c r="B9" s="10" t="s">
        <v>18</v>
      </c>
      <c r="C9" s="11">
        <v>72.400000000000006</v>
      </c>
      <c r="D9" s="11">
        <v>70</v>
      </c>
      <c r="E9" s="11">
        <f>E5+0.25</f>
        <v>67.75</v>
      </c>
      <c r="F9" s="11">
        <f t="shared" ref="F9:H9" si="3">F5+0.25</f>
        <v>65.25</v>
      </c>
      <c r="G9" s="11">
        <f t="shared" si="3"/>
        <v>62.75</v>
      </c>
      <c r="H9" s="11">
        <f t="shared" si="3"/>
        <v>61.25</v>
      </c>
      <c r="I9" s="11"/>
      <c r="J9" s="3"/>
      <c r="K9" s="8" t="s">
        <v>14</v>
      </c>
      <c r="L9" s="1"/>
      <c r="M9" s="1"/>
      <c r="N9" s="1"/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9"/>
      <c r="B10" s="10" t="s">
        <v>19</v>
      </c>
      <c r="C10" s="11">
        <v>22</v>
      </c>
      <c r="D10" s="11">
        <v>22.45</v>
      </c>
      <c r="E10" s="11">
        <v>23.1</v>
      </c>
      <c r="F10" s="11">
        <v>24</v>
      </c>
      <c r="G10" s="11">
        <v>25.4</v>
      </c>
      <c r="H10" s="11">
        <v>26.5</v>
      </c>
      <c r="I10" s="11"/>
      <c r="J10" s="3"/>
      <c r="K10" s="3"/>
    </row>
    <row r="11" spans="1:20">
      <c r="A11" s="9"/>
      <c r="B11" s="12"/>
      <c r="C11" s="11"/>
      <c r="D11" s="11"/>
      <c r="E11" s="11"/>
      <c r="F11" s="11"/>
      <c r="G11" s="11"/>
      <c r="H11" s="11"/>
      <c r="I11" s="11"/>
      <c r="J11" s="3"/>
      <c r="K11" s="3"/>
    </row>
    <row r="12" spans="1:20">
      <c r="A12" s="9"/>
      <c r="B12" s="12"/>
      <c r="C12" s="11"/>
      <c r="D12" s="11"/>
      <c r="E12" s="11"/>
      <c r="F12" s="11"/>
      <c r="G12" s="11"/>
      <c r="H12" s="11"/>
      <c r="I12" s="11"/>
      <c r="J12" s="3">
        <f>C6-2</f>
        <v>19.7</v>
      </c>
      <c r="K12" s="3">
        <f t="shared" ref="K12:O12" si="4">D6-2</f>
        <v>20.2</v>
      </c>
      <c r="L12" s="3">
        <f t="shared" si="4"/>
        <v>20.6</v>
      </c>
      <c r="M12" s="3">
        <f t="shared" si="4"/>
        <v>21.4</v>
      </c>
      <c r="N12" s="3">
        <f t="shared" si="4"/>
        <v>22.9</v>
      </c>
      <c r="O12" s="3">
        <f t="shared" si="4"/>
        <v>24</v>
      </c>
    </row>
    <row r="13" spans="1:20">
      <c r="A13" s="9"/>
      <c r="B13" s="12"/>
      <c r="C13" s="11"/>
      <c r="D13" s="11"/>
      <c r="E13" s="11"/>
      <c r="F13" s="11"/>
      <c r="G13" s="11"/>
      <c r="H13" s="11"/>
      <c r="I13" s="11"/>
      <c r="J13" s="3"/>
      <c r="K13" s="3"/>
    </row>
    <row r="14" spans="1:20">
      <c r="A14" s="9"/>
      <c r="B14" s="12"/>
      <c r="C14" s="11"/>
      <c r="D14" s="11"/>
      <c r="E14" s="11"/>
      <c r="F14" s="11"/>
      <c r="G14" s="11"/>
      <c r="H14" s="11"/>
      <c r="I14" s="11"/>
      <c r="J14" s="3"/>
      <c r="K14" s="3"/>
    </row>
    <row r="15" spans="1:20">
      <c r="A15" s="9"/>
      <c r="B15" s="12"/>
      <c r="C15" s="11"/>
      <c r="D15" s="11"/>
      <c r="E15" s="11"/>
      <c r="F15" s="11"/>
      <c r="G15" s="11"/>
      <c r="H15" s="11"/>
      <c r="I15" s="11"/>
      <c r="J15" s="3"/>
      <c r="K15" s="3"/>
    </row>
    <row r="16" spans="1:20">
      <c r="A16" s="9"/>
      <c r="B16" s="12"/>
      <c r="C16" s="11"/>
      <c r="D16" s="11"/>
      <c r="E16" s="11"/>
      <c r="F16" s="11"/>
      <c r="G16" s="11"/>
      <c r="H16" s="11"/>
      <c r="I16" s="11"/>
      <c r="K16" s="3"/>
    </row>
    <row r="17" spans="1:9">
      <c r="A17" s="9"/>
      <c r="B17" s="12"/>
      <c r="C17" s="11"/>
      <c r="D17" s="11"/>
      <c r="E17" s="11"/>
      <c r="F17" s="11"/>
      <c r="G17" s="11"/>
      <c r="H17" s="11"/>
      <c r="I17" s="11"/>
    </row>
    <row r="18" spans="1:9">
      <c r="A18" s="13"/>
      <c r="B18" s="13"/>
      <c r="C18" s="14"/>
      <c r="D18" s="14"/>
      <c r="E18" s="14"/>
      <c r="F18" s="14"/>
      <c r="G18" s="14"/>
      <c r="H18" s="14"/>
      <c r="I18" s="14"/>
    </row>
    <row r="19" spans="1:9">
      <c r="A19" s="13"/>
      <c r="B19" s="13"/>
      <c r="C19" s="14"/>
      <c r="D19" s="14"/>
      <c r="E19" s="14"/>
      <c r="F19" s="14"/>
      <c r="G19" s="14"/>
      <c r="H19" s="14"/>
      <c r="I19" s="14"/>
    </row>
    <row r="51" spans="2:2">
      <c r="B51" s="15"/>
    </row>
    <row r="52" spans="2:2">
      <c r="B52" s="15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>
      <selection activeCell="K20" sqref="K20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"/>
  <sheetViews>
    <sheetView topLeftCell="A4" zoomScaleNormal="100" workbookViewId="0">
      <selection activeCell="I30" sqref="I30"/>
    </sheetView>
  </sheetViews>
  <sheetFormatPr defaultRowHeight="15"/>
  <sheetData>
    <row r="1" spans="1:7">
      <c r="A1" s="44" t="s">
        <v>27</v>
      </c>
      <c r="B1" s="45"/>
      <c r="C1" s="46"/>
      <c r="E1" s="44" t="s">
        <v>27</v>
      </c>
      <c r="F1" s="45"/>
      <c r="G1" s="46"/>
    </row>
    <row r="2" spans="1:7">
      <c r="A2" s="34" t="s">
        <v>28</v>
      </c>
      <c r="B2" s="34" t="s">
        <v>29</v>
      </c>
      <c r="C2" s="34" t="s">
        <v>30</v>
      </c>
      <c r="E2" s="34" t="s">
        <v>28</v>
      </c>
      <c r="F2" s="34" t="s">
        <v>29</v>
      </c>
      <c r="G2" s="34" t="s">
        <v>30</v>
      </c>
    </row>
    <row r="3" spans="1:7">
      <c r="A3" s="35">
        <v>59.37</v>
      </c>
      <c r="B3" s="35">
        <v>60.48</v>
      </c>
      <c r="C3" s="35">
        <v>68.17</v>
      </c>
      <c r="E3" s="35">
        <v>49.89</v>
      </c>
      <c r="F3" s="35">
        <v>63.25</v>
      </c>
      <c r="G3" s="35">
        <v>44.43</v>
      </c>
    </row>
    <row r="4" spans="1:7">
      <c r="A4" s="35">
        <v>59.37</v>
      </c>
      <c r="B4" s="35">
        <v>61.4</v>
      </c>
      <c r="C4" s="35">
        <v>66.08</v>
      </c>
      <c r="E4" s="35">
        <v>49.89</v>
      </c>
      <c r="F4" s="35">
        <v>61</v>
      </c>
      <c r="G4" s="35">
        <v>45.65</v>
      </c>
    </row>
    <row r="5" spans="1:7">
      <c r="A5" s="35">
        <v>59.37</v>
      </c>
      <c r="B5" s="35">
        <v>62.45</v>
      </c>
      <c r="C5" s="35">
        <v>64</v>
      </c>
      <c r="E5" s="35">
        <v>49.89</v>
      </c>
      <c r="F5" s="37">
        <v>59.6</v>
      </c>
      <c r="G5" s="35">
        <v>47.11</v>
      </c>
    </row>
    <row r="6" spans="1:7">
      <c r="A6" s="35">
        <v>59.37</v>
      </c>
      <c r="B6" s="35">
        <v>63.08</v>
      </c>
      <c r="C6" s="35">
        <v>62.72</v>
      </c>
      <c r="E6" s="35">
        <v>49.89</v>
      </c>
      <c r="F6" s="35">
        <v>57.98</v>
      </c>
      <c r="G6" s="35">
        <v>48.81</v>
      </c>
    </row>
    <row r="7" spans="1:7">
      <c r="A7" s="35">
        <v>59.37</v>
      </c>
      <c r="B7" s="35">
        <v>64.98</v>
      </c>
      <c r="C7" s="35">
        <v>61.25</v>
      </c>
      <c r="E7" s="35">
        <v>49.89</v>
      </c>
      <c r="F7" s="35">
        <v>56.61</v>
      </c>
      <c r="G7" s="35">
        <v>50.33</v>
      </c>
    </row>
    <row r="8" spans="1:7">
      <c r="A8" s="35">
        <v>59.37</v>
      </c>
      <c r="B8" s="35">
        <v>66.099999999999994</v>
      </c>
      <c r="C8" s="35">
        <v>59.89</v>
      </c>
      <c r="E8" s="35"/>
      <c r="F8" s="36"/>
      <c r="G8" s="35"/>
    </row>
  </sheetData>
  <mergeCells count="2">
    <mergeCell ref="A1:C1"/>
    <mergeCell ref="E1:G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Люфт сервомотора</vt:lpstr>
      <vt:lpstr>КЗ опытные</vt:lpstr>
      <vt:lpstr>psi=f(y1,N) (мод)</vt:lpstr>
      <vt:lpstr>m1'=f(n1')</vt:lpstr>
      <vt:lpstr>P=f(y1,psi)</vt:lpstr>
      <vt:lpstr>P=const</vt:lpstr>
      <vt:lpstr>field tests</vt:lpstr>
      <vt:lpstr>isolines</vt:lpstr>
      <vt:lpstr>q and hk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Фомин</dc:creator>
  <cp:lastModifiedBy>Vladislav Voytenok</cp:lastModifiedBy>
  <dcterms:created xsi:type="dcterms:W3CDTF">2015-01-29T02:02:13Z</dcterms:created>
  <dcterms:modified xsi:type="dcterms:W3CDTF">2018-08-16T07:50:40Z</dcterms:modified>
</cp:coreProperties>
</file>