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416480\Documents\"/>
    </mc:Choice>
  </mc:AlternateContent>
  <bookViews>
    <workbookView xWindow="0" yWindow="0" windowWidth="25200" windowHeight="12570" tabRatio="951" activeTab="7"/>
  </bookViews>
  <sheets>
    <sheet name="Essentials" sheetId="3" r:id="rId1"/>
    <sheet name="Apache Defn Guide" sheetId="5" r:id="rId2"/>
    <sheet name="Apache Tomcat" sheetId="4" r:id="rId3"/>
    <sheet name="Apache Ant" sheetId="6" r:id="rId4"/>
    <sheet name="Begin Java 8 Funds" sheetId="7" r:id="rId5"/>
    <sheet name="Books-Front-End" sheetId="10" r:id="rId6"/>
    <sheet name="Cookbooks" sheetId="11" r:id="rId7"/>
    <sheet name="JS Books" sheetId="13" r:id="rId8"/>
    <sheet name="Begin Java 8 Features" sheetId="8" r:id="rId9"/>
    <sheet name="Java Closures &amp; Lambdas" sheetId="9" r:id="rId10"/>
    <sheet name="Settings &amp; Calculations" sheetId="2" r:id="rId11"/>
    <sheet name="LearningCalendar" sheetId="1" r:id="rId12"/>
  </sheets>
  <definedNames>
    <definedName name="HighlightActivities">LearningCalendar!$F$6</definedName>
    <definedName name="lstToDoHighlights">'Settings &amp; Calculations'!$E$5:$E$15</definedName>
    <definedName name="_xlnm.Print_Area" localSheetId="11">Print_Area_Reset</definedName>
    <definedName name="Print_Area_Reset">OFFSET(LearningCalendar!$A:$G,0,0,COUNTA(LearningCalendar!$B:$B)+5)</definedName>
    <definedName name="valHEnd">'Settings &amp; Calculations'!$C$19</definedName>
    <definedName name="valHStart">'Settings &amp; Calculations'!$C$18</definedName>
  </definedNames>
  <calcPr calcId="171027"/>
</workbook>
</file>

<file path=xl/calcChain.xml><?xml version="1.0" encoding="utf-8"?>
<calcChain xmlns="http://schemas.openxmlformats.org/spreadsheetml/2006/main">
  <c r="E44" i="13" l="1"/>
  <c r="E10" i="13"/>
  <c r="C10" i="13"/>
  <c r="E44" i="11"/>
  <c r="E10" i="11"/>
  <c r="C10" i="11"/>
  <c r="E34" i="10"/>
  <c r="E35" i="10"/>
  <c r="E36" i="10"/>
  <c r="E38" i="10"/>
  <c r="E39" i="10"/>
  <c r="E32" i="10"/>
  <c r="E33" i="10"/>
  <c r="E31" i="10"/>
  <c r="E37" i="10"/>
  <c r="E40" i="10"/>
  <c r="E41" i="10"/>
  <c r="E44" i="10"/>
  <c r="E10" i="10"/>
  <c r="C10" i="10"/>
  <c r="E10" i="9" l="1"/>
  <c r="E11" i="9"/>
  <c r="E12" i="9"/>
  <c r="E13" i="9"/>
  <c r="E14" i="9"/>
  <c r="E15" i="9"/>
  <c r="E16" i="9"/>
  <c r="E17" i="9"/>
  <c r="E18" i="9"/>
  <c r="E19" i="9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C10" i="9"/>
  <c r="C10" i="8"/>
  <c r="E28" i="7"/>
  <c r="E29" i="7"/>
  <c r="E30" i="7"/>
  <c r="E23" i="7"/>
  <c r="E24" i="7"/>
  <c r="E25" i="7"/>
  <c r="E26" i="7"/>
  <c r="E27" i="7"/>
  <c r="E10" i="7"/>
  <c r="C10" i="7"/>
  <c r="E23" i="6"/>
  <c r="E10" i="6"/>
  <c r="C10" i="6"/>
  <c r="C22" i="5" l="1"/>
  <c r="C21" i="5"/>
  <c r="C20" i="5"/>
  <c r="C19" i="5"/>
  <c r="C18" i="5"/>
  <c r="C17" i="5"/>
  <c r="C16" i="5"/>
  <c r="C15" i="5"/>
  <c r="C14" i="5"/>
  <c r="C13" i="5"/>
  <c r="C12" i="5"/>
  <c r="C11" i="5"/>
  <c r="E31" i="5"/>
  <c r="E32" i="5"/>
  <c r="E28" i="5"/>
  <c r="E29" i="5"/>
  <c r="E30" i="5"/>
  <c r="E23" i="5"/>
  <c r="E24" i="5"/>
  <c r="E25" i="5"/>
  <c r="E26" i="5"/>
  <c r="C10" i="5"/>
  <c r="E33" i="5"/>
  <c r="E10" i="5"/>
  <c r="D6" i="5"/>
  <c r="C22" i="4"/>
  <c r="C21" i="4"/>
  <c r="C20" i="4"/>
  <c r="C19" i="4"/>
  <c r="C18" i="4"/>
  <c r="C17" i="4"/>
  <c r="C16" i="4"/>
  <c r="C15" i="4"/>
  <c r="C14" i="4"/>
  <c r="C13" i="4"/>
  <c r="C12" i="4"/>
  <c r="C11" i="4"/>
  <c r="D6" i="4"/>
  <c r="E24" i="4"/>
  <c r="E10" i="4"/>
  <c r="C10" i="4"/>
  <c r="E24" i="1" l="1"/>
  <c r="C23" i="1"/>
  <c r="E23" i="1"/>
  <c r="C22" i="1"/>
  <c r="E22" i="1"/>
  <c r="C10" i="1"/>
  <c r="E11" i="1" l="1"/>
  <c r="C21" i="1"/>
  <c r="C20" i="1"/>
  <c r="C19" i="1"/>
  <c r="C18" i="1"/>
  <c r="C17" i="1"/>
  <c r="C15" i="1"/>
  <c r="C16" i="1"/>
  <c r="C14" i="1"/>
  <c r="C13" i="1"/>
  <c r="C12" i="1"/>
  <c r="C11" i="1"/>
  <c r="E21" i="1"/>
  <c r="E20" i="1"/>
  <c r="D6" i="1"/>
  <c r="E19" i="1"/>
  <c r="E18" i="1"/>
  <c r="E5" i="2" l="1"/>
  <c r="E15" i="2"/>
  <c r="D17" i="2"/>
  <c r="E10" i="1" l="1"/>
  <c r="C10" i="2"/>
  <c r="C9" i="2"/>
  <c r="D9" i="2" s="1"/>
  <c r="C8" i="2"/>
  <c r="C7" i="2"/>
  <c r="E11" i="2" l="1"/>
  <c r="E12" i="1"/>
  <c r="E13" i="1"/>
  <c r="E14" i="1"/>
  <c r="E15" i="1"/>
  <c r="E16" i="1"/>
  <c r="E17" i="1"/>
  <c r="C15" i="2" l="1"/>
  <c r="E10" i="2"/>
  <c r="C14" i="2"/>
  <c r="C13" i="2"/>
  <c r="C12" i="2"/>
  <c r="D7" i="2"/>
  <c r="E7" i="2" s="1"/>
  <c r="D10" i="2"/>
  <c r="E9" i="2"/>
  <c r="D8" i="2"/>
  <c r="E8" i="2" s="1"/>
  <c r="D15" i="2" l="1"/>
  <c r="D14" i="2"/>
  <c r="E14" i="2" s="1"/>
  <c r="D13" i="2"/>
  <c r="E13" i="2" s="1"/>
  <c r="D12" i="2"/>
  <c r="E12" i="2" s="1"/>
  <c r="C17" i="2" l="1"/>
  <c r="E17" i="2" l="1"/>
  <c r="C18" i="2" s="1"/>
  <c r="C19" i="2" l="1"/>
</calcChain>
</file>

<file path=xl/sharedStrings.xml><?xml version="1.0" encoding="utf-8"?>
<sst xmlns="http://schemas.openxmlformats.org/spreadsheetml/2006/main" count="383" uniqueCount="221">
  <si>
    <t>% Done</t>
  </si>
  <si>
    <t>Activity</t>
  </si>
  <si>
    <t>Notes</t>
  </si>
  <si>
    <t>Progress</t>
  </si>
  <si>
    <t>Highlight Start</t>
  </si>
  <si>
    <t>Highlight End</t>
  </si>
  <si>
    <t>To be completed by:</t>
  </si>
  <si>
    <t>Deadline:</t>
  </si>
  <si>
    <t>Due By</t>
  </si>
  <si>
    <t>Highlight Activities</t>
  </si>
  <si>
    <t>The tables below store settings and calculations for the Highlight Activities drop down list.
Any changes could result in errors or loss of functionality.</t>
  </si>
  <si>
    <t xml:space="preserve">     This Week</t>
  </si>
  <si>
    <t xml:space="preserve">     This Month</t>
  </si>
  <si>
    <t xml:space="preserve">     This Quarter</t>
  </si>
  <si>
    <t xml:space="preserve">     This Year</t>
  </si>
  <si>
    <t xml:space="preserve">     Last Week</t>
  </si>
  <si>
    <t xml:space="preserve">     Last Month</t>
  </si>
  <si>
    <t xml:space="preserve">     Last Quarter</t>
  </si>
  <si>
    <t xml:space="preserve">     Last Year</t>
  </si>
  <si>
    <t>Due:</t>
  </si>
  <si>
    <t>Interval:</t>
  </si>
  <si>
    <t>Start:</t>
  </si>
  <si>
    <t>End:</t>
  </si>
  <si>
    <t>No Highlight</t>
  </si>
  <si>
    <t xml:space="preserve"> </t>
  </si>
  <si>
    <t>Selected Highlight:</t>
  </si>
  <si>
    <t>Highlight Settings</t>
  </si>
  <si>
    <t>Anandakumar Palanisamy</t>
  </si>
  <si>
    <t>RESTful Web Services - What Makes RESTful Services Different</t>
  </si>
  <si>
    <t>RESTful Web Services - The Resource Oriented Architecture</t>
  </si>
  <si>
    <t>RESTful Web Services - Designing Read-Only Resources</t>
  </si>
  <si>
    <t>RESTful Web Services - Designing Read/Write Resources</t>
  </si>
  <si>
    <t>RESTful Web Services - A Service Implementation</t>
  </si>
  <si>
    <t>RESTful Web Services - REST and ROA Best Practices</t>
  </si>
  <si>
    <t>Learning Calendar</t>
  </si>
  <si>
    <t>RESTful Web Services - ROA Vs Big Web Services</t>
  </si>
  <si>
    <t>RESTful Web Services - The Building Blocks of Services</t>
  </si>
  <si>
    <t>RESTful Web Services - Ajax Applications as REST Clients</t>
  </si>
  <si>
    <t>My Learning Calendar</t>
  </si>
  <si>
    <t>RESTful Web Services - Frameworks for RESTful Services</t>
  </si>
  <si>
    <t>Do I have a presentation material for RESTful Web Services</t>
  </si>
  <si>
    <t>Dummy Task</t>
  </si>
  <si>
    <t>Angular API</t>
  </si>
  <si>
    <t>Angular Directives</t>
  </si>
  <si>
    <t xml:space="preserve">     This Week [25 Jul - 31 Jul]</t>
  </si>
  <si>
    <t>APACHE WEB SERVER
(httpd)</t>
  </si>
  <si>
    <t>APACHE TOMCAT</t>
  </si>
  <si>
    <t>WEBLOGIC SERVER</t>
  </si>
  <si>
    <t>MAVEN</t>
  </si>
  <si>
    <t>ANT</t>
  </si>
  <si>
    <t>GRADLE</t>
  </si>
  <si>
    <t>GIT</t>
  </si>
  <si>
    <t>J-UNIT</t>
  </si>
  <si>
    <t>ORACLE - PL/SQL</t>
  </si>
  <si>
    <t>LINUX ADMINISTRATION</t>
  </si>
  <si>
    <t>SHELL SCRIPTING</t>
  </si>
  <si>
    <t>JAVA SCRIPT</t>
  </si>
  <si>
    <t>JMETER</t>
  </si>
  <si>
    <t>SPRING CORE (V4)</t>
  </si>
  <si>
    <t>SPRING MVC (V4)</t>
  </si>
  <si>
    <t>ENTERPRISE SPRING</t>
  </si>
  <si>
    <t>JPA</t>
  </si>
  <si>
    <t>SPRING DATA</t>
  </si>
  <si>
    <t>SPRING SECURITY</t>
  </si>
  <si>
    <t>O-AUTH</t>
  </si>
  <si>
    <t>Apache Tomcat</t>
  </si>
  <si>
    <t>Getting Started with Tomcat</t>
  </si>
  <si>
    <t>Configuring Tomcat</t>
  </si>
  <si>
    <t>Deploying Servlet and JSP Web Applications in Tomcat</t>
  </si>
  <si>
    <t xml:space="preserve">Tomcat Performance Tuning </t>
  </si>
  <si>
    <t>Integration with an Apache Web Server</t>
  </si>
  <si>
    <t>Tomcat Security</t>
  </si>
  <si>
    <t>Configuration</t>
  </si>
  <si>
    <t>Debugging and Troubleshooting</t>
  </si>
  <si>
    <t>Building Tomcat from Source</t>
  </si>
  <si>
    <t>Tomcat Clustering</t>
  </si>
  <si>
    <t>Final Words</t>
  </si>
  <si>
    <t>Installing Java</t>
  </si>
  <si>
    <t>Apache The Definitive Guide</t>
  </si>
  <si>
    <t>Getting Started</t>
  </si>
  <si>
    <t>Configuring Apache: The First Steps</t>
  </si>
  <si>
    <t>Toward a Real Web Site</t>
  </si>
  <si>
    <t>Virtual Hosts</t>
  </si>
  <si>
    <t>Authentication</t>
  </si>
  <si>
    <t>Content Description and Modification</t>
  </si>
  <si>
    <t>Indexing</t>
  </si>
  <si>
    <t>Redirection</t>
  </si>
  <si>
    <t>Proxying</t>
  </si>
  <si>
    <t>Logging</t>
  </si>
  <si>
    <t>Security</t>
  </si>
  <si>
    <t>Running a Big Web Site</t>
  </si>
  <si>
    <t>Building Applications</t>
  </si>
  <si>
    <t>Server-Side Includes</t>
  </si>
  <si>
    <t>PHP</t>
  </si>
  <si>
    <t>CGI and Perl</t>
  </si>
  <si>
    <t>mod_perl</t>
  </si>
  <si>
    <t>mod_jserv and Tomcat</t>
  </si>
  <si>
    <t>XML and Cocoon</t>
  </si>
  <si>
    <t>The Apache API</t>
  </si>
  <si>
    <t>Writing Apache Modules</t>
  </si>
  <si>
    <t>The Apache 1.x API</t>
  </si>
  <si>
    <t>Colophon</t>
  </si>
  <si>
    <t>ETL</t>
  </si>
  <si>
    <t>PYTHON</t>
  </si>
  <si>
    <t>SOA
(SOAP)</t>
  </si>
  <si>
    <t>DATA WAREHOUSE</t>
  </si>
  <si>
    <t>SHAREPOINT</t>
  </si>
  <si>
    <t>MYSQL</t>
  </si>
  <si>
    <t>VMWare</t>
  </si>
  <si>
    <t>Pro Apache Ant</t>
  </si>
  <si>
    <t>Introducing Ant</t>
  </si>
  <si>
    <t>Installing Ant</t>
  </si>
  <si>
    <t>Using Ant</t>
  </si>
  <si>
    <t>Examining Ant's Types</t>
  </si>
  <si>
    <t>Building a Project</t>
  </si>
  <si>
    <t>Deploying an Application</t>
  </si>
  <si>
    <t>Running an Application</t>
  </si>
  <si>
    <t>Testing an Application</t>
  </si>
  <si>
    <t>Using Ant in Large Projects</t>
  </si>
  <si>
    <t>Writing Customer Tasks</t>
  </si>
  <si>
    <t>Extending Ant</t>
  </si>
  <si>
    <t>Using the Ant API</t>
  </si>
  <si>
    <t>Beginning Java 8 Fundamentals</t>
  </si>
  <si>
    <t>Programming Concepts</t>
  </si>
  <si>
    <t>Writing Java Programs</t>
  </si>
  <si>
    <t>Data Types</t>
  </si>
  <si>
    <t>Operators</t>
  </si>
  <si>
    <t>Statements</t>
  </si>
  <si>
    <t>Classes and Objects</t>
  </si>
  <si>
    <t>The Object and Objects Classes</t>
  </si>
  <si>
    <t>Wrapper Classes</t>
  </si>
  <si>
    <t>Exception Handling</t>
  </si>
  <si>
    <t>Assertions</t>
  </si>
  <si>
    <t>Strings</t>
  </si>
  <si>
    <t>Dates and Times</t>
  </si>
  <si>
    <t>Formatting Data</t>
  </si>
  <si>
    <t>Regular Expressions</t>
  </si>
  <si>
    <t>Arrays</t>
  </si>
  <si>
    <t>Inheritance</t>
  </si>
  <si>
    <t>Interfaces</t>
  </si>
  <si>
    <t>Enum Types</t>
  </si>
  <si>
    <t>Appendix A: Character Encodings</t>
  </si>
  <si>
    <t>Appendix B: Documentation Comments</t>
  </si>
  <si>
    <t>Appendix C: Compact Profiles</t>
  </si>
  <si>
    <t>Beginning Java 8 Lang Features</t>
  </si>
  <si>
    <t>Annotations</t>
  </si>
  <si>
    <t>Inner Classes</t>
  </si>
  <si>
    <t>Reflection</t>
  </si>
  <si>
    <t>Generics</t>
  </si>
  <si>
    <t>Lambda Expressions</t>
  </si>
  <si>
    <t>Threads</t>
  </si>
  <si>
    <t>Input/Output</t>
  </si>
  <si>
    <t>Working with Archive Files</t>
  </si>
  <si>
    <t>New Input/Output</t>
  </si>
  <si>
    <t>New Input/Output 2</t>
  </si>
  <si>
    <t>Garbage Collection</t>
  </si>
  <si>
    <t>Collections</t>
  </si>
  <si>
    <t>Streams</t>
  </si>
  <si>
    <t>Java Closures &amp; Lambdas</t>
  </si>
  <si>
    <t>Java 8: It'a Whole New Java</t>
  </si>
  <si>
    <t>Understanding Lambdas in Java 8</t>
  </si>
  <si>
    <t>Lambda's Domain: Collections, Maps and Streams</t>
  </si>
  <si>
    <t>I/O with Lambdas</t>
  </si>
  <si>
    <t>Data Access with Lambdas</t>
  </si>
  <si>
    <t>Lambda Concurrency</t>
  </si>
  <si>
    <t>Lambdas and Legacy Code</t>
  </si>
  <si>
    <t>Lambdas in Java Byte Code</t>
  </si>
  <si>
    <t>A Tour of Paradigms</t>
  </si>
  <si>
    <t>Web Development with Node &amp; Express JS</t>
  </si>
  <si>
    <t>Beginning JSON</t>
  </si>
  <si>
    <t>Beginning JavaScript Charts</t>
  </si>
  <si>
    <t>HTML &amp; CSS - Design and Build Websites</t>
  </si>
  <si>
    <t>JumpStart Foundation</t>
  </si>
  <si>
    <t>Learn Ionic 2</t>
  </si>
  <si>
    <t>Mean Web Development</t>
  </si>
  <si>
    <t>Pro Jquery 2.0, 2nd Edition</t>
  </si>
  <si>
    <t>Oreilly</t>
  </si>
  <si>
    <t>Apress</t>
  </si>
  <si>
    <t>Dummies</t>
  </si>
  <si>
    <t>SitePoint</t>
  </si>
  <si>
    <t>PacktPub</t>
  </si>
  <si>
    <t>Beginning HTML5 and CSS3</t>
  </si>
  <si>
    <t>HTML, CSS &amp; JavaScript Mobile Development</t>
  </si>
  <si>
    <t>Single Page Web Applications</t>
  </si>
  <si>
    <t>Manning</t>
  </si>
  <si>
    <t>The Ultimate CSS Reference</t>
  </si>
  <si>
    <t>The Ultimate HTML Reference</t>
  </si>
  <si>
    <t>BootStrap - A SitePoint Anthology</t>
  </si>
  <si>
    <t>Full Stack JavaScript Development with MEAN</t>
  </si>
  <si>
    <t>Jquery - Novice to Ninja</t>
  </si>
  <si>
    <t>PHP &amp; MYSQL - Novice to Ninja</t>
  </si>
  <si>
    <t>The Guide to MockUps</t>
  </si>
  <si>
    <t>Automate with Grunt</t>
  </si>
  <si>
    <t>Pragmatic</t>
  </si>
  <si>
    <t>Pro Grunt.js</t>
  </si>
  <si>
    <t>AngularJS - Novice to Ninja</t>
  </si>
  <si>
    <t>Pro Angular</t>
  </si>
  <si>
    <t>AngularJS</t>
  </si>
  <si>
    <t>ng-book</t>
  </si>
  <si>
    <t>FullStack.io</t>
  </si>
  <si>
    <t>Depedency Injection with Angular JS</t>
  </si>
  <si>
    <t>Angular2 Succinctly</t>
  </si>
  <si>
    <t>SyncFusion</t>
  </si>
  <si>
    <t>TypeScript Succinctly</t>
  </si>
  <si>
    <t>AngularJSIn60MinutesIsh_DanWahlin_May2013</t>
  </si>
  <si>
    <t>PDF</t>
  </si>
  <si>
    <t>Getting-Started-with-AngularJS</t>
  </si>
  <si>
    <t>PPT - Google</t>
  </si>
  <si>
    <t>Front-End Books</t>
  </si>
  <si>
    <t>CookBooks</t>
  </si>
  <si>
    <t>Apache Maven 3 Cookbook</t>
  </si>
  <si>
    <t>Extending Jenkins Cookbook</t>
  </si>
  <si>
    <t>Java Hibernate Cookbook</t>
  </si>
  <si>
    <t>Jenkins Continuous Integration Cookbook</t>
  </si>
  <si>
    <t>Jenkins Continuous Integration Cookbook - Second Edition</t>
  </si>
  <si>
    <t>Mongo DB Cookbook</t>
  </si>
  <si>
    <t>Node Cookbook</t>
  </si>
  <si>
    <t>Red Hat Enterprise Linux Server Cookbook</t>
  </si>
  <si>
    <t>Redis Cookbook</t>
  </si>
  <si>
    <t>Spring Boot Cookbook</t>
  </si>
  <si>
    <t>JavaScript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</si>
</sst>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2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10"/>
      <color theme="0"/>
      <name val="Tahoma"/>
      <family val="2"/>
      <scheme val="min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b/>
      <sz val="10"/>
      <color theme="0"/>
      <name val="Tahoma"/>
      <family val="2"/>
      <scheme val="minor"/>
    </font>
    <font>
      <b/>
      <sz val="10"/>
      <color theme="1"/>
      <name val="Tahoma"/>
      <family val="2"/>
      <scheme val="minor"/>
    </font>
    <font>
      <sz val="11"/>
      <color rgb="FFFF000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2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9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2" fillId="2" borderId="0" xfId="0" applyFont="1" applyFill="1" applyBorder="1" applyAlignment="1"/>
    <xf numFmtId="0" fontId="4" fillId="2" borderId="0" xfId="2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left" vertical="center" indent="1"/>
    </xf>
    <xf numFmtId="9" fontId="0" fillId="2" borderId="0" xfId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1"/>
    </xf>
    <xf numFmtId="164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4" fontId="6" fillId="2" borderId="1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164" fontId="6" fillId="4" borderId="1" xfId="0" applyNumberFormat="1" applyFont="1" applyFill="1" applyBorder="1" applyAlignment="1">
      <alignment horizontal="left" vertical="center" indent="1"/>
    </xf>
    <xf numFmtId="0" fontId="8" fillId="2" borderId="0" xfId="2" applyFont="1" applyFill="1"/>
    <xf numFmtId="0" fontId="3" fillId="2" borderId="0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/>
    <xf numFmtId="0" fontId="9" fillId="2" borderId="0" xfId="0" applyFont="1" applyFill="1" applyBorder="1" applyAlignment="1">
      <alignment horizontal="left" vertical="center" indent="1"/>
    </xf>
    <xf numFmtId="164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indent="1"/>
    </xf>
    <xf numFmtId="0" fontId="9" fillId="5" borderId="0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14" fontId="11" fillId="6" borderId="2" xfId="0" applyNumberFormat="1" applyFont="1" applyFill="1" applyBorder="1" applyAlignment="1">
      <alignment horizontal="left"/>
    </xf>
    <xf numFmtId="0" fontId="10" fillId="2" borderId="0" xfId="0" applyFont="1" applyFill="1" applyBorder="1" applyAlignment="1">
      <alignment horizontal="left" vertical="center" inden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5" fillId="2" borderId="0" xfId="3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</cellXfs>
  <cellStyles count="4">
    <cellStyle name="Heading 1" xfId="3" builtinId="16" customBuiltin="1"/>
    <cellStyle name="Normal" xfId="0" builtinId="0" customBuiltin="1"/>
    <cellStyle name="Percent" xfId="1" builtinId="5"/>
    <cellStyle name="Title" xfId="2" builtinId="15" customBuiltin="1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70"/>
      <tableStyleElement type="headerRow" dxfId="69"/>
      <tableStyleElement type="totalRow" dxfId="68"/>
      <tableStyleElement type="firstRowStripe" dxfId="67"/>
      <tableStyleElement type="secondRowStripe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8</xdr:row>
      <xdr:rowOff>66674</xdr:rowOff>
    </xdr:from>
    <xdr:to>
      <xdr:col>8</xdr:col>
      <xdr:colOff>600075</xdr:colOff>
      <xdr:row>11</xdr:row>
      <xdr:rowOff>76200</xdr:rowOff>
    </xdr:to>
    <xdr:sp macro="" textlink="">
      <xdr:nvSpPr>
        <xdr:cNvPr id="2" name="Filter or Sort Tip" descr="Click the drop down arrows in the table header row to filter or sort your project information" title="Tip">
          <a:extLst>
            <a:ext uri="{FF2B5EF4-FFF2-40B4-BE49-F238E27FC236}">
              <a16:creationId xmlns:a16="http://schemas.microsoft.com/office/drawing/2014/main" id="{3F004DD7-3162-4E32-8665-D2D02CE851A5}"/>
            </a:ext>
          </a:extLst>
        </xdr:cNvPr>
        <xdr:cNvSpPr/>
      </xdr:nvSpPr>
      <xdr:spPr>
        <a:xfrm>
          <a:off x="10925175" y="2076449"/>
          <a:ext cx="1285875" cy="72390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chemeClr val="accent1">
                  <a:lumMod val="50000"/>
                </a:schemeClr>
              </a:solidFill>
            </a:rPr>
            <a:t>TIP: </a:t>
          </a:r>
          <a:r>
            <a:rPr lang="en-US" sz="1000">
              <a:solidFill>
                <a:schemeClr val="accent1">
                  <a:lumMod val="50000"/>
                </a:schemeClr>
              </a:solidFill>
            </a:rPr>
            <a:t>Click the drop</a:t>
          </a:r>
          <a:r>
            <a:rPr lang="en-US" sz="1000" baseline="0">
              <a:solidFill>
                <a:schemeClr val="accent1">
                  <a:lumMod val="50000"/>
                </a:schemeClr>
              </a:solidFill>
            </a:rPr>
            <a:t> down arrows in the table header row to filter or sort your project information.</a:t>
          </a:r>
          <a:r>
            <a:rPr lang="en-US" sz="1000">
              <a:solidFill>
                <a:schemeClr val="accent1">
                  <a:lumMod val="50000"/>
                </a:schemeClr>
              </a:solidFill>
            </a:rPr>
            <a:t> 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8</xdr:row>
      <xdr:rowOff>66674</xdr:rowOff>
    </xdr:from>
    <xdr:to>
      <xdr:col>8</xdr:col>
      <xdr:colOff>600075</xdr:colOff>
      <xdr:row>11</xdr:row>
      <xdr:rowOff>76200</xdr:rowOff>
    </xdr:to>
    <xdr:sp macro="" textlink="">
      <xdr:nvSpPr>
        <xdr:cNvPr id="5" name="Filter or Sort Tip" descr="Click the drop down arrows in the table header row to filter or sort your project information" title="Tip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629525" y="2066924"/>
          <a:ext cx="1285875" cy="96202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chemeClr val="accent1">
                  <a:lumMod val="50000"/>
                </a:schemeClr>
              </a:solidFill>
            </a:rPr>
            <a:t>TIP: </a:t>
          </a:r>
          <a:r>
            <a:rPr lang="en-US" sz="1000">
              <a:solidFill>
                <a:schemeClr val="accent1">
                  <a:lumMod val="50000"/>
                </a:schemeClr>
              </a:solidFill>
            </a:rPr>
            <a:t>Click the drop</a:t>
          </a:r>
          <a:r>
            <a:rPr lang="en-US" sz="1000" baseline="0">
              <a:solidFill>
                <a:schemeClr val="accent1">
                  <a:lumMod val="50000"/>
                </a:schemeClr>
              </a:solidFill>
            </a:rPr>
            <a:t> down arrows in the table header row to filter or sort your project information.</a:t>
          </a:r>
          <a:r>
            <a:rPr lang="en-US" sz="1000">
              <a:solidFill>
                <a:schemeClr val="accent1">
                  <a:lumMod val="50000"/>
                </a:schemeClr>
              </a:solidFill>
            </a:rPr>
            <a:t> 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8</xdr:row>
      <xdr:rowOff>66674</xdr:rowOff>
    </xdr:from>
    <xdr:to>
      <xdr:col>8</xdr:col>
      <xdr:colOff>600075</xdr:colOff>
      <xdr:row>11</xdr:row>
      <xdr:rowOff>76200</xdr:rowOff>
    </xdr:to>
    <xdr:sp macro="" textlink="">
      <xdr:nvSpPr>
        <xdr:cNvPr id="2" name="Filter or Sort Tip" descr="Click the drop down arrows in the table header row to filter or sort your project information" title="Tip">
          <a:extLst>
            <a:ext uri="{FF2B5EF4-FFF2-40B4-BE49-F238E27FC236}">
              <a16:creationId xmlns:a16="http://schemas.microsoft.com/office/drawing/2014/main" id="{33491082-D044-41D6-BA66-B10DDB446BD0}"/>
            </a:ext>
          </a:extLst>
        </xdr:cNvPr>
        <xdr:cNvSpPr/>
      </xdr:nvSpPr>
      <xdr:spPr>
        <a:xfrm>
          <a:off x="10925175" y="2076449"/>
          <a:ext cx="1285875" cy="72390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chemeClr val="accent1">
                  <a:lumMod val="50000"/>
                </a:schemeClr>
              </a:solidFill>
            </a:rPr>
            <a:t>TIP: </a:t>
          </a:r>
          <a:r>
            <a:rPr lang="en-US" sz="1000">
              <a:solidFill>
                <a:schemeClr val="accent1">
                  <a:lumMod val="50000"/>
                </a:schemeClr>
              </a:solidFill>
            </a:rPr>
            <a:t>Click the drop</a:t>
          </a:r>
          <a:r>
            <a:rPr lang="en-US" sz="1000" baseline="0">
              <a:solidFill>
                <a:schemeClr val="accent1">
                  <a:lumMod val="50000"/>
                </a:schemeClr>
              </a:solidFill>
            </a:rPr>
            <a:t> down arrows in the table header row to filter or sort your project information.</a:t>
          </a:r>
          <a:r>
            <a:rPr lang="en-US" sz="1000">
              <a:solidFill>
                <a:schemeClr val="accent1">
                  <a:lumMod val="50000"/>
                </a:schemeClr>
              </a:solidFill>
            </a:rPr>
            <a:t> 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8</xdr:row>
      <xdr:rowOff>66674</xdr:rowOff>
    </xdr:from>
    <xdr:to>
      <xdr:col>8</xdr:col>
      <xdr:colOff>600075</xdr:colOff>
      <xdr:row>11</xdr:row>
      <xdr:rowOff>76200</xdr:rowOff>
    </xdr:to>
    <xdr:sp macro="" textlink="">
      <xdr:nvSpPr>
        <xdr:cNvPr id="2" name="Filter or Sort Tip" descr="Click the drop down arrows in the table header row to filter or sort your project information" title="Tip">
          <a:extLst>
            <a:ext uri="{FF2B5EF4-FFF2-40B4-BE49-F238E27FC236}">
              <a16:creationId xmlns:a16="http://schemas.microsoft.com/office/drawing/2014/main" id="{F087AFD5-262F-485D-8037-14C6C7AA1C5C}"/>
            </a:ext>
          </a:extLst>
        </xdr:cNvPr>
        <xdr:cNvSpPr/>
      </xdr:nvSpPr>
      <xdr:spPr>
        <a:xfrm>
          <a:off x="10925175" y="2076449"/>
          <a:ext cx="1285875" cy="72390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chemeClr val="accent1">
                  <a:lumMod val="50000"/>
                </a:schemeClr>
              </a:solidFill>
            </a:rPr>
            <a:t>TIP: </a:t>
          </a:r>
          <a:r>
            <a:rPr lang="en-US" sz="1000">
              <a:solidFill>
                <a:schemeClr val="accent1">
                  <a:lumMod val="50000"/>
                </a:schemeClr>
              </a:solidFill>
            </a:rPr>
            <a:t>Click the drop</a:t>
          </a:r>
          <a:r>
            <a:rPr lang="en-US" sz="1000" baseline="0">
              <a:solidFill>
                <a:schemeClr val="accent1">
                  <a:lumMod val="50000"/>
                </a:schemeClr>
              </a:solidFill>
            </a:rPr>
            <a:t> down arrows in the table header row to filter or sort your project information.</a:t>
          </a:r>
          <a:r>
            <a:rPr lang="en-US" sz="1000">
              <a:solidFill>
                <a:schemeClr val="accent1">
                  <a:lumMod val="50000"/>
                </a:schemeClr>
              </a:solidFill>
            </a:rPr>
            <a:t> 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8</xdr:row>
      <xdr:rowOff>66674</xdr:rowOff>
    </xdr:from>
    <xdr:to>
      <xdr:col>8</xdr:col>
      <xdr:colOff>600075</xdr:colOff>
      <xdr:row>11</xdr:row>
      <xdr:rowOff>76200</xdr:rowOff>
    </xdr:to>
    <xdr:sp macro="" textlink="">
      <xdr:nvSpPr>
        <xdr:cNvPr id="2" name="Filter or Sort Tip" descr="Click the drop down arrows in the table header row to filter or sort your project information" title="Tip">
          <a:extLst>
            <a:ext uri="{FF2B5EF4-FFF2-40B4-BE49-F238E27FC236}">
              <a16:creationId xmlns:a16="http://schemas.microsoft.com/office/drawing/2014/main" id="{D8ACA9E3-6C8F-480F-BBED-B18BC527FF5B}"/>
            </a:ext>
          </a:extLst>
        </xdr:cNvPr>
        <xdr:cNvSpPr/>
      </xdr:nvSpPr>
      <xdr:spPr>
        <a:xfrm>
          <a:off x="10925175" y="2076449"/>
          <a:ext cx="1285875" cy="72390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chemeClr val="accent1">
                  <a:lumMod val="50000"/>
                </a:schemeClr>
              </a:solidFill>
            </a:rPr>
            <a:t>TIP: </a:t>
          </a:r>
          <a:r>
            <a:rPr lang="en-US" sz="1000">
              <a:solidFill>
                <a:schemeClr val="accent1">
                  <a:lumMod val="50000"/>
                </a:schemeClr>
              </a:solidFill>
            </a:rPr>
            <a:t>Click the drop</a:t>
          </a:r>
          <a:r>
            <a:rPr lang="en-US" sz="1000" baseline="0">
              <a:solidFill>
                <a:schemeClr val="accent1">
                  <a:lumMod val="50000"/>
                </a:schemeClr>
              </a:solidFill>
            </a:rPr>
            <a:t> down arrows in the table header row to filter or sort your project information.</a:t>
          </a:r>
          <a:r>
            <a:rPr lang="en-US" sz="1000">
              <a:solidFill>
                <a:schemeClr val="accent1">
                  <a:lumMod val="50000"/>
                </a:schemeClr>
              </a:solidFill>
            </a:rPr>
            <a:t> 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8</xdr:row>
      <xdr:rowOff>66674</xdr:rowOff>
    </xdr:from>
    <xdr:to>
      <xdr:col>8</xdr:col>
      <xdr:colOff>600075</xdr:colOff>
      <xdr:row>11</xdr:row>
      <xdr:rowOff>76200</xdr:rowOff>
    </xdr:to>
    <xdr:sp macro="" textlink="">
      <xdr:nvSpPr>
        <xdr:cNvPr id="2" name="Filter or Sort Tip" descr="Click the drop down arrows in the table header row to filter or sort your project information" title="Tip">
          <a:extLst>
            <a:ext uri="{FF2B5EF4-FFF2-40B4-BE49-F238E27FC236}">
              <a16:creationId xmlns:a16="http://schemas.microsoft.com/office/drawing/2014/main" id="{E0FE79AA-2564-4A9D-994B-703406997D53}"/>
            </a:ext>
          </a:extLst>
        </xdr:cNvPr>
        <xdr:cNvSpPr/>
      </xdr:nvSpPr>
      <xdr:spPr>
        <a:xfrm>
          <a:off x="10925175" y="2076449"/>
          <a:ext cx="1285875" cy="72390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chemeClr val="accent1">
                  <a:lumMod val="50000"/>
                </a:schemeClr>
              </a:solidFill>
            </a:rPr>
            <a:t>TIP: </a:t>
          </a:r>
          <a:r>
            <a:rPr lang="en-US" sz="1000">
              <a:solidFill>
                <a:schemeClr val="accent1">
                  <a:lumMod val="50000"/>
                </a:schemeClr>
              </a:solidFill>
            </a:rPr>
            <a:t>Click the drop</a:t>
          </a:r>
          <a:r>
            <a:rPr lang="en-US" sz="1000" baseline="0">
              <a:solidFill>
                <a:schemeClr val="accent1">
                  <a:lumMod val="50000"/>
                </a:schemeClr>
              </a:solidFill>
            </a:rPr>
            <a:t> down arrows in the table header row to filter or sort your project information.</a:t>
          </a:r>
          <a:r>
            <a:rPr lang="en-US" sz="1000">
              <a:solidFill>
                <a:schemeClr val="accent1">
                  <a:lumMod val="50000"/>
                </a:schemeClr>
              </a:solidFill>
            </a:rPr>
            <a:t> 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8</xdr:row>
      <xdr:rowOff>66674</xdr:rowOff>
    </xdr:from>
    <xdr:to>
      <xdr:col>8</xdr:col>
      <xdr:colOff>600075</xdr:colOff>
      <xdr:row>11</xdr:row>
      <xdr:rowOff>76200</xdr:rowOff>
    </xdr:to>
    <xdr:sp macro="" textlink="">
      <xdr:nvSpPr>
        <xdr:cNvPr id="2" name="Filter or Sort Tip" descr="Click the drop down arrows in the table header row to filter or sort your project information" title="Tip">
          <a:extLst>
            <a:ext uri="{FF2B5EF4-FFF2-40B4-BE49-F238E27FC236}">
              <a16:creationId xmlns:a16="http://schemas.microsoft.com/office/drawing/2014/main" id="{78AA01F7-C888-4FED-B535-72B250F7FAAB}"/>
            </a:ext>
          </a:extLst>
        </xdr:cNvPr>
        <xdr:cNvSpPr/>
      </xdr:nvSpPr>
      <xdr:spPr>
        <a:xfrm>
          <a:off x="10925175" y="2076449"/>
          <a:ext cx="1285875" cy="72390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chemeClr val="accent1">
                  <a:lumMod val="50000"/>
                </a:schemeClr>
              </a:solidFill>
            </a:rPr>
            <a:t>TIP: </a:t>
          </a:r>
          <a:r>
            <a:rPr lang="en-US" sz="1000">
              <a:solidFill>
                <a:schemeClr val="accent1">
                  <a:lumMod val="50000"/>
                </a:schemeClr>
              </a:solidFill>
            </a:rPr>
            <a:t>Click the drop</a:t>
          </a:r>
          <a:r>
            <a:rPr lang="en-US" sz="1000" baseline="0">
              <a:solidFill>
                <a:schemeClr val="accent1">
                  <a:lumMod val="50000"/>
                </a:schemeClr>
              </a:solidFill>
            </a:rPr>
            <a:t> down arrows in the table header row to filter or sort your project information.</a:t>
          </a:r>
          <a:r>
            <a:rPr lang="en-US" sz="1000">
              <a:solidFill>
                <a:schemeClr val="accent1">
                  <a:lumMod val="50000"/>
                </a:schemeClr>
              </a:solidFill>
            </a:rPr>
            <a:t> 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8</xdr:row>
      <xdr:rowOff>66674</xdr:rowOff>
    </xdr:from>
    <xdr:to>
      <xdr:col>8</xdr:col>
      <xdr:colOff>600075</xdr:colOff>
      <xdr:row>11</xdr:row>
      <xdr:rowOff>76200</xdr:rowOff>
    </xdr:to>
    <xdr:sp macro="" textlink="">
      <xdr:nvSpPr>
        <xdr:cNvPr id="2" name="Filter or Sort Tip" descr="Click the drop down arrows in the table header row to filter or sort your project information" title="Tip">
          <a:extLst>
            <a:ext uri="{FF2B5EF4-FFF2-40B4-BE49-F238E27FC236}">
              <a16:creationId xmlns:a16="http://schemas.microsoft.com/office/drawing/2014/main" id="{94DDEC70-FAEA-4CBA-A90A-85531C1B7D6C}"/>
            </a:ext>
          </a:extLst>
        </xdr:cNvPr>
        <xdr:cNvSpPr/>
      </xdr:nvSpPr>
      <xdr:spPr>
        <a:xfrm>
          <a:off x="10925175" y="2076449"/>
          <a:ext cx="1285875" cy="72390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chemeClr val="accent1">
                  <a:lumMod val="50000"/>
                </a:schemeClr>
              </a:solidFill>
            </a:rPr>
            <a:t>TIP: </a:t>
          </a:r>
          <a:r>
            <a:rPr lang="en-US" sz="1000">
              <a:solidFill>
                <a:schemeClr val="accent1">
                  <a:lumMod val="50000"/>
                </a:schemeClr>
              </a:solidFill>
            </a:rPr>
            <a:t>Click the drop</a:t>
          </a:r>
          <a:r>
            <a:rPr lang="en-US" sz="1000" baseline="0">
              <a:solidFill>
                <a:schemeClr val="accent1">
                  <a:lumMod val="50000"/>
                </a:schemeClr>
              </a:solidFill>
            </a:rPr>
            <a:t> down arrows in the table header row to filter or sort your project information.</a:t>
          </a:r>
          <a:r>
            <a:rPr lang="en-US" sz="1000">
              <a:solidFill>
                <a:schemeClr val="accent1">
                  <a:lumMod val="50000"/>
                </a:schemeClr>
              </a:solidFill>
            </a:rPr>
            <a:t> 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8</xdr:row>
      <xdr:rowOff>66674</xdr:rowOff>
    </xdr:from>
    <xdr:to>
      <xdr:col>8</xdr:col>
      <xdr:colOff>600075</xdr:colOff>
      <xdr:row>11</xdr:row>
      <xdr:rowOff>76200</xdr:rowOff>
    </xdr:to>
    <xdr:sp macro="" textlink="">
      <xdr:nvSpPr>
        <xdr:cNvPr id="2" name="Filter or Sort Tip" descr="Click the drop down arrows in the table header row to filter or sort your project information" title="Tip">
          <a:extLst>
            <a:ext uri="{FF2B5EF4-FFF2-40B4-BE49-F238E27FC236}">
              <a16:creationId xmlns:a16="http://schemas.microsoft.com/office/drawing/2014/main" id="{025AB918-C444-4006-9522-9FC5035AD7DA}"/>
            </a:ext>
          </a:extLst>
        </xdr:cNvPr>
        <xdr:cNvSpPr/>
      </xdr:nvSpPr>
      <xdr:spPr>
        <a:xfrm>
          <a:off x="10925175" y="2076449"/>
          <a:ext cx="1285875" cy="72390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chemeClr val="accent1">
                  <a:lumMod val="50000"/>
                </a:schemeClr>
              </a:solidFill>
            </a:rPr>
            <a:t>TIP: </a:t>
          </a:r>
          <a:r>
            <a:rPr lang="en-US" sz="1000">
              <a:solidFill>
                <a:schemeClr val="accent1">
                  <a:lumMod val="50000"/>
                </a:schemeClr>
              </a:solidFill>
            </a:rPr>
            <a:t>Click the drop</a:t>
          </a:r>
          <a:r>
            <a:rPr lang="en-US" sz="1000" baseline="0">
              <a:solidFill>
                <a:schemeClr val="accent1">
                  <a:lumMod val="50000"/>
                </a:schemeClr>
              </a:solidFill>
            </a:rPr>
            <a:t> down arrows in the table header row to filter or sort your project information.</a:t>
          </a:r>
          <a:r>
            <a:rPr lang="en-US" sz="1000">
              <a:solidFill>
                <a:schemeClr val="accent1">
                  <a:lumMod val="50000"/>
                </a:schemeClr>
              </a:solidFill>
            </a:rPr>
            <a:t> 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8</xdr:row>
      <xdr:rowOff>66674</xdr:rowOff>
    </xdr:from>
    <xdr:to>
      <xdr:col>8</xdr:col>
      <xdr:colOff>600075</xdr:colOff>
      <xdr:row>11</xdr:row>
      <xdr:rowOff>76200</xdr:rowOff>
    </xdr:to>
    <xdr:sp macro="" textlink="">
      <xdr:nvSpPr>
        <xdr:cNvPr id="2" name="Filter or Sort Tip" descr="Click the drop down arrows in the table header row to filter or sort your project information" title="Tip">
          <a:extLst>
            <a:ext uri="{FF2B5EF4-FFF2-40B4-BE49-F238E27FC236}">
              <a16:creationId xmlns:a16="http://schemas.microsoft.com/office/drawing/2014/main" id="{78100F99-5933-4043-936F-23703950CB4E}"/>
            </a:ext>
          </a:extLst>
        </xdr:cNvPr>
        <xdr:cNvSpPr/>
      </xdr:nvSpPr>
      <xdr:spPr>
        <a:xfrm>
          <a:off x="10925175" y="2076449"/>
          <a:ext cx="1285875" cy="72390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chemeClr val="accent1">
                  <a:lumMod val="50000"/>
                </a:schemeClr>
              </a:solidFill>
            </a:rPr>
            <a:t>TIP: </a:t>
          </a:r>
          <a:r>
            <a:rPr lang="en-US" sz="1000">
              <a:solidFill>
                <a:schemeClr val="accent1">
                  <a:lumMod val="50000"/>
                </a:schemeClr>
              </a:solidFill>
            </a:rPr>
            <a:t>Click the drop</a:t>
          </a:r>
          <a:r>
            <a:rPr lang="en-US" sz="1000" baseline="0">
              <a:solidFill>
                <a:schemeClr val="accent1">
                  <a:lumMod val="50000"/>
                </a:schemeClr>
              </a:solidFill>
            </a:rPr>
            <a:t> down arrows in the table header row to filter or sort your project information.</a:t>
          </a:r>
          <a:r>
            <a:rPr lang="en-US" sz="1000">
              <a:solidFill>
                <a:schemeClr val="accent1">
                  <a:lumMod val="50000"/>
                </a:schemeClr>
              </a:solidFill>
            </a:rPr>
            <a:t> 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3" name="tblToDoList34" displayName="tblToDoList34" ref="B9:F33">
  <autoFilter ref="B9:F33"/>
  <tableColumns count="5">
    <tableColumn id="2" name="Activity" totalsRowDxfId="65"/>
    <tableColumn id="7" name="Due By" dataDxfId="64" totalsRowDxfId="63">
      <calculatedColumnFormula>TODAY()+100</calculatedColumnFormula>
    </tableColumn>
    <tableColumn id="1" name="% Done" totalsRowDxfId="62"/>
    <tableColumn id="6" name="Progress" totalsRowDxfId="61">
      <calculatedColumnFormula>tblToDoList34[[#This Row],[% Done]]</calculatedColumnFormula>
    </tableColumn>
    <tableColumn id="5" name="Notes" totalsRowDxfId="6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10.xml><?xml version="1.0" encoding="utf-8"?>
<table xmlns="http://schemas.openxmlformats.org/spreadsheetml/2006/main" id="1" name="tblToDoList" displayName="tblToDoList" ref="B9:F24">
  <autoFilter ref="B9:F24"/>
  <tableColumns count="5">
    <tableColumn id="2" name="Activity" totalsRowDxfId="32"/>
    <tableColumn id="7" name="Due By" totalsRowDxfId="31"/>
    <tableColumn id="1" name="% Done" totalsRowDxfId="30"/>
    <tableColumn id="6" name="Progress" totalsRowDxfId="29">
      <calculatedColumnFormula>tblToDoList[[#This Row],[% Done]]</calculatedColumnFormula>
    </tableColumn>
    <tableColumn id="5" name="Notes" totalsRowDxfId="28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2.xml><?xml version="1.0" encoding="utf-8"?>
<table xmlns="http://schemas.openxmlformats.org/spreadsheetml/2006/main" id="2" name="tblToDoList3" displayName="tblToDoList3" ref="B9:F24">
  <autoFilter ref="B9:F24"/>
  <tableColumns count="5">
    <tableColumn id="2" name="Activity" totalsRowDxfId="59"/>
    <tableColumn id="7" name="Due By" totalsRowDxfId="58"/>
    <tableColumn id="1" name="% Done" totalsRowDxfId="57"/>
    <tableColumn id="6" name="Progress" totalsRowDxfId="56">
      <calculatedColumnFormula>tblToDoList3[[#This Row],[% Done]]</calculatedColumnFormula>
    </tableColumn>
    <tableColumn id="5" name="Notes" totalsRowDxfId="55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3.xml><?xml version="1.0" encoding="utf-8"?>
<table xmlns="http://schemas.openxmlformats.org/spreadsheetml/2006/main" id="4" name="tblToDoList35" displayName="tblToDoList35" ref="B9:F23">
  <autoFilter ref="B9:F23"/>
  <tableColumns count="5">
    <tableColumn id="2" name="Activity" totalsRowDxfId="54"/>
    <tableColumn id="7" name="Due By" totalsRowDxfId="53"/>
    <tableColumn id="1" name="% Done" totalsRowDxfId="52"/>
    <tableColumn id="6" name="Progress" totalsRowDxfId="51">
      <calculatedColumnFormula>tblToDoList35[[#This Row],[% Done]]</calculatedColumnFormula>
    </tableColumn>
    <tableColumn id="5" name="Notes" totalsRowDxfId="5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4.xml><?xml version="1.0" encoding="utf-8"?>
<table xmlns="http://schemas.openxmlformats.org/spreadsheetml/2006/main" id="5" name="tblToDoList356" displayName="tblToDoList356" ref="B9:F31">
  <autoFilter ref="B9:F31"/>
  <tableColumns count="5">
    <tableColumn id="2" name="Activity" totalsRowDxfId="49"/>
    <tableColumn id="7" name="Due By" totalsRowDxfId="48"/>
    <tableColumn id="1" name="% Done" totalsRowDxfId="47"/>
    <tableColumn id="6" name="Progress" totalsRowDxfId="46">
      <calculatedColumnFormula>tblToDoList356[[#This Row],[% Done]]</calculatedColumnFormula>
    </tableColumn>
    <tableColumn id="5" name="Notes" totalsRowDxfId="45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5.xml><?xml version="1.0" encoding="utf-8"?>
<table xmlns="http://schemas.openxmlformats.org/spreadsheetml/2006/main" id="8" name="tblToDoList349" displayName="tblToDoList349" ref="B9:F44">
  <autoFilter ref="B9:F44"/>
  <tableColumns count="5">
    <tableColumn id="2" name="Activity" totalsRowDxfId="27"/>
    <tableColumn id="7" name="Due By" dataDxfId="25" totalsRowDxfId="26">
      <calculatedColumnFormula>TODAY()+100</calculatedColumnFormula>
    </tableColumn>
    <tableColumn id="1" name="% Done" totalsRowDxfId="24"/>
    <tableColumn id="6" name="Progress" totalsRowDxfId="23">
      <calculatedColumnFormula>tblToDoList349[[#This Row],[% Done]]</calculatedColumnFormula>
    </tableColumn>
    <tableColumn id="5" name="Notes" totalsRowDxfId="22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6.xml><?xml version="1.0" encoding="utf-8"?>
<table xmlns="http://schemas.openxmlformats.org/spreadsheetml/2006/main" id="9" name="tblToDoList34910" displayName="tblToDoList34910" ref="B9:F44">
  <autoFilter ref="B9:F44"/>
  <tableColumns count="5">
    <tableColumn id="2" name="Activity" totalsRowDxfId="12"/>
    <tableColumn id="7" name="Due By" dataDxfId="10" totalsRowDxfId="11">
      <calculatedColumnFormula>TODAY()+100</calculatedColumnFormula>
    </tableColumn>
    <tableColumn id="1" name="% Done" totalsRowDxfId="9"/>
    <tableColumn id="6" name="Progress" totalsRowDxfId="8">
      <calculatedColumnFormula>tblToDoList34910[[#This Row],[% Done]]</calculatedColumnFormula>
    </tableColumn>
    <tableColumn id="5" name="Notes" totalsRowDxfId="7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7.xml><?xml version="1.0" encoding="utf-8"?>
<table xmlns="http://schemas.openxmlformats.org/spreadsheetml/2006/main" id="10" name="tblToDoList3491011" displayName="tblToDoList3491011" ref="B9:F44">
  <autoFilter ref="B9:F44"/>
  <tableColumns count="5">
    <tableColumn id="2" name="Activity" totalsRowDxfId="5"/>
    <tableColumn id="7" name="Due By" dataDxfId="3" totalsRowDxfId="4">
      <calculatedColumnFormula>TODAY()+100</calculatedColumnFormula>
    </tableColumn>
    <tableColumn id="1" name="% Done" totalsRowDxfId="2"/>
    <tableColumn id="6" name="Progress" totalsRowDxfId="1">
      <calculatedColumnFormula>tblToDoList3491011[[#This Row],[% Done]]</calculatedColumnFormula>
    </tableColumn>
    <tableColumn id="5" name="Notes" totalsRowDxfId="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8.xml><?xml version="1.0" encoding="utf-8"?>
<table xmlns="http://schemas.openxmlformats.org/spreadsheetml/2006/main" id="6" name="tblToDoList3567" displayName="tblToDoList3567" ref="B9:F23">
  <autoFilter ref="B9:F23"/>
  <tableColumns count="5">
    <tableColumn id="2" name="Activity" totalsRowDxfId="44"/>
    <tableColumn id="7" name="Due By" totalsRowDxfId="43"/>
    <tableColumn id="1" name="% Done" totalsRowDxfId="42"/>
    <tableColumn id="6" name="Progress" dataDxfId="41" totalsRowDxfId="40">
      <calculatedColumnFormula>tblToDoList3567[[#This Row],[% Done]]</calculatedColumnFormula>
    </tableColumn>
    <tableColumn id="5" name="Notes" totalsRowDxfId="39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9.xml><?xml version="1.0" encoding="utf-8"?>
<table xmlns="http://schemas.openxmlformats.org/spreadsheetml/2006/main" id="7" name="tblToDoList35678" displayName="tblToDoList35678" ref="B9:F19">
  <autoFilter ref="B9:F19"/>
  <tableColumns count="5">
    <tableColumn id="2" name="Activity" totalsRowDxfId="38"/>
    <tableColumn id="7" name="Due By" totalsRowDxfId="37"/>
    <tableColumn id="1" name="% Done" totalsRowDxfId="36"/>
    <tableColumn id="6" name="Progress" dataDxfId="35" totalsRowDxfId="34">
      <calculatedColumnFormula>tblToDoList35678[[#This Row],[% Done]]</calculatedColumnFormula>
    </tableColumn>
    <tableColumn id="5" name="Notes" totalsRowDxfId="33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45"/>
  <sheetViews>
    <sheetView workbookViewId="0">
      <selection activeCell="E12" sqref="E12"/>
    </sheetView>
  </sheetViews>
  <sheetFormatPr defaultRowHeight="12.75" x14ac:dyDescent="0.2"/>
  <cols>
    <col min="1" max="1" width="4.7109375" customWidth="1"/>
  </cols>
  <sheetData>
    <row r="3" spans="2:20" ht="13.5" thickBot="1" x14ac:dyDescent="0.25"/>
    <row r="4" spans="2:20" x14ac:dyDescent="0.2">
      <c r="B4" s="38" t="s">
        <v>45</v>
      </c>
      <c r="C4" s="39"/>
      <c r="D4" s="40"/>
      <c r="F4" s="38" t="s">
        <v>46</v>
      </c>
      <c r="G4" s="39"/>
      <c r="H4" s="40"/>
      <c r="J4" s="38" t="s">
        <v>47</v>
      </c>
      <c r="K4" s="39"/>
      <c r="L4" s="40"/>
      <c r="N4" s="38" t="s">
        <v>53</v>
      </c>
      <c r="O4" s="39"/>
      <c r="P4" s="40"/>
    </row>
    <row r="5" spans="2:20" x14ac:dyDescent="0.2">
      <c r="B5" s="41"/>
      <c r="C5" s="42"/>
      <c r="D5" s="43"/>
      <c r="F5" s="41"/>
      <c r="G5" s="42"/>
      <c r="H5" s="43"/>
      <c r="J5" s="41"/>
      <c r="K5" s="42"/>
      <c r="L5" s="43"/>
      <c r="N5" s="41"/>
      <c r="O5" s="42"/>
      <c r="P5" s="43"/>
    </row>
    <row r="6" spans="2:20" x14ac:dyDescent="0.2">
      <c r="B6" s="41"/>
      <c r="C6" s="42"/>
      <c r="D6" s="43"/>
      <c r="F6" s="41"/>
      <c r="G6" s="42"/>
      <c r="H6" s="43"/>
      <c r="J6" s="41"/>
      <c r="K6" s="42"/>
      <c r="L6" s="43"/>
      <c r="N6" s="41"/>
      <c r="O6" s="42"/>
      <c r="P6" s="43"/>
    </row>
    <row r="7" spans="2:20" ht="13.5" thickBot="1" x14ac:dyDescent="0.25">
      <c r="B7" s="44"/>
      <c r="C7" s="45"/>
      <c r="D7" s="46"/>
      <c r="F7" s="44"/>
      <c r="G7" s="45"/>
      <c r="H7" s="46"/>
      <c r="J7" s="44"/>
      <c r="K7" s="45"/>
      <c r="L7" s="46"/>
      <c r="N7" s="44"/>
      <c r="O7" s="45"/>
      <c r="P7" s="46"/>
    </row>
    <row r="9" spans="2:20" ht="13.5" thickBot="1" x14ac:dyDescent="0.25"/>
    <row r="10" spans="2:20" x14ac:dyDescent="0.2">
      <c r="B10" s="38" t="s">
        <v>48</v>
      </c>
      <c r="C10" s="39"/>
      <c r="D10" s="40"/>
      <c r="F10" s="38" t="s">
        <v>49</v>
      </c>
      <c r="G10" s="39"/>
      <c r="H10" s="40"/>
      <c r="J10" s="38" t="s">
        <v>50</v>
      </c>
      <c r="K10" s="39"/>
      <c r="L10" s="40"/>
      <c r="N10" s="38" t="s">
        <v>51</v>
      </c>
      <c r="O10" s="39"/>
      <c r="P10" s="40"/>
    </row>
    <row r="11" spans="2:20" x14ac:dyDescent="0.2">
      <c r="B11" s="41"/>
      <c r="C11" s="42"/>
      <c r="D11" s="43"/>
      <c r="F11" s="41"/>
      <c r="G11" s="42"/>
      <c r="H11" s="43"/>
      <c r="J11" s="41"/>
      <c r="K11" s="42"/>
      <c r="L11" s="43"/>
      <c r="N11" s="41"/>
      <c r="O11" s="42"/>
      <c r="P11" s="43"/>
    </row>
    <row r="12" spans="2:20" x14ac:dyDescent="0.2">
      <c r="B12" s="41"/>
      <c r="C12" s="42"/>
      <c r="D12" s="43"/>
      <c r="F12" s="41"/>
      <c r="G12" s="42"/>
      <c r="H12" s="43"/>
      <c r="J12" s="41"/>
      <c r="K12" s="42"/>
      <c r="L12" s="43"/>
      <c r="N12" s="41"/>
      <c r="O12" s="42"/>
      <c r="P12" s="43"/>
    </row>
    <row r="13" spans="2:20" ht="13.5" thickBot="1" x14ac:dyDescent="0.25">
      <c r="B13" s="44"/>
      <c r="C13" s="45"/>
      <c r="D13" s="46"/>
      <c r="F13" s="44"/>
      <c r="G13" s="45"/>
      <c r="H13" s="46"/>
      <c r="J13" s="44"/>
      <c r="K13" s="45"/>
      <c r="L13" s="46"/>
      <c r="N13" s="44"/>
      <c r="O13" s="45"/>
      <c r="P13" s="46"/>
    </row>
    <row r="15" spans="2:20" ht="13.5" thickBot="1" x14ac:dyDescent="0.25"/>
    <row r="16" spans="2:20" x14ac:dyDescent="0.2">
      <c r="B16" s="38" t="s">
        <v>52</v>
      </c>
      <c r="C16" s="39"/>
      <c r="D16" s="40"/>
      <c r="F16" s="38" t="s">
        <v>54</v>
      </c>
      <c r="G16" s="39"/>
      <c r="H16" s="40"/>
      <c r="J16" s="38" t="s">
        <v>55</v>
      </c>
      <c r="K16" s="39"/>
      <c r="L16" s="40"/>
      <c r="N16" s="38" t="s">
        <v>56</v>
      </c>
      <c r="O16" s="39"/>
      <c r="P16" s="40"/>
      <c r="R16" s="38" t="s">
        <v>57</v>
      </c>
      <c r="S16" s="39"/>
      <c r="T16" s="40"/>
    </row>
    <row r="17" spans="2:20" x14ac:dyDescent="0.2">
      <c r="B17" s="41"/>
      <c r="C17" s="42"/>
      <c r="D17" s="43"/>
      <c r="F17" s="41"/>
      <c r="G17" s="42"/>
      <c r="H17" s="43"/>
      <c r="J17" s="41"/>
      <c r="K17" s="42"/>
      <c r="L17" s="43"/>
      <c r="N17" s="41"/>
      <c r="O17" s="42"/>
      <c r="P17" s="43"/>
      <c r="R17" s="41"/>
      <c r="S17" s="42"/>
      <c r="T17" s="43"/>
    </row>
    <row r="18" spans="2:20" x14ac:dyDescent="0.2">
      <c r="B18" s="41"/>
      <c r="C18" s="42"/>
      <c r="D18" s="43"/>
      <c r="F18" s="41"/>
      <c r="G18" s="42"/>
      <c r="H18" s="43"/>
      <c r="J18" s="41"/>
      <c r="K18" s="42"/>
      <c r="L18" s="43"/>
      <c r="N18" s="41"/>
      <c r="O18" s="42"/>
      <c r="P18" s="43"/>
      <c r="R18" s="41"/>
      <c r="S18" s="42"/>
      <c r="T18" s="43"/>
    </row>
    <row r="19" spans="2:20" ht="13.5" thickBot="1" x14ac:dyDescent="0.25">
      <c r="B19" s="44"/>
      <c r="C19" s="45"/>
      <c r="D19" s="46"/>
      <c r="F19" s="44"/>
      <c r="G19" s="45"/>
      <c r="H19" s="46"/>
      <c r="J19" s="44"/>
      <c r="K19" s="45"/>
      <c r="L19" s="46"/>
      <c r="N19" s="44"/>
      <c r="O19" s="45"/>
      <c r="P19" s="46"/>
      <c r="R19" s="44"/>
      <c r="S19" s="45"/>
      <c r="T19" s="46"/>
    </row>
    <row r="21" spans="2:20" ht="13.5" thickBot="1" x14ac:dyDescent="0.25"/>
    <row r="22" spans="2:20" x14ac:dyDescent="0.2">
      <c r="B22" s="38" t="s">
        <v>58</v>
      </c>
      <c r="C22" s="39"/>
      <c r="D22" s="40"/>
      <c r="F22" s="38" t="s">
        <v>59</v>
      </c>
      <c r="G22" s="39"/>
      <c r="H22" s="40"/>
      <c r="J22" s="38" t="s">
        <v>60</v>
      </c>
      <c r="K22" s="39"/>
      <c r="L22" s="40"/>
      <c r="N22" s="38" t="s">
        <v>61</v>
      </c>
      <c r="O22" s="39"/>
      <c r="P22" s="40"/>
      <c r="R22" s="38" t="s">
        <v>62</v>
      </c>
      <c r="S22" s="39"/>
      <c r="T22" s="40"/>
    </row>
    <row r="23" spans="2:20" x14ac:dyDescent="0.2">
      <c r="B23" s="41"/>
      <c r="C23" s="42"/>
      <c r="D23" s="43"/>
      <c r="F23" s="41"/>
      <c r="G23" s="42"/>
      <c r="H23" s="43"/>
      <c r="J23" s="41"/>
      <c r="K23" s="42"/>
      <c r="L23" s="43"/>
      <c r="N23" s="41"/>
      <c r="O23" s="42"/>
      <c r="P23" s="43"/>
      <c r="R23" s="41"/>
      <c r="S23" s="42"/>
      <c r="T23" s="43"/>
    </row>
    <row r="24" spans="2:20" x14ac:dyDescent="0.2">
      <c r="B24" s="41"/>
      <c r="C24" s="42"/>
      <c r="D24" s="43"/>
      <c r="F24" s="41"/>
      <c r="G24" s="42"/>
      <c r="H24" s="43"/>
      <c r="J24" s="41"/>
      <c r="K24" s="42"/>
      <c r="L24" s="43"/>
      <c r="N24" s="41"/>
      <c r="O24" s="42"/>
      <c r="P24" s="43"/>
      <c r="R24" s="41"/>
      <c r="S24" s="42"/>
      <c r="T24" s="43"/>
    </row>
    <row r="25" spans="2:20" ht="13.5" thickBot="1" x14ac:dyDescent="0.25">
      <c r="B25" s="44"/>
      <c r="C25" s="45"/>
      <c r="D25" s="46"/>
      <c r="F25" s="44"/>
      <c r="G25" s="45"/>
      <c r="H25" s="46"/>
      <c r="J25" s="44"/>
      <c r="K25" s="45"/>
      <c r="L25" s="46"/>
      <c r="N25" s="44"/>
      <c r="O25" s="45"/>
      <c r="P25" s="46"/>
      <c r="R25" s="44"/>
      <c r="S25" s="45"/>
      <c r="T25" s="46"/>
    </row>
    <row r="27" spans="2:20" ht="13.5" thickBot="1" x14ac:dyDescent="0.25"/>
    <row r="28" spans="2:20" x14ac:dyDescent="0.2">
      <c r="B28" s="38" t="s">
        <v>63</v>
      </c>
      <c r="C28" s="39"/>
      <c r="D28" s="40"/>
      <c r="F28" s="38" t="s">
        <v>64</v>
      </c>
      <c r="G28" s="39"/>
      <c r="H28" s="40"/>
    </row>
    <row r="29" spans="2:20" x14ac:dyDescent="0.2">
      <c r="B29" s="41"/>
      <c r="C29" s="42"/>
      <c r="D29" s="43"/>
      <c r="F29" s="41"/>
      <c r="G29" s="42"/>
      <c r="H29" s="43"/>
    </row>
    <row r="30" spans="2:20" x14ac:dyDescent="0.2">
      <c r="B30" s="41"/>
      <c r="C30" s="42"/>
      <c r="D30" s="43"/>
      <c r="F30" s="41"/>
      <c r="G30" s="42"/>
      <c r="H30" s="43"/>
    </row>
    <row r="31" spans="2:20" ht="13.5" thickBot="1" x14ac:dyDescent="0.25">
      <c r="B31" s="44"/>
      <c r="C31" s="45"/>
      <c r="D31" s="46"/>
      <c r="F31" s="44"/>
      <c r="G31" s="45"/>
      <c r="H31" s="46"/>
    </row>
    <row r="34" spans="2:20" ht="13.5" thickBot="1" x14ac:dyDescent="0.25"/>
    <row r="35" spans="2:20" x14ac:dyDescent="0.2">
      <c r="B35" s="38" t="s">
        <v>102</v>
      </c>
      <c r="C35" s="39"/>
      <c r="D35" s="40"/>
      <c r="F35" s="38" t="s">
        <v>103</v>
      </c>
      <c r="G35" s="39"/>
      <c r="H35" s="40"/>
      <c r="J35" s="38" t="s">
        <v>104</v>
      </c>
      <c r="K35" s="39"/>
      <c r="L35" s="40"/>
      <c r="N35" s="38" t="s">
        <v>105</v>
      </c>
      <c r="O35" s="39"/>
      <c r="P35" s="40"/>
      <c r="R35" s="38" t="s">
        <v>106</v>
      </c>
      <c r="S35" s="39"/>
      <c r="T35" s="40"/>
    </row>
    <row r="36" spans="2:20" x14ac:dyDescent="0.2">
      <c r="B36" s="41"/>
      <c r="C36" s="42"/>
      <c r="D36" s="43"/>
      <c r="F36" s="41"/>
      <c r="G36" s="42"/>
      <c r="H36" s="43"/>
      <c r="J36" s="41"/>
      <c r="K36" s="42"/>
      <c r="L36" s="43"/>
      <c r="N36" s="41"/>
      <c r="O36" s="42"/>
      <c r="P36" s="43"/>
      <c r="R36" s="41"/>
      <c r="S36" s="42"/>
      <c r="T36" s="43"/>
    </row>
    <row r="37" spans="2:20" x14ac:dyDescent="0.2">
      <c r="B37" s="41"/>
      <c r="C37" s="42"/>
      <c r="D37" s="43"/>
      <c r="F37" s="41"/>
      <c r="G37" s="42"/>
      <c r="H37" s="43"/>
      <c r="J37" s="41"/>
      <c r="K37" s="42"/>
      <c r="L37" s="43"/>
      <c r="N37" s="41"/>
      <c r="O37" s="42"/>
      <c r="P37" s="43"/>
      <c r="R37" s="41"/>
      <c r="S37" s="42"/>
      <c r="T37" s="43"/>
    </row>
    <row r="38" spans="2:20" ht="13.5" thickBot="1" x14ac:dyDescent="0.25">
      <c r="B38" s="44"/>
      <c r="C38" s="45"/>
      <c r="D38" s="46"/>
      <c r="F38" s="44"/>
      <c r="G38" s="45"/>
      <c r="H38" s="46"/>
      <c r="J38" s="44"/>
      <c r="K38" s="45"/>
      <c r="L38" s="46"/>
      <c r="N38" s="44"/>
      <c r="O38" s="45"/>
      <c r="P38" s="46"/>
      <c r="R38" s="44"/>
      <c r="S38" s="45"/>
      <c r="T38" s="46"/>
    </row>
    <row r="41" spans="2:20" ht="13.5" thickBot="1" x14ac:dyDescent="0.25"/>
    <row r="42" spans="2:20" x14ac:dyDescent="0.2">
      <c r="B42" s="38" t="s">
        <v>107</v>
      </c>
      <c r="C42" s="39"/>
      <c r="D42" s="40"/>
      <c r="F42" s="38" t="s">
        <v>108</v>
      </c>
      <c r="G42" s="39"/>
      <c r="H42" s="40"/>
    </row>
    <row r="43" spans="2:20" x14ac:dyDescent="0.2">
      <c r="B43" s="41"/>
      <c r="C43" s="42"/>
      <c r="D43" s="43"/>
      <c r="F43" s="41"/>
      <c r="G43" s="42"/>
      <c r="H43" s="43"/>
    </row>
    <row r="44" spans="2:20" x14ac:dyDescent="0.2">
      <c r="B44" s="41"/>
      <c r="C44" s="42"/>
      <c r="D44" s="43"/>
      <c r="F44" s="41"/>
      <c r="G44" s="42"/>
      <c r="H44" s="43"/>
    </row>
    <row r="45" spans="2:20" ht="13.5" thickBot="1" x14ac:dyDescent="0.25">
      <c r="B45" s="44"/>
      <c r="C45" s="45"/>
      <c r="D45" s="46"/>
      <c r="F45" s="44"/>
      <c r="G45" s="45"/>
      <c r="H45" s="46"/>
    </row>
  </sheetData>
  <mergeCells count="27">
    <mergeCell ref="B42:D45"/>
    <mergeCell ref="F42:H45"/>
    <mergeCell ref="B35:D38"/>
    <mergeCell ref="F35:H38"/>
    <mergeCell ref="J35:L38"/>
    <mergeCell ref="N35:P38"/>
    <mergeCell ref="R35:T38"/>
    <mergeCell ref="N4:P7"/>
    <mergeCell ref="F16:H19"/>
    <mergeCell ref="J16:L19"/>
    <mergeCell ref="N16:P19"/>
    <mergeCell ref="N22:P25"/>
    <mergeCell ref="R22:T25"/>
    <mergeCell ref="R16:T19"/>
    <mergeCell ref="N10:P13"/>
    <mergeCell ref="J22:L25"/>
    <mergeCell ref="B4:D7"/>
    <mergeCell ref="F4:H7"/>
    <mergeCell ref="J4:L7"/>
    <mergeCell ref="B10:D13"/>
    <mergeCell ref="F10:H13"/>
    <mergeCell ref="J10:L13"/>
    <mergeCell ref="B16:D19"/>
    <mergeCell ref="B28:D31"/>
    <mergeCell ref="F28:H31"/>
    <mergeCell ref="B22:D25"/>
    <mergeCell ref="F22:H2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topLeftCell="A9" workbookViewId="0">
      <selection activeCell="E12" sqref="E12"/>
    </sheetView>
  </sheetViews>
  <sheetFormatPr defaultRowHeight="18.75" customHeight="1" x14ac:dyDescent="0.2"/>
  <cols>
    <col min="1" max="1" width="4" style="1" customWidth="1"/>
    <col min="2" max="2" width="60.85546875" style="1" customWidth="1"/>
    <col min="3" max="3" width="14.28515625" style="1" customWidth="1"/>
    <col min="4" max="4" width="13.42578125" style="1" customWidth="1"/>
    <col min="5" max="5" width="15" style="1" customWidth="1"/>
    <col min="6" max="6" width="53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158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27</v>
      </c>
      <c r="C6" s="11"/>
      <c r="D6" s="36"/>
      <c r="E6" s="11"/>
      <c r="F6" s="26" t="s">
        <v>44</v>
      </c>
    </row>
    <row r="8" spans="2:7" s="2" customFormat="1" ht="24" customHeight="1" x14ac:dyDescent="0.2">
      <c r="B8" s="47" t="s">
        <v>38</v>
      </c>
      <c r="C8" s="47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41</v>
      </c>
      <c r="C10" s="14">
        <f ca="1">TODAY()</f>
        <v>42854</v>
      </c>
      <c r="D10" s="15">
        <v>1</v>
      </c>
      <c r="E10" s="15">
        <f>tblToDoList35678[[#This Row],[% Done]]</f>
        <v>1</v>
      </c>
      <c r="F10" s="12"/>
    </row>
    <row r="11" spans="2:7" ht="18.75" customHeight="1" x14ac:dyDescent="0.2">
      <c r="B11" s="12" t="s">
        <v>159</v>
      </c>
      <c r="C11" s="14"/>
      <c r="D11" s="15"/>
      <c r="E11" s="15">
        <f>tblToDoList35678[[#This Row],[% Done]]</f>
        <v>0</v>
      </c>
      <c r="F11" s="12"/>
    </row>
    <row r="12" spans="2:7" ht="18.75" customHeight="1" x14ac:dyDescent="0.2">
      <c r="B12" s="12" t="s">
        <v>160</v>
      </c>
      <c r="C12" s="14"/>
      <c r="D12" s="15"/>
      <c r="E12" s="15">
        <f>tblToDoList35678[[#This Row],[% Done]]</f>
        <v>0</v>
      </c>
      <c r="F12" s="12"/>
    </row>
    <row r="13" spans="2:7" ht="18.75" customHeight="1" x14ac:dyDescent="0.2">
      <c r="B13" s="12" t="s">
        <v>161</v>
      </c>
      <c r="C13" s="14"/>
      <c r="D13" s="15"/>
      <c r="E13" s="15">
        <f>tblToDoList35678[[#This Row],[% Done]]</f>
        <v>0</v>
      </c>
      <c r="F13" s="12"/>
    </row>
    <row r="14" spans="2:7" ht="18.75" customHeight="1" x14ac:dyDescent="0.2">
      <c r="B14" s="12" t="s">
        <v>162</v>
      </c>
      <c r="C14" s="14"/>
      <c r="D14" s="15"/>
      <c r="E14" s="15">
        <f>tblToDoList35678[[#This Row],[% Done]]</f>
        <v>0</v>
      </c>
      <c r="F14" s="12"/>
    </row>
    <row r="15" spans="2:7" ht="18.75" customHeight="1" x14ac:dyDescent="0.2">
      <c r="B15" s="12" t="s">
        <v>163</v>
      </c>
      <c r="C15" s="14"/>
      <c r="D15" s="15"/>
      <c r="E15" s="15">
        <f>tblToDoList35678[[#This Row],[% Done]]</f>
        <v>0</v>
      </c>
      <c r="F15" s="12"/>
    </row>
    <row r="16" spans="2:7" ht="18.75" customHeight="1" x14ac:dyDescent="0.2">
      <c r="B16" s="12" t="s">
        <v>164</v>
      </c>
      <c r="C16" s="14"/>
      <c r="D16" s="15"/>
      <c r="E16" s="15">
        <f>tblToDoList35678[[#This Row],[% Done]]</f>
        <v>0</v>
      </c>
      <c r="F16" s="12"/>
    </row>
    <row r="17" spans="2:6" ht="18.75" customHeight="1" x14ac:dyDescent="0.2">
      <c r="B17" s="12" t="s">
        <v>165</v>
      </c>
      <c r="C17" s="14"/>
      <c r="D17" s="15"/>
      <c r="E17" s="15">
        <f>tblToDoList35678[[#This Row],[% Done]]</f>
        <v>0</v>
      </c>
      <c r="F17" s="12"/>
    </row>
    <row r="18" spans="2:6" ht="18.75" customHeight="1" x14ac:dyDescent="0.2">
      <c r="B18" s="12" t="s">
        <v>166</v>
      </c>
      <c r="C18" s="14"/>
      <c r="D18" s="15"/>
      <c r="E18" s="15">
        <f>tblToDoList35678[[#This Row],[% Done]]</f>
        <v>0</v>
      </c>
      <c r="F18" s="12"/>
    </row>
    <row r="19" spans="2:6" ht="18.75" customHeight="1" x14ac:dyDescent="0.2">
      <c r="B19" s="12" t="s">
        <v>167</v>
      </c>
      <c r="C19" s="14"/>
      <c r="D19" s="15"/>
      <c r="E19" s="15">
        <f>tblToDoList35678[[#This Row],[% Done]]</f>
        <v>0</v>
      </c>
      <c r="F19" s="12"/>
    </row>
  </sheetData>
  <mergeCells count="1">
    <mergeCell ref="B8:C8"/>
  </mergeCells>
  <conditionalFormatting sqref="B10:F19">
    <cfRule type="expression" dxfId="15" priority="1">
      <formula>($C10&gt;=valHStart)*($C10&lt;=valHEnd)</formula>
    </cfRule>
  </conditionalFormatting>
  <conditionalFormatting sqref="E10:E19">
    <cfRule type="dataBar" priority="37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{2D30869B-6547-44A0-9F8F-DB6167AF1681}</x14:id>
        </ext>
      </extLst>
    </cfRule>
  </conditionalFormatting>
  <dataValidations count="2">
    <dataValidation type="list" allowBlank="1" sqref="D10:D19">
      <formula1>"0%,10%,20%,25%,30%,35%,40%,45%,50%,55%,60%,65%,70%,75%,80%,85%,90%,95%,100%"</formula1>
    </dataValidation>
    <dataValidation type="list" allowBlank="1" showInputMessage="1" sqref="F6">
      <formula1>lstToDoHighlights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30869B-6547-44A0-9F8F-DB6167AF168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E10:E19</xm:sqref>
        </x14:conditionalFormatting>
        <x14:conditionalFormatting xmlns:xm="http://schemas.microsoft.com/office/excel/2006/main">
          <x14:cfRule type="iconSet" priority="38" id="{016AC4F7-BA43-4257-93BA-C8FA77A16ED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D10:D19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F20"/>
  <sheetViews>
    <sheetView showGridLines="0" workbookViewId="0">
      <selection activeCell="E12" sqref="E12"/>
    </sheetView>
  </sheetViews>
  <sheetFormatPr defaultRowHeight="18.75" customHeight="1" x14ac:dyDescent="0.2"/>
  <cols>
    <col min="1" max="1" width="4" style="4" customWidth="1"/>
    <col min="2" max="2" width="21" style="4" customWidth="1"/>
    <col min="3" max="3" width="40" style="4" customWidth="1"/>
    <col min="4" max="4" width="32.28515625" style="4" customWidth="1"/>
    <col min="5" max="5" width="36.28515625" style="4" customWidth="1"/>
    <col min="6" max="16384" width="9.140625" style="4"/>
  </cols>
  <sheetData>
    <row r="2" spans="2:6" s="1" customFormat="1" ht="4.5" customHeight="1" x14ac:dyDescent="0.2">
      <c r="B2" s="3"/>
      <c r="C2" s="3"/>
      <c r="D2" s="3"/>
      <c r="E2" s="3"/>
      <c r="F2" s="1" t="s">
        <v>24</v>
      </c>
    </row>
    <row r="3" spans="2:6" ht="30" customHeight="1" x14ac:dyDescent="0.35">
      <c r="B3" s="8" t="s">
        <v>26</v>
      </c>
      <c r="C3" s="7"/>
      <c r="D3" s="7"/>
      <c r="E3" s="7"/>
    </row>
    <row r="4" spans="2:6" ht="37.5" customHeight="1" x14ac:dyDescent="0.2">
      <c r="B4" s="48" t="s">
        <v>10</v>
      </c>
      <c r="C4" s="48"/>
      <c r="D4" s="48"/>
      <c r="E4" s="48"/>
    </row>
    <row r="5" spans="2:6" s="9" customFormat="1" ht="18.75" customHeight="1" x14ac:dyDescent="0.2">
      <c r="B5" s="16" t="s">
        <v>23</v>
      </c>
      <c r="C5" s="17"/>
      <c r="D5" s="17"/>
      <c r="E5" s="18" t="str">
        <f>B5</f>
        <v>No Highlight</v>
      </c>
    </row>
    <row r="6" spans="2:6" s="9" customFormat="1" ht="18.75" customHeight="1" x14ac:dyDescent="0.2">
      <c r="B6" s="29" t="s">
        <v>20</v>
      </c>
      <c r="C6" s="30" t="s">
        <v>21</v>
      </c>
      <c r="D6" s="31" t="s">
        <v>22</v>
      </c>
      <c r="E6" s="32" t="s">
        <v>19</v>
      </c>
    </row>
    <row r="7" spans="2:6" s="9" customFormat="1" ht="18.75" customHeight="1" x14ac:dyDescent="0.2">
      <c r="B7" s="16" t="s">
        <v>11</v>
      </c>
      <c r="C7" s="17">
        <f ca="1">TODAY()-WEEKDAY(TODAY(),2)+1</f>
        <v>42849</v>
      </c>
      <c r="D7" s="17">
        <f ca="1">C7+6</f>
        <v>42855</v>
      </c>
      <c r="E7" s="18" t="str">
        <f ca="1">B7&amp;" ["&amp;TEXT(C7,"d mmm")&amp;" - "&amp;TEXT(D7,"d mmm")&amp;"]"</f>
        <v xml:space="preserve">     This Week [24 Apr - 30 Apr]</v>
      </c>
    </row>
    <row r="8" spans="2:6" s="9" customFormat="1" ht="18.75" customHeight="1" x14ac:dyDescent="0.2">
      <c r="B8" s="19" t="s">
        <v>12</v>
      </c>
      <c r="C8" s="21">
        <f ca="1">EOMONTH(TODAY(),-1)+1</f>
        <v>42826</v>
      </c>
      <c r="D8" s="21">
        <f ca="1">EDATE(C8,1)-1</f>
        <v>42855</v>
      </c>
      <c r="E8" s="20" t="str">
        <f ca="1">B8&amp;" ["&amp;TEXT(C8,"d")&amp;" - "&amp;TEXT(D8,"d, mmm")&amp;"]"</f>
        <v xml:space="preserve">     This Month [1 - 30, Apr]</v>
      </c>
    </row>
    <row r="9" spans="2:6" s="9" customFormat="1" ht="18.75" customHeight="1" x14ac:dyDescent="0.2">
      <c r="B9" s="16" t="s">
        <v>13</v>
      </c>
      <c r="C9" s="17">
        <f ca="1">DATE(YEAR(TODAY()),INT(MONTH(TODAY())/3)+1,1)</f>
        <v>42767</v>
      </c>
      <c r="D9" s="17">
        <f ca="1">EDATE(C9,4)-1</f>
        <v>42886</v>
      </c>
      <c r="E9" s="18" t="str">
        <f ca="1">B9&amp;" ["&amp;TEXT(C9,"d mmm")&amp;" - "&amp;TEXT(D9,"d mmm")&amp;"]"</f>
        <v xml:space="preserve">     This Quarter [1 Feb - 31 May]</v>
      </c>
    </row>
    <row r="10" spans="2:6" s="9" customFormat="1" ht="18.75" customHeight="1" x14ac:dyDescent="0.2">
      <c r="B10" s="19" t="s">
        <v>14</v>
      </c>
      <c r="C10" s="21">
        <f ca="1">DATE(YEAR(TODAY()),1,1)</f>
        <v>42736</v>
      </c>
      <c r="D10" s="21">
        <f ca="1">EDATE(C10,12)-1</f>
        <v>43100</v>
      </c>
      <c r="E10" s="20" t="str">
        <f ca="1">B10&amp;" ["&amp;TEXT(C10,"yyyy")&amp;"]"</f>
        <v xml:space="preserve">     This Year [2017]</v>
      </c>
    </row>
    <row r="11" spans="2:6" s="9" customFormat="1" ht="18.75" customHeight="1" x14ac:dyDescent="0.2">
      <c r="B11" s="33" t="s">
        <v>20</v>
      </c>
      <c r="C11" s="17"/>
      <c r="D11" s="17"/>
      <c r="E11" s="34" t="str">
        <f>B11</f>
        <v>Interval:</v>
      </c>
    </row>
    <row r="12" spans="2:6" s="9" customFormat="1" ht="18.75" customHeight="1" x14ac:dyDescent="0.2">
      <c r="B12" s="19" t="s">
        <v>15</v>
      </c>
      <c r="C12" s="21">
        <f ca="1">C7-7</f>
        <v>42842</v>
      </c>
      <c r="D12" s="21">
        <f ca="1">C12+6</f>
        <v>42848</v>
      </c>
      <c r="E12" s="20" t="str">
        <f ca="1">B12&amp;" ["&amp;TEXT(C12,"d mmm")&amp;" - "&amp;TEXT(D12,"d mmm")&amp;"]"</f>
        <v xml:space="preserve">     Last Week [17 Apr - 23 Apr]</v>
      </c>
    </row>
    <row r="13" spans="2:6" s="9" customFormat="1" ht="18.75" customHeight="1" x14ac:dyDescent="0.2">
      <c r="B13" s="16" t="s">
        <v>16</v>
      </c>
      <c r="C13" s="17">
        <f ca="1">EDATE(C8,-1)</f>
        <v>42795</v>
      </c>
      <c r="D13" s="17">
        <f ca="1">EDATE(C13,1)-1</f>
        <v>42825</v>
      </c>
      <c r="E13" s="18" t="str">
        <f ca="1">B13&amp;" ["&amp;TEXT(C13,"d")&amp;" - "&amp;TEXT(D13,"d, mmm")&amp;"]"</f>
        <v xml:space="preserve">     Last Month [1 - 31, Mar]</v>
      </c>
    </row>
    <row r="14" spans="2:6" s="9" customFormat="1" ht="18.75" customHeight="1" x14ac:dyDescent="0.2">
      <c r="B14" s="19" t="s">
        <v>17</v>
      </c>
      <c r="C14" s="21">
        <f ca="1">EDATE(C9,-3)</f>
        <v>42675</v>
      </c>
      <c r="D14" s="21">
        <f ca="1">EDATE(C14,3)-1</f>
        <v>42766</v>
      </c>
      <c r="E14" s="20" t="str">
        <f ca="1">B14&amp;" ["&amp;TEXT(C14,"d mmm")&amp;" - "&amp;TEXT(D14,"d mmm")&amp;"]"</f>
        <v xml:space="preserve">     Last Quarter [1 Nov - 31 Jan]</v>
      </c>
    </row>
    <row r="15" spans="2:6" s="9" customFormat="1" ht="18.75" customHeight="1" x14ac:dyDescent="0.2">
      <c r="B15" s="16" t="s">
        <v>18</v>
      </c>
      <c r="C15" s="17">
        <f ca="1">EDATE(C10,-12)</f>
        <v>42370</v>
      </c>
      <c r="D15" s="17">
        <f ca="1">EDATE(C15,12)-1</f>
        <v>42735</v>
      </c>
      <c r="E15" s="18" t="str">
        <f>B15</f>
        <v xml:space="preserve">     Last Year</v>
      </c>
    </row>
    <row r="16" spans="2:6" ht="18.75" customHeight="1" x14ac:dyDescent="0.2">
      <c r="B16" s="19"/>
      <c r="C16" s="21"/>
      <c r="D16" s="21"/>
      <c r="E16" s="20"/>
    </row>
    <row r="17" spans="2:5" ht="18.75" customHeight="1" x14ac:dyDescent="0.2">
      <c r="B17" s="35" t="s">
        <v>25</v>
      </c>
      <c r="C17" s="23" t="str">
        <f ca="1">IFERROR(MATCH(HighlightActivities,lstToDoHighlights,0),"")</f>
        <v/>
      </c>
      <c r="D17" s="23" t="str">
        <f>HighlightActivities</f>
        <v xml:space="preserve">     This Week [25 Jul - 31 Jul]</v>
      </c>
      <c r="E17" s="23" t="b">
        <f ca="1">ISNUMBER(INDEX($C$6:$C$15,C17))</f>
        <v>0</v>
      </c>
    </row>
    <row r="18" spans="2:5" ht="18.75" customHeight="1" x14ac:dyDescent="0.2">
      <c r="B18" s="19" t="s">
        <v>4</v>
      </c>
      <c r="C18" s="21" t="str">
        <f ca="1">IFERROR(IF(C17=1,"",IF(E17,INDEX($C$6:$C$15,$C$17),"")),"")</f>
        <v/>
      </c>
      <c r="D18" s="20"/>
      <c r="E18" s="20"/>
    </row>
    <row r="19" spans="2:5" ht="18.75" customHeight="1" x14ac:dyDescent="0.2">
      <c r="B19" s="22" t="s">
        <v>5</v>
      </c>
      <c r="C19" s="24" t="str">
        <f ca="1">IFERROR(IF(C17=1,"",IF(E17,INDEX($D$6:$D$15,$C$17),"")),"")</f>
        <v/>
      </c>
      <c r="D19" s="23"/>
      <c r="E19" s="23"/>
    </row>
    <row r="20" spans="2:5" ht="18.75" customHeight="1" x14ac:dyDescent="0.2">
      <c r="B20" s="10"/>
      <c r="C20" s="10"/>
      <c r="D20" s="10"/>
      <c r="E20" s="10"/>
    </row>
  </sheetData>
  <mergeCells count="1">
    <mergeCell ref="B4:E4"/>
  </mergeCells>
  <pageMargins left="0.7" right="0.7" top="0.75" bottom="0.75" header="0.3" footer="0.3"/>
  <pageSetup scale="70" fitToHeight="0" orientation="portrait" r:id="rId1"/>
  <ignoredErrors>
    <ignoredError sqref="E8 E13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G24"/>
  <sheetViews>
    <sheetView showGridLines="0" workbookViewId="0">
      <selection activeCell="E12" sqref="E12"/>
    </sheetView>
  </sheetViews>
  <sheetFormatPr defaultRowHeight="18.75" customHeight="1" x14ac:dyDescent="0.2"/>
  <cols>
    <col min="1" max="1" width="4" style="1" customWidth="1"/>
    <col min="2" max="2" width="60.85546875" style="1" customWidth="1"/>
    <col min="3" max="3" width="14.28515625" style="1" customWidth="1"/>
    <col min="4" max="4" width="13.42578125" style="1" customWidth="1"/>
    <col min="5" max="5" width="15" style="1" customWidth="1"/>
    <col min="6" max="6" width="53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34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27</v>
      </c>
      <c r="C6" s="11"/>
      <c r="D6" s="27">
        <f ca="1">TODAY()+100</f>
        <v>42954</v>
      </c>
      <c r="E6" s="11"/>
      <c r="F6" s="26" t="s">
        <v>44</v>
      </c>
    </row>
    <row r="8" spans="2:7" s="2" customFormat="1" ht="24" customHeight="1" x14ac:dyDescent="0.2">
      <c r="B8" s="47" t="s">
        <v>38</v>
      </c>
      <c r="C8" s="47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41</v>
      </c>
      <c r="C10" s="14">
        <f ca="1">TODAY()</f>
        <v>42854</v>
      </c>
      <c r="D10" s="15">
        <v>1</v>
      </c>
      <c r="E10" s="15">
        <f>tblToDoList[[#This Row],[% Done]]</f>
        <v>1</v>
      </c>
      <c r="F10" s="12"/>
    </row>
    <row r="11" spans="2:7" ht="18.75" customHeight="1" x14ac:dyDescent="0.2">
      <c r="B11" s="12" t="s">
        <v>28</v>
      </c>
      <c r="C11" s="14">
        <f ca="1">TODAY()+2</f>
        <v>42856</v>
      </c>
      <c r="D11" s="15">
        <v>0</v>
      </c>
      <c r="E11" s="15">
        <f>tblToDoList[[#This Row],[% Done]]</f>
        <v>0</v>
      </c>
      <c r="F11" s="12"/>
    </row>
    <row r="12" spans="2:7" ht="18.75" customHeight="1" x14ac:dyDescent="0.2">
      <c r="B12" s="12" t="s">
        <v>29</v>
      </c>
      <c r="C12" s="14">
        <f ca="1">TODAY()+4</f>
        <v>42858</v>
      </c>
      <c r="D12" s="15">
        <v>0</v>
      </c>
      <c r="E12" s="15">
        <f>tblToDoList[[#This Row],[% Done]]</f>
        <v>0</v>
      </c>
      <c r="F12" s="12"/>
    </row>
    <row r="13" spans="2:7" ht="18.75" customHeight="1" x14ac:dyDescent="0.2">
      <c r="B13" s="12" t="s">
        <v>30</v>
      </c>
      <c r="C13" s="14">
        <f ca="1">TODAY()+6</f>
        <v>42860</v>
      </c>
      <c r="D13" s="15">
        <v>0</v>
      </c>
      <c r="E13" s="15">
        <f>tblToDoList[[#This Row],[% Done]]</f>
        <v>0</v>
      </c>
      <c r="F13" s="12"/>
    </row>
    <row r="14" spans="2:7" ht="18.75" customHeight="1" x14ac:dyDescent="0.2">
      <c r="B14" s="12" t="s">
        <v>31</v>
      </c>
      <c r="C14" s="14">
        <f ca="1">TODAY()+8</f>
        <v>42862</v>
      </c>
      <c r="D14" s="15">
        <v>0</v>
      </c>
      <c r="E14" s="15">
        <f>tblToDoList[[#This Row],[% Done]]</f>
        <v>0</v>
      </c>
      <c r="F14" s="12"/>
    </row>
    <row r="15" spans="2:7" ht="18.75" customHeight="1" x14ac:dyDescent="0.2">
      <c r="B15" s="12" t="s">
        <v>32</v>
      </c>
      <c r="C15" s="14">
        <f ca="1">TODAY()+10</f>
        <v>42864</v>
      </c>
      <c r="D15" s="15">
        <v>0</v>
      </c>
      <c r="E15" s="15">
        <f>tblToDoList[[#This Row],[% Done]]</f>
        <v>0</v>
      </c>
      <c r="F15" s="12"/>
    </row>
    <row r="16" spans="2:7" ht="18.75" customHeight="1" x14ac:dyDescent="0.2">
      <c r="B16" s="12" t="s">
        <v>33</v>
      </c>
      <c r="C16" s="14">
        <f ca="1">TODAY()+12</f>
        <v>42866</v>
      </c>
      <c r="D16" s="15">
        <v>0</v>
      </c>
      <c r="E16" s="15">
        <f>tblToDoList[[#This Row],[% Done]]</f>
        <v>0</v>
      </c>
      <c r="F16" s="12"/>
    </row>
    <row r="17" spans="2:6" ht="18.75" customHeight="1" x14ac:dyDescent="0.2">
      <c r="B17" s="12" t="s">
        <v>35</v>
      </c>
      <c r="C17" s="14">
        <f ca="1">TODAY()+14</f>
        <v>42868</v>
      </c>
      <c r="D17" s="15">
        <v>0</v>
      </c>
      <c r="E17" s="15">
        <f>tblToDoList[[#This Row],[% Done]]</f>
        <v>0</v>
      </c>
      <c r="F17" s="12"/>
    </row>
    <row r="18" spans="2:6" ht="18.75" customHeight="1" x14ac:dyDescent="0.2">
      <c r="B18" s="12" t="s">
        <v>36</v>
      </c>
      <c r="C18" s="14">
        <f ca="1">TODAY()+16</f>
        <v>42870</v>
      </c>
      <c r="D18" s="15">
        <v>0</v>
      </c>
      <c r="E18" s="15">
        <f>tblToDoList[[#This Row],[% Done]]</f>
        <v>0</v>
      </c>
      <c r="F18" s="12"/>
    </row>
    <row r="19" spans="2:6" ht="18.75" customHeight="1" x14ac:dyDescent="0.2">
      <c r="B19" s="12" t="s">
        <v>37</v>
      </c>
      <c r="C19" s="14">
        <f ca="1">TODAY()+18</f>
        <v>42872</v>
      </c>
      <c r="D19" s="15">
        <v>0</v>
      </c>
      <c r="E19" s="15">
        <f>tblToDoList[[#This Row],[% Done]]</f>
        <v>0</v>
      </c>
      <c r="F19" s="12"/>
    </row>
    <row r="20" spans="2:6" ht="18.75" customHeight="1" x14ac:dyDescent="0.2">
      <c r="B20" s="12" t="s">
        <v>39</v>
      </c>
      <c r="C20" s="14">
        <f ca="1">TODAY()+20</f>
        <v>42874</v>
      </c>
      <c r="D20" s="15">
        <v>0</v>
      </c>
      <c r="E20" s="15">
        <f>tblToDoList[[#This Row],[% Done]]</f>
        <v>0</v>
      </c>
      <c r="F20" s="12"/>
    </row>
    <row r="21" spans="2:6" ht="18.75" customHeight="1" x14ac:dyDescent="0.2">
      <c r="B21" s="12" t="s">
        <v>40</v>
      </c>
      <c r="C21" s="14">
        <f ca="1">TODAY()+25</f>
        <v>42879</v>
      </c>
      <c r="D21" s="15">
        <v>0</v>
      </c>
      <c r="E21" s="15">
        <f>tblToDoList[[#This Row],[% Done]]</f>
        <v>0</v>
      </c>
      <c r="F21" s="12"/>
    </row>
    <row r="22" spans="2:6" ht="18.75" customHeight="1" x14ac:dyDescent="0.2">
      <c r="B22" s="12" t="s">
        <v>42</v>
      </c>
      <c r="C22" s="14">
        <f ca="1">TODAY()+20</f>
        <v>42874</v>
      </c>
      <c r="D22" s="15">
        <v>0.01</v>
      </c>
      <c r="E22" s="15">
        <f>tblToDoList[[#This Row],[% Done]]</f>
        <v>0.01</v>
      </c>
      <c r="F22" s="12"/>
    </row>
    <row r="23" spans="2:6" ht="18.75" customHeight="1" x14ac:dyDescent="0.2">
      <c r="B23" s="12" t="s">
        <v>43</v>
      </c>
      <c r="C23" s="14">
        <f ca="1">TODAY()+30</f>
        <v>42884</v>
      </c>
      <c r="D23" s="15">
        <v>0.01</v>
      </c>
      <c r="E23" s="15">
        <f>tblToDoList[[#This Row],[% Done]]</f>
        <v>0.01</v>
      </c>
      <c r="F23" s="12"/>
    </row>
    <row r="24" spans="2:6" ht="18.75" customHeight="1" x14ac:dyDescent="0.2">
      <c r="B24" s="12"/>
      <c r="C24" s="14"/>
      <c r="D24" s="15"/>
      <c r="E24" s="15">
        <f>tblToDoList[[#This Row],[% Done]]</f>
        <v>0</v>
      </c>
      <c r="F24" s="12"/>
    </row>
  </sheetData>
  <mergeCells count="1">
    <mergeCell ref="B8:C8"/>
  </mergeCells>
  <conditionalFormatting sqref="B10:F24">
    <cfRule type="expression" dxfId="14" priority="13">
      <formula>($C10&gt;=valHStart)*($C10&lt;=valHEnd)</formula>
    </cfRule>
  </conditionalFormatting>
  <conditionalFormatting sqref="E10:E24">
    <cfRule type="dataBar" priority="22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dataValidations count="2">
    <dataValidation type="list" allowBlank="1" showInputMessage="1" sqref="F6">
      <formula1>lstToDoHighlights</formula1>
    </dataValidation>
    <dataValidation type="list" allowBlank="1" sqref="D10:D24">
      <formula1>"0%,10%,20%,25%,30%,35%,40%,45%,50%,55%,60%,65%,70%,75%,80%,85%,90%,95%,100%"</formula1>
    </dataValidation>
  </dataValidations>
  <pageMargins left="0.7" right="0.7" top="0.75" bottom="0.75" header="0.3" footer="0.3"/>
  <pageSetup scale="80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E10:E24</xm:sqref>
        </x14:conditionalFormatting>
        <x14:conditionalFormatting xmlns:xm="http://schemas.microsoft.com/office/excel/2006/main">
          <x14:cfRule type="iconSet" priority="24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workbookViewId="0">
      <selection sqref="A1:XFD1048576"/>
    </sheetView>
  </sheetViews>
  <sheetFormatPr defaultRowHeight="18.75" customHeight="1" x14ac:dyDescent="0.2"/>
  <cols>
    <col min="1" max="1" width="4" style="1" customWidth="1"/>
    <col min="2" max="2" width="60.85546875" style="1" customWidth="1"/>
    <col min="3" max="3" width="14.28515625" style="1" customWidth="1"/>
    <col min="4" max="4" width="13.42578125" style="1" customWidth="1"/>
    <col min="5" max="5" width="15" style="1" customWidth="1"/>
    <col min="6" max="6" width="53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78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27</v>
      </c>
      <c r="C6" s="11"/>
      <c r="D6" s="36">
        <f ca="1">TODAY()+100</f>
        <v>42954</v>
      </c>
      <c r="E6" s="11"/>
      <c r="F6" s="26" t="s">
        <v>44</v>
      </c>
    </row>
    <row r="8" spans="2:7" s="2" customFormat="1" ht="24" customHeight="1" x14ac:dyDescent="0.2">
      <c r="B8" s="47" t="s">
        <v>38</v>
      </c>
      <c r="C8" s="47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41</v>
      </c>
      <c r="C10" s="14">
        <f t="shared" ref="C10" ca="1" si="0">TODAY()+100</f>
        <v>42954</v>
      </c>
      <c r="D10" s="15">
        <v>1</v>
      </c>
      <c r="E10" s="15">
        <f>tblToDoList34[[#This Row],[% Done]]</f>
        <v>1</v>
      </c>
      <c r="F10" s="12"/>
    </row>
    <row r="11" spans="2:7" ht="18.75" customHeight="1" x14ac:dyDescent="0.2">
      <c r="B11" s="37" t="s">
        <v>79</v>
      </c>
      <c r="C11" s="14">
        <f ca="1">TODAY()+2</f>
        <v>42856</v>
      </c>
      <c r="D11" s="15"/>
      <c r="E11" s="15"/>
      <c r="F11" s="12"/>
    </row>
    <row r="12" spans="2:7" ht="18.75" customHeight="1" x14ac:dyDescent="0.2">
      <c r="B12" s="12" t="s">
        <v>80</v>
      </c>
      <c r="C12" s="14">
        <f ca="1">TODAY()+5</f>
        <v>42859</v>
      </c>
      <c r="D12" s="15"/>
      <c r="E12" s="15"/>
      <c r="F12" s="12"/>
    </row>
    <row r="13" spans="2:7" ht="18.75" customHeight="1" x14ac:dyDescent="0.2">
      <c r="B13" s="12" t="s">
        <v>81</v>
      </c>
      <c r="C13" s="14">
        <f ca="1">TODAY()+7</f>
        <v>42861</v>
      </c>
      <c r="D13" s="15"/>
      <c r="E13" s="15"/>
      <c r="F13" s="12"/>
    </row>
    <row r="14" spans="2:7" ht="18.75" customHeight="1" x14ac:dyDescent="0.2">
      <c r="B14" s="12" t="s">
        <v>82</v>
      </c>
      <c r="C14" s="14">
        <f ca="1">TODAY()+10</f>
        <v>42864</v>
      </c>
      <c r="D14" s="15"/>
      <c r="E14" s="15"/>
      <c r="F14" s="12"/>
    </row>
    <row r="15" spans="2:7" ht="18.75" customHeight="1" x14ac:dyDescent="0.2">
      <c r="B15" s="12" t="s">
        <v>83</v>
      </c>
      <c r="C15" s="14">
        <f ca="1">TODAY()+15</f>
        <v>42869</v>
      </c>
      <c r="D15" s="15"/>
      <c r="E15" s="15"/>
      <c r="F15" s="12"/>
    </row>
    <row r="16" spans="2:7" ht="18.75" customHeight="1" x14ac:dyDescent="0.2">
      <c r="B16" s="12" t="s">
        <v>84</v>
      </c>
      <c r="C16" s="14">
        <f ca="1">TODAY()+17</f>
        <v>42871</v>
      </c>
      <c r="D16" s="15"/>
      <c r="E16" s="15"/>
      <c r="F16" s="12"/>
    </row>
    <row r="17" spans="2:6" ht="18.75" customHeight="1" x14ac:dyDescent="0.2">
      <c r="B17" s="12" t="s">
        <v>85</v>
      </c>
      <c r="C17" s="14">
        <f ca="1">TODAY()+18</f>
        <v>42872</v>
      </c>
      <c r="D17" s="15"/>
      <c r="E17" s="15"/>
      <c r="F17" s="12"/>
    </row>
    <row r="18" spans="2:6" ht="18.75" customHeight="1" x14ac:dyDescent="0.2">
      <c r="B18" s="12" t="s">
        <v>86</v>
      </c>
      <c r="C18" s="14">
        <f ca="1">TODAY()+20</f>
        <v>42874</v>
      </c>
      <c r="D18" s="15"/>
      <c r="E18" s="15"/>
      <c r="F18" s="12"/>
    </row>
    <row r="19" spans="2:6" ht="18.75" customHeight="1" x14ac:dyDescent="0.2">
      <c r="B19" s="12" t="s">
        <v>87</v>
      </c>
      <c r="C19" s="14">
        <f ca="1">TODAY()+24</f>
        <v>42878</v>
      </c>
      <c r="D19" s="15"/>
      <c r="E19" s="15"/>
      <c r="F19" s="12"/>
    </row>
    <row r="20" spans="2:6" ht="18.75" customHeight="1" x14ac:dyDescent="0.2">
      <c r="B20" s="12" t="s">
        <v>88</v>
      </c>
      <c r="C20" s="14">
        <f ca="1">TODAY()+28</f>
        <v>42882</v>
      </c>
      <c r="D20" s="15"/>
      <c r="E20" s="15"/>
      <c r="F20" s="12"/>
    </row>
    <row r="21" spans="2:6" ht="18.75" customHeight="1" x14ac:dyDescent="0.2">
      <c r="B21" s="12" t="s">
        <v>89</v>
      </c>
      <c r="C21" s="14">
        <f ca="1">TODAY()+31</f>
        <v>42885</v>
      </c>
      <c r="D21" s="15"/>
      <c r="E21" s="15"/>
      <c r="F21" s="12"/>
    </row>
    <row r="22" spans="2:6" ht="18.75" customHeight="1" x14ac:dyDescent="0.2">
      <c r="B22" s="12" t="s">
        <v>90</v>
      </c>
      <c r="C22" s="14">
        <f ca="1">TODAY()+37</f>
        <v>42891</v>
      </c>
      <c r="D22" s="15"/>
      <c r="E22" s="15"/>
      <c r="F22" s="12"/>
    </row>
    <row r="23" spans="2:6" ht="18.75" customHeight="1" x14ac:dyDescent="0.2">
      <c r="B23" s="12" t="s">
        <v>91</v>
      </c>
      <c r="C23" s="14"/>
      <c r="D23" s="15"/>
      <c r="E23" s="15">
        <f>tblToDoList34[[#This Row],[% Done]]</f>
        <v>0</v>
      </c>
      <c r="F23" s="12"/>
    </row>
    <row r="24" spans="2:6" ht="18.75" customHeight="1" x14ac:dyDescent="0.2">
      <c r="B24" s="12" t="s">
        <v>92</v>
      </c>
      <c r="C24" s="14"/>
      <c r="D24" s="15"/>
      <c r="E24" s="15">
        <f>tblToDoList34[[#This Row],[% Done]]</f>
        <v>0</v>
      </c>
      <c r="F24" s="12"/>
    </row>
    <row r="25" spans="2:6" ht="18.75" customHeight="1" x14ac:dyDescent="0.2">
      <c r="B25" s="12" t="s">
        <v>93</v>
      </c>
      <c r="C25" s="14"/>
      <c r="D25" s="15"/>
      <c r="E25" s="15">
        <f>tblToDoList34[[#This Row],[% Done]]</f>
        <v>0</v>
      </c>
      <c r="F25" s="12"/>
    </row>
    <row r="26" spans="2:6" ht="18.75" customHeight="1" x14ac:dyDescent="0.2">
      <c r="B26" s="12" t="s">
        <v>94</v>
      </c>
      <c r="C26" s="14"/>
      <c r="D26" s="15"/>
      <c r="E26" s="15">
        <f>tblToDoList34[[#This Row],[% Done]]</f>
        <v>0</v>
      </c>
      <c r="F26" s="12"/>
    </row>
    <row r="27" spans="2:6" ht="18.75" customHeight="1" x14ac:dyDescent="0.2">
      <c r="B27" s="12" t="s">
        <v>95</v>
      </c>
      <c r="C27" s="14"/>
      <c r="D27" s="15"/>
      <c r="E27" s="15"/>
      <c r="F27" s="12"/>
    </row>
    <row r="28" spans="2:6" ht="18.75" customHeight="1" x14ac:dyDescent="0.2">
      <c r="B28" s="12" t="s">
        <v>96</v>
      </c>
      <c r="C28" s="14"/>
      <c r="D28" s="15"/>
      <c r="E28" s="15">
        <f>tblToDoList34[[#This Row],[% Done]]</f>
        <v>0</v>
      </c>
      <c r="F28" s="12"/>
    </row>
    <row r="29" spans="2:6" ht="18.75" customHeight="1" x14ac:dyDescent="0.2">
      <c r="B29" s="12" t="s">
        <v>97</v>
      </c>
      <c r="C29" s="14"/>
      <c r="D29" s="15"/>
      <c r="E29" s="15">
        <f>tblToDoList34[[#This Row],[% Done]]</f>
        <v>0</v>
      </c>
      <c r="F29" s="12"/>
    </row>
    <row r="30" spans="2:6" ht="18.75" customHeight="1" x14ac:dyDescent="0.2">
      <c r="B30" s="12" t="s">
        <v>98</v>
      </c>
      <c r="C30" s="14"/>
      <c r="D30" s="15"/>
      <c r="E30" s="15">
        <f>tblToDoList34[[#This Row],[% Done]]</f>
        <v>0</v>
      </c>
      <c r="F30" s="12"/>
    </row>
    <row r="31" spans="2:6" ht="18.75" customHeight="1" x14ac:dyDescent="0.2">
      <c r="B31" s="12" t="s">
        <v>99</v>
      </c>
      <c r="C31" s="14"/>
      <c r="D31" s="15"/>
      <c r="E31" s="15">
        <f>tblToDoList34[[#This Row],[% Done]]</f>
        <v>0</v>
      </c>
      <c r="F31" s="12"/>
    </row>
    <row r="32" spans="2:6" ht="18.75" customHeight="1" x14ac:dyDescent="0.2">
      <c r="B32" s="12" t="s">
        <v>100</v>
      </c>
      <c r="C32" s="14"/>
      <c r="D32" s="15"/>
      <c r="E32" s="15">
        <f>tblToDoList34[[#This Row],[% Done]]</f>
        <v>0</v>
      </c>
      <c r="F32" s="12"/>
    </row>
    <row r="33" spans="2:6" ht="18.75" customHeight="1" x14ac:dyDescent="0.2">
      <c r="B33" s="37" t="s">
        <v>101</v>
      </c>
      <c r="C33" s="14"/>
      <c r="D33" s="15"/>
      <c r="E33" s="15">
        <f>tblToDoList34[[#This Row],[% Done]]</f>
        <v>0</v>
      </c>
      <c r="F33" s="12"/>
    </row>
  </sheetData>
  <mergeCells count="1">
    <mergeCell ref="B8:C8"/>
  </mergeCells>
  <conditionalFormatting sqref="B10:F33">
    <cfRule type="expression" dxfId="21" priority="1">
      <formula>($C10&gt;=valHStart)*($C10&lt;=valHEnd)</formula>
    </cfRule>
  </conditionalFormatting>
  <conditionalFormatting sqref="E10:E33">
    <cfRule type="dataBar" priority="2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{5F462E59-F6DD-49F3-8941-C4EAE531076F}</x14:id>
        </ext>
      </extLst>
    </cfRule>
  </conditionalFormatting>
  <dataValidations count="2">
    <dataValidation type="list" allowBlank="1" showInputMessage="1" sqref="F6">
      <formula1>lstToDoHighlights</formula1>
    </dataValidation>
    <dataValidation type="list" allowBlank="1" sqref="D10:D33">
      <formula1>"0%,10%,20%,25%,30%,35%,40%,45%,50%,55%,60%,65%,70%,75%,80%,85%,90%,95%,100%"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462E59-F6DD-49F3-8941-C4EAE531076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E10:E33</xm:sqref>
        </x14:conditionalFormatting>
        <x14:conditionalFormatting xmlns:xm="http://schemas.microsoft.com/office/excel/2006/main">
          <x14:cfRule type="iconSet" priority="3" id="{8DD897F2-9A87-434A-9D09-54D735E2ADE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4"/>
  <sheetViews>
    <sheetView workbookViewId="0">
      <selection activeCell="E12" sqref="E12"/>
    </sheetView>
  </sheetViews>
  <sheetFormatPr defaultRowHeight="18.75" customHeight="1" x14ac:dyDescent="0.2"/>
  <cols>
    <col min="1" max="1" width="4" style="1" customWidth="1"/>
    <col min="2" max="2" width="60.85546875" style="1" customWidth="1"/>
    <col min="3" max="3" width="14.28515625" style="1" customWidth="1"/>
    <col min="4" max="4" width="13.42578125" style="1" customWidth="1"/>
    <col min="5" max="5" width="15" style="1" customWidth="1"/>
    <col min="6" max="6" width="53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65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27</v>
      </c>
      <c r="C6" s="11"/>
      <c r="D6" s="36">
        <f ca="1">TODAY()+100</f>
        <v>42954</v>
      </c>
      <c r="E6" s="11"/>
      <c r="F6" s="26" t="s">
        <v>44</v>
      </c>
    </row>
    <row r="8" spans="2:7" s="2" customFormat="1" ht="24" customHeight="1" x14ac:dyDescent="0.2">
      <c r="B8" s="47" t="s">
        <v>38</v>
      </c>
      <c r="C8" s="47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41</v>
      </c>
      <c r="C10" s="14">
        <f ca="1">TODAY()</f>
        <v>42854</v>
      </c>
      <c r="D10" s="15">
        <v>1</v>
      </c>
      <c r="E10" s="15">
        <f>tblToDoList3[[#This Row],[% Done]]</f>
        <v>1</v>
      </c>
      <c r="F10" s="12"/>
    </row>
    <row r="11" spans="2:7" ht="18.75" customHeight="1" x14ac:dyDescent="0.2">
      <c r="B11" s="12" t="s">
        <v>66</v>
      </c>
      <c r="C11" s="14">
        <f ca="1">TODAY()+2</f>
        <v>42856</v>
      </c>
      <c r="D11" s="15"/>
      <c r="E11" s="15"/>
      <c r="F11" s="12"/>
    </row>
    <row r="12" spans="2:7" ht="18.75" customHeight="1" x14ac:dyDescent="0.2">
      <c r="B12" s="12" t="s">
        <v>67</v>
      </c>
      <c r="C12" s="14">
        <f ca="1">TODAY()+5</f>
        <v>42859</v>
      </c>
      <c r="D12" s="15"/>
      <c r="E12" s="15"/>
      <c r="F12" s="12"/>
    </row>
    <row r="13" spans="2:7" ht="18.75" customHeight="1" x14ac:dyDescent="0.2">
      <c r="B13" s="12" t="s">
        <v>68</v>
      </c>
      <c r="C13" s="14">
        <f ca="1">TODAY()+7</f>
        <v>42861</v>
      </c>
      <c r="D13" s="15"/>
      <c r="E13" s="15"/>
      <c r="F13" s="12"/>
    </row>
    <row r="14" spans="2:7" ht="18.75" customHeight="1" x14ac:dyDescent="0.2">
      <c r="B14" s="12" t="s">
        <v>69</v>
      </c>
      <c r="C14" s="14">
        <f ca="1">TODAY()+9</f>
        <v>42863</v>
      </c>
      <c r="D14" s="15"/>
      <c r="E14" s="15"/>
      <c r="F14" s="12"/>
    </row>
    <row r="15" spans="2:7" ht="18.75" customHeight="1" x14ac:dyDescent="0.2">
      <c r="B15" s="12" t="s">
        <v>70</v>
      </c>
      <c r="C15" s="14">
        <f ca="1">TODAY()+15</f>
        <v>42869</v>
      </c>
      <c r="D15" s="15"/>
      <c r="E15" s="15"/>
      <c r="F15" s="12"/>
    </row>
    <row r="16" spans="2:7" ht="18.75" customHeight="1" x14ac:dyDescent="0.2">
      <c r="B16" s="12" t="s">
        <v>71</v>
      </c>
      <c r="C16" s="14">
        <f ca="1">TODAY()+17</f>
        <v>42871</v>
      </c>
      <c r="D16" s="15"/>
      <c r="E16" s="15"/>
      <c r="F16" s="12"/>
    </row>
    <row r="17" spans="2:6" ht="18.75" customHeight="1" x14ac:dyDescent="0.2">
      <c r="B17" s="12" t="s">
        <v>72</v>
      </c>
      <c r="C17" s="14">
        <f ca="1">TODAY()+20</f>
        <v>42874</v>
      </c>
      <c r="D17" s="15"/>
      <c r="E17" s="15"/>
      <c r="F17" s="12"/>
    </row>
    <row r="18" spans="2:6" ht="18.75" customHeight="1" x14ac:dyDescent="0.2">
      <c r="B18" s="12" t="s">
        <v>73</v>
      </c>
      <c r="C18" s="14">
        <f ca="1">TODAY()+22</f>
        <v>42876</v>
      </c>
      <c r="D18" s="15"/>
      <c r="E18" s="15"/>
      <c r="F18" s="12"/>
    </row>
    <row r="19" spans="2:6" ht="18.75" customHeight="1" x14ac:dyDescent="0.2">
      <c r="B19" s="12" t="s">
        <v>74</v>
      </c>
      <c r="C19" s="14">
        <f ca="1">TODAY()+25</f>
        <v>42879</v>
      </c>
      <c r="D19" s="15"/>
      <c r="E19" s="15"/>
      <c r="F19" s="12"/>
    </row>
    <row r="20" spans="2:6" ht="18.75" customHeight="1" x14ac:dyDescent="0.2">
      <c r="B20" s="12" t="s">
        <v>75</v>
      </c>
      <c r="C20" s="14">
        <f ca="1">TODAY()+26</f>
        <v>42880</v>
      </c>
      <c r="D20" s="15"/>
      <c r="E20" s="15"/>
      <c r="F20" s="12"/>
    </row>
    <row r="21" spans="2:6" ht="18.75" customHeight="1" x14ac:dyDescent="0.2">
      <c r="B21" s="12" t="s">
        <v>76</v>
      </c>
      <c r="C21" s="14">
        <f ca="1">TODAY()+28</f>
        <v>42882</v>
      </c>
      <c r="D21" s="15"/>
      <c r="E21" s="15"/>
      <c r="F21" s="12"/>
    </row>
    <row r="22" spans="2:6" ht="18.75" customHeight="1" x14ac:dyDescent="0.2">
      <c r="B22" s="12" t="s">
        <v>77</v>
      </c>
      <c r="C22" s="14">
        <f ca="1">TODAY()+30</f>
        <v>42884</v>
      </c>
      <c r="D22" s="15"/>
      <c r="E22" s="15"/>
      <c r="F22" s="12"/>
    </row>
    <row r="23" spans="2:6" ht="18.75" customHeight="1" x14ac:dyDescent="0.2">
      <c r="B23" s="12"/>
      <c r="C23" s="14"/>
      <c r="D23" s="15"/>
      <c r="E23" s="15"/>
      <c r="F23" s="12"/>
    </row>
    <row r="24" spans="2:6" ht="18.75" customHeight="1" x14ac:dyDescent="0.2">
      <c r="B24" s="12"/>
      <c r="C24" s="14"/>
      <c r="D24" s="15"/>
      <c r="E24" s="15">
        <f>tblToDoList3[[#This Row],[% Done]]</f>
        <v>0</v>
      </c>
      <c r="F24" s="12"/>
    </row>
  </sheetData>
  <mergeCells count="1">
    <mergeCell ref="B8:C8"/>
  </mergeCells>
  <conditionalFormatting sqref="B10:F24">
    <cfRule type="expression" dxfId="20" priority="1">
      <formula>($C10&gt;=valHStart)*($C10&lt;=valHEnd)</formula>
    </cfRule>
  </conditionalFormatting>
  <conditionalFormatting sqref="E10:E24">
    <cfRule type="dataBar" priority="2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{14419152-179A-4211-A55F-9177D03B7966}</x14:id>
        </ext>
      </extLst>
    </cfRule>
  </conditionalFormatting>
  <dataValidations count="2">
    <dataValidation type="list" allowBlank="1" sqref="D10:D24">
      <formula1>"0%,10%,20%,25%,30%,35%,40%,45%,50%,55%,60%,65%,70%,75%,80%,85%,90%,95%,100%"</formula1>
    </dataValidation>
    <dataValidation type="list" allowBlank="1" showInputMessage="1" sqref="F6">
      <formula1>lstToDoHighlights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419152-179A-4211-A55F-9177D03B796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E10:E24</xm:sqref>
        </x14:conditionalFormatting>
        <x14:conditionalFormatting xmlns:xm="http://schemas.microsoft.com/office/excel/2006/main">
          <x14:cfRule type="iconSet" priority="3" id="{F130C75A-0F62-46AA-8253-59642F82A83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topLeftCell="A7" workbookViewId="0">
      <selection activeCell="E12" sqref="E12"/>
    </sheetView>
  </sheetViews>
  <sheetFormatPr defaultRowHeight="18.75" customHeight="1" x14ac:dyDescent="0.2"/>
  <cols>
    <col min="1" max="1" width="4" style="1" customWidth="1"/>
    <col min="2" max="2" width="60.85546875" style="1" customWidth="1"/>
    <col min="3" max="3" width="14.28515625" style="1" customWidth="1"/>
    <col min="4" max="4" width="13.42578125" style="1" customWidth="1"/>
    <col min="5" max="5" width="15" style="1" customWidth="1"/>
    <col min="6" max="6" width="53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109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27</v>
      </c>
      <c r="C6" s="11"/>
      <c r="D6" s="36"/>
      <c r="E6" s="11"/>
      <c r="F6" s="26" t="s">
        <v>44</v>
      </c>
    </row>
    <row r="8" spans="2:7" s="2" customFormat="1" ht="24" customHeight="1" x14ac:dyDescent="0.2">
      <c r="B8" s="47" t="s">
        <v>38</v>
      </c>
      <c r="C8" s="47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41</v>
      </c>
      <c r="C10" s="14">
        <f ca="1">TODAY()</f>
        <v>42854</v>
      </c>
      <c r="D10" s="15">
        <v>1</v>
      </c>
      <c r="E10" s="15">
        <f>tblToDoList35[[#This Row],[% Done]]</f>
        <v>1</v>
      </c>
      <c r="F10" s="12"/>
    </row>
    <row r="11" spans="2:7" ht="18.75" customHeight="1" x14ac:dyDescent="0.2">
      <c r="B11" s="12" t="s">
        <v>110</v>
      </c>
      <c r="C11" s="14"/>
      <c r="D11" s="15"/>
      <c r="E11" s="15"/>
      <c r="F11" s="12"/>
    </row>
    <row r="12" spans="2:7" ht="18.75" customHeight="1" x14ac:dyDescent="0.2">
      <c r="B12" s="12" t="s">
        <v>111</v>
      </c>
      <c r="C12" s="14"/>
      <c r="D12" s="15"/>
      <c r="E12" s="15"/>
      <c r="F12" s="12"/>
    </row>
    <row r="13" spans="2:7" ht="18.75" customHeight="1" x14ac:dyDescent="0.2">
      <c r="B13" s="12" t="s">
        <v>112</v>
      </c>
      <c r="C13" s="14"/>
      <c r="D13" s="15"/>
      <c r="E13" s="15"/>
      <c r="F13" s="12"/>
    </row>
    <row r="14" spans="2:7" ht="18.75" customHeight="1" x14ac:dyDescent="0.2">
      <c r="B14" s="12" t="s">
        <v>113</v>
      </c>
      <c r="C14" s="14"/>
      <c r="D14" s="15"/>
      <c r="E14" s="15"/>
      <c r="F14" s="12"/>
    </row>
    <row r="15" spans="2:7" ht="18.75" customHeight="1" x14ac:dyDescent="0.2">
      <c r="B15" s="12" t="s">
        <v>114</v>
      </c>
      <c r="C15" s="14"/>
      <c r="D15" s="15"/>
      <c r="E15" s="15"/>
      <c r="F15" s="12"/>
    </row>
    <row r="16" spans="2:7" ht="18.75" customHeight="1" x14ac:dyDescent="0.2">
      <c r="B16" s="12" t="s">
        <v>115</v>
      </c>
      <c r="C16" s="14"/>
      <c r="D16" s="15"/>
      <c r="E16" s="15"/>
      <c r="F16" s="12"/>
    </row>
    <row r="17" spans="2:6" ht="18.75" customHeight="1" x14ac:dyDescent="0.2">
      <c r="B17" s="12" t="s">
        <v>116</v>
      </c>
      <c r="C17" s="14"/>
      <c r="D17" s="15"/>
      <c r="E17" s="15"/>
      <c r="F17" s="12"/>
    </row>
    <row r="18" spans="2:6" ht="18.75" customHeight="1" x14ac:dyDescent="0.2">
      <c r="B18" s="12" t="s">
        <v>117</v>
      </c>
      <c r="C18" s="14"/>
      <c r="D18" s="15"/>
      <c r="E18" s="15"/>
      <c r="F18" s="12"/>
    </row>
    <row r="19" spans="2:6" ht="18.75" customHeight="1" x14ac:dyDescent="0.2">
      <c r="B19" s="12" t="s">
        <v>118</v>
      </c>
      <c r="C19" s="14"/>
      <c r="D19" s="15"/>
      <c r="E19" s="15"/>
      <c r="F19" s="12"/>
    </row>
    <row r="20" spans="2:6" ht="18.75" customHeight="1" x14ac:dyDescent="0.2">
      <c r="B20" s="12" t="s">
        <v>119</v>
      </c>
      <c r="C20" s="14"/>
      <c r="D20" s="15"/>
      <c r="E20" s="15"/>
      <c r="F20" s="12"/>
    </row>
    <row r="21" spans="2:6" ht="18.75" customHeight="1" x14ac:dyDescent="0.2">
      <c r="B21" s="12" t="s">
        <v>120</v>
      </c>
      <c r="C21" s="14"/>
      <c r="D21" s="15"/>
      <c r="E21" s="15"/>
      <c r="F21" s="12"/>
    </row>
    <row r="22" spans="2:6" ht="18.75" customHeight="1" x14ac:dyDescent="0.2">
      <c r="B22" s="12" t="s">
        <v>121</v>
      </c>
      <c r="C22" s="14"/>
      <c r="D22" s="15"/>
      <c r="E22" s="15"/>
      <c r="F22" s="12"/>
    </row>
    <row r="23" spans="2:6" ht="18.75" customHeight="1" x14ac:dyDescent="0.2">
      <c r="B23" s="12"/>
      <c r="C23" s="14"/>
      <c r="D23" s="15"/>
      <c r="E23" s="15">
        <f>tblToDoList35[[#This Row],[% Done]]</f>
        <v>0</v>
      </c>
      <c r="F23" s="12"/>
    </row>
  </sheetData>
  <mergeCells count="1">
    <mergeCell ref="B8:C8"/>
  </mergeCells>
  <conditionalFormatting sqref="B10:F23">
    <cfRule type="expression" dxfId="19" priority="1">
      <formula>($C10&gt;=valHStart)*($C10&lt;=valHEnd)</formula>
    </cfRule>
  </conditionalFormatting>
  <conditionalFormatting sqref="E10:E23">
    <cfRule type="dataBar" priority="27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{6A444EB0-49D3-4D37-9A0C-A6337D528873}</x14:id>
        </ext>
      </extLst>
    </cfRule>
  </conditionalFormatting>
  <dataValidations count="2">
    <dataValidation type="list" allowBlank="1" showInputMessage="1" sqref="F6">
      <formula1>lstToDoHighlights</formula1>
    </dataValidation>
    <dataValidation type="list" allowBlank="1" sqref="D10:D23">
      <formula1>"0%,10%,20%,25%,30%,35%,40%,45%,50%,55%,60%,65%,70%,75%,80%,85%,90%,95%,100%"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444EB0-49D3-4D37-9A0C-A6337D52887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E10:E23</xm:sqref>
        </x14:conditionalFormatting>
        <x14:conditionalFormatting xmlns:xm="http://schemas.microsoft.com/office/excel/2006/main">
          <x14:cfRule type="iconSet" priority="29" id="{A3F782C6-57E8-4D1D-97DB-4C6BF524FFF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zoomScaleNormal="100" workbookViewId="0"/>
  </sheetViews>
  <sheetFormatPr defaultRowHeight="18.75" customHeight="1" x14ac:dyDescent="0.2"/>
  <cols>
    <col min="1" max="1" width="4" style="1" customWidth="1"/>
    <col min="2" max="2" width="60.85546875" style="1" customWidth="1"/>
    <col min="3" max="3" width="14.28515625" style="1" customWidth="1"/>
    <col min="4" max="4" width="13.42578125" style="1" customWidth="1"/>
    <col min="5" max="5" width="15" style="1" customWidth="1"/>
    <col min="6" max="6" width="53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122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27</v>
      </c>
      <c r="C6" s="11"/>
      <c r="D6" s="36"/>
      <c r="E6" s="11"/>
      <c r="F6" s="26" t="s">
        <v>44</v>
      </c>
    </row>
    <row r="8" spans="2:7" s="2" customFormat="1" ht="24" customHeight="1" x14ac:dyDescent="0.2">
      <c r="B8" s="47" t="s">
        <v>38</v>
      </c>
      <c r="C8" s="47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41</v>
      </c>
      <c r="C10" s="14">
        <f ca="1">TODAY()</f>
        <v>42854</v>
      </c>
      <c r="D10" s="15">
        <v>1</v>
      </c>
      <c r="E10" s="15">
        <f>tblToDoList356[[#This Row],[% Done]]</f>
        <v>1</v>
      </c>
      <c r="F10" s="12"/>
    </row>
    <row r="11" spans="2:7" ht="18.75" customHeight="1" x14ac:dyDescent="0.2">
      <c r="B11" s="12" t="s">
        <v>123</v>
      </c>
      <c r="C11" s="14"/>
      <c r="D11" s="15"/>
      <c r="E11" s="15"/>
      <c r="F11" s="12"/>
    </row>
    <row r="12" spans="2:7" ht="18.75" customHeight="1" x14ac:dyDescent="0.2">
      <c r="B12" s="12" t="s">
        <v>124</v>
      </c>
      <c r="C12" s="14"/>
      <c r="D12" s="15"/>
      <c r="E12" s="15"/>
      <c r="F12" s="12"/>
    </row>
    <row r="13" spans="2:7" ht="18.75" customHeight="1" x14ac:dyDescent="0.2">
      <c r="B13" s="12" t="s">
        <v>125</v>
      </c>
      <c r="C13" s="14"/>
      <c r="D13" s="15"/>
      <c r="E13" s="15"/>
      <c r="F13" s="12"/>
    </row>
    <row r="14" spans="2:7" ht="18.75" customHeight="1" x14ac:dyDescent="0.2">
      <c r="B14" s="12" t="s">
        <v>126</v>
      </c>
      <c r="C14" s="14"/>
      <c r="D14" s="15"/>
      <c r="E14" s="15"/>
      <c r="F14" s="12"/>
    </row>
    <row r="15" spans="2:7" ht="18.75" customHeight="1" x14ac:dyDescent="0.2">
      <c r="B15" s="12" t="s">
        <v>127</v>
      </c>
      <c r="C15" s="14"/>
      <c r="D15" s="15"/>
      <c r="E15" s="15"/>
      <c r="F15" s="12"/>
    </row>
    <row r="16" spans="2:7" ht="18.75" customHeight="1" x14ac:dyDescent="0.2">
      <c r="B16" s="12" t="s">
        <v>128</v>
      </c>
      <c r="C16" s="14"/>
      <c r="D16" s="15"/>
      <c r="E16" s="15"/>
      <c r="F16" s="12"/>
    </row>
    <row r="17" spans="2:6" ht="18.75" customHeight="1" x14ac:dyDescent="0.2">
      <c r="B17" s="12" t="s">
        <v>129</v>
      </c>
      <c r="C17" s="14"/>
      <c r="D17" s="15"/>
      <c r="E17" s="15"/>
      <c r="F17" s="12"/>
    </row>
    <row r="18" spans="2:6" ht="18.75" customHeight="1" x14ac:dyDescent="0.2">
      <c r="B18" s="12" t="s">
        <v>130</v>
      </c>
      <c r="C18" s="14"/>
      <c r="D18" s="15"/>
      <c r="E18" s="15"/>
      <c r="F18" s="12"/>
    </row>
    <row r="19" spans="2:6" ht="18.75" customHeight="1" x14ac:dyDescent="0.2">
      <c r="B19" s="12" t="s">
        <v>131</v>
      </c>
      <c r="C19" s="14"/>
      <c r="D19" s="15"/>
      <c r="E19" s="15"/>
      <c r="F19" s="12"/>
    </row>
    <row r="20" spans="2:6" ht="18.75" customHeight="1" x14ac:dyDescent="0.2">
      <c r="B20" s="12" t="s">
        <v>132</v>
      </c>
      <c r="C20" s="14"/>
      <c r="D20" s="15"/>
      <c r="E20" s="15"/>
      <c r="F20" s="12"/>
    </row>
    <row r="21" spans="2:6" ht="18.75" customHeight="1" x14ac:dyDescent="0.2">
      <c r="B21" s="12" t="s">
        <v>133</v>
      </c>
      <c r="C21" s="14"/>
      <c r="D21" s="15"/>
      <c r="E21" s="15"/>
      <c r="F21" s="12"/>
    </row>
    <row r="22" spans="2:6" ht="18.75" customHeight="1" x14ac:dyDescent="0.2">
      <c r="B22" s="12" t="s">
        <v>134</v>
      </c>
      <c r="C22" s="14"/>
      <c r="D22" s="15"/>
      <c r="E22" s="15"/>
      <c r="F22" s="12"/>
    </row>
    <row r="23" spans="2:6" ht="18.75" customHeight="1" x14ac:dyDescent="0.2">
      <c r="B23" s="12" t="s">
        <v>135</v>
      </c>
      <c r="C23" s="14"/>
      <c r="D23" s="15"/>
      <c r="E23" s="15">
        <f>tblToDoList356[[#This Row],[% Done]]</f>
        <v>0</v>
      </c>
      <c r="F23" s="12"/>
    </row>
    <row r="24" spans="2:6" ht="18.75" customHeight="1" x14ac:dyDescent="0.2">
      <c r="B24" s="12" t="s">
        <v>136</v>
      </c>
      <c r="C24" s="14"/>
      <c r="D24" s="15"/>
      <c r="E24" s="15">
        <f>tblToDoList356[[#This Row],[% Done]]</f>
        <v>0</v>
      </c>
      <c r="F24" s="12"/>
    </row>
    <row r="25" spans="2:6" ht="18.75" customHeight="1" x14ac:dyDescent="0.2">
      <c r="B25" s="12" t="s">
        <v>137</v>
      </c>
      <c r="C25" s="14"/>
      <c r="D25" s="15"/>
      <c r="E25" s="15">
        <f>tblToDoList356[[#This Row],[% Done]]</f>
        <v>0</v>
      </c>
      <c r="F25" s="12"/>
    </row>
    <row r="26" spans="2:6" ht="18.75" customHeight="1" x14ac:dyDescent="0.2">
      <c r="B26" s="12" t="s">
        <v>138</v>
      </c>
      <c r="C26" s="14"/>
      <c r="D26" s="15"/>
      <c r="E26" s="15">
        <f>tblToDoList356[[#This Row],[% Done]]</f>
        <v>0</v>
      </c>
      <c r="F26" s="12"/>
    </row>
    <row r="27" spans="2:6" ht="18.75" customHeight="1" x14ac:dyDescent="0.2">
      <c r="B27" s="12" t="s">
        <v>139</v>
      </c>
      <c r="C27" s="14"/>
      <c r="D27" s="15"/>
      <c r="E27" s="15">
        <f>tblToDoList356[[#This Row],[% Done]]</f>
        <v>0</v>
      </c>
      <c r="F27" s="12"/>
    </row>
    <row r="28" spans="2:6" ht="18.75" customHeight="1" x14ac:dyDescent="0.2">
      <c r="B28" s="12" t="s">
        <v>140</v>
      </c>
      <c r="C28" s="14"/>
      <c r="D28" s="15"/>
      <c r="E28" s="15">
        <f>tblToDoList356[[#This Row],[% Done]]</f>
        <v>0</v>
      </c>
      <c r="F28" s="12"/>
    </row>
    <row r="29" spans="2:6" ht="18.75" customHeight="1" x14ac:dyDescent="0.2">
      <c r="B29" s="12" t="s">
        <v>141</v>
      </c>
      <c r="C29" s="14"/>
      <c r="D29" s="15"/>
      <c r="E29" s="15">
        <f>tblToDoList356[[#This Row],[% Done]]</f>
        <v>0</v>
      </c>
      <c r="F29" s="12"/>
    </row>
    <row r="30" spans="2:6" ht="18.75" customHeight="1" x14ac:dyDescent="0.2">
      <c r="B30" s="12" t="s">
        <v>142</v>
      </c>
      <c r="C30" s="14"/>
      <c r="D30" s="15"/>
      <c r="E30" s="15">
        <f>tblToDoList356[[#This Row],[% Done]]</f>
        <v>0</v>
      </c>
      <c r="F30" s="12"/>
    </row>
    <row r="31" spans="2:6" ht="18.75" customHeight="1" x14ac:dyDescent="0.2">
      <c r="B31" s="12" t="s">
        <v>143</v>
      </c>
      <c r="C31" s="14"/>
      <c r="D31" s="15"/>
      <c r="E31" s="15"/>
      <c r="F31" s="12"/>
    </row>
  </sheetData>
  <mergeCells count="1">
    <mergeCell ref="B8:C8"/>
  </mergeCells>
  <conditionalFormatting sqref="B10:F31">
    <cfRule type="expression" dxfId="18" priority="1">
      <formula>($C10&gt;=valHStart)*($C10&lt;=valHEnd)</formula>
    </cfRule>
  </conditionalFormatting>
  <conditionalFormatting sqref="E10:E31">
    <cfRule type="dataBar" priority="2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{580674DC-ED1A-4807-9EE1-0B8B116BB92B}</x14:id>
        </ext>
      </extLst>
    </cfRule>
  </conditionalFormatting>
  <dataValidations count="2">
    <dataValidation type="list" allowBlank="1" sqref="D10:D31">
      <formula1>"0%,10%,20%,25%,30%,35%,40%,45%,50%,55%,60%,65%,70%,75%,80%,85%,90%,95%,100%"</formula1>
    </dataValidation>
    <dataValidation type="list" allowBlank="1" showInputMessage="1" sqref="F6">
      <formula1>lstToDoHighlights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0674DC-ED1A-4807-9EE1-0B8B116BB92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E10:E31</xm:sqref>
        </x14:conditionalFormatting>
        <x14:conditionalFormatting xmlns:xm="http://schemas.microsoft.com/office/excel/2006/main">
          <x14:cfRule type="iconSet" priority="3" id="{DD9E8929-65A8-4A14-B62B-CD02443E6A8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4"/>
  <sheetViews>
    <sheetView workbookViewId="0">
      <selection sqref="A1:XFD1048576"/>
    </sheetView>
  </sheetViews>
  <sheetFormatPr defaultRowHeight="18.75" customHeight="1" x14ac:dyDescent="0.2"/>
  <cols>
    <col min="1" max="1" width="4" style="1" customWidth="1"/>
    <col min="2" max="2" width="60.85546875" style="1" customWidth="1"/>
    <col min="3" max="3" width="14.28515625" style="1" customWidth="1"/>
    <col min="4" max="4" width="13.42578125" style="1" customWidth="1"/>
    <col min="5" max="5" width="15" style="1" customWidth="1"/>
    <col min="6" max="6" width="53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208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27</v>
      </c>
      <c r="C6" s="11"/>
      <c r="D6" s="36"/>
      <c r="E6" s="11"/>
      <c r="F6" s="26" t="s">
        <v>44</v>
      </c>
    </row>
    <row r="8" spans="2:7" s="2" customFormat="1" ht="24" customHeight="1" x14ac:dyDescent="0.2">
      <c r="B8" s="47" t="s">
        <v>38</v>
      </c>
      <c r="C8" s="47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41</v>
      </c>
      <c r="C10" s="14">
        <f t="shared" ref="C10" ca="1" si="0">TODAY()+100</f>
        <v>42954</v>
      </c>
      <c r="D10" s="15">
        <v>1</v>
      </c>
      <c r="E10" s="15">
        <f>tblToDoList349[[#This Row],[% Done]]</f>
        <v>1</v>
      </c>
      <c r="F10" s="12"/>
    </row>
    <row r="11" spans="2:7" ht="18.75" customHeight="1" x14ac:dyDescent="0.2">
      <c r="B11" s="37" t="s">
        <v>168</v>
      </c>
      <c r="C11" s="14"/>
      <c r="D11" s="15"/>
      <c r="E11" s="15"/>
      <c r="F11" s="12" t="s">
        <v>176</v>
      </c>
    </row>
    <row r="12" spans="2:7" ht="18.75" customHeight="1" x14ac:dyDescent="0.2">
      <c r="B12" s="37" t="s">
        <v>169</v>
      </c>
      <c r="C12" s="14"/>
      <c r="D12" s="15"/>
      <c r="E12" s="15"/>
      <c r="F12" s="12" t="s">
        <v>177</v>
      </c>
    </row>
    <row r="13" spans="2:7" ht="18.75" customHeight="1" x14ac:dyDescent="0.2">
      <c r="B13" s="37" t="s">
        <v>181</v>
      </c>
      <c r="C13" s="14"/>
      <c r="D13" s="15"/>
      <c r="E13" s="15"/>
      <c r="F13" s="12" t="s">
        <v>177</v>
      </c>
    </row>
    <row r="14" spans="2:7" ht="18.75" customHeight="1" x14ac:dyDescent="0.2">
      <c r="B14" s="37" t="s">
        <v>181</v>
      </c>
      <c r="C14" s="14"/>
      <c r="D14" s="15"/>
      <c r="E14" s="15"/>
      <c r="F14" s="12" t="s">
        <v>178</v>
      </c>
    </row>
    <row r="15" spans="2:7" ht="18.75" customHeight="1" x14ac:dyDescent="0.2">
      <c r="B15" s="37" t="s">
        <v>170</v>
      </c>
      <c r="C15" s="14"/>
      <c r="D15" s="15"/>
      <c r="E15" s="15"/>
      <c r="F15" s="12"/>
    </row>
    <row r="16" spans="2:7" ht="18.75" customHeight="1" x14ac:dyDescent="0.2">
      <c r="B16" s="37" t="s">
        <v>182</v>
      </c>
      <c r="C16" s="14"/>
      <c r="D16" s="15"/>
      <c r="E16" s="15"/>
      <c r="F16" s="12" t="s">
        <v>178</v>
      </c>
    </row>
    <row r="17" spans="2:6" ht="18.75" customHeight="1" x14ac:dyDescent="0.2">
      <c r="B17" s="37" t="s">
        <v>171</v>
      </c>
      <c r="C17" s="14"/>
      <c r="D17" s="15"/>
      <c r="E17" s="15"/>
      <c r="F17" s="12"/>
    </row>
    <row r="18" spans="2:6" ht="18.75" customHeight="1" x14ac:dyDescent="0.2">
      <c r="B18" s="37" t="s">
        <v>172</v>
      </c>
      <c r="C18" s="14"/>
      <c r="D18" s="15"/>
      <c r="E18" s="15"/>
      <c r="F18" s="12" t="s">
        <v>179</v>
      </c>
    </row>
    <row r="19" spans="2:6" ht="18.75" customHeight="1" x14ac:dyDescent="0.2">
      <c r="B19" s="37" t="s">
        <v>173</v>
      </c>
      <c r="C19" s="14"/>
      <c r="D19" s="15"/>
      <c r="E19" s="15"/>
      <c r="F19" s="12" t="s">
        <v>177</v>
      </c>
    </row>
    <row r="20" spans="2:6" ht="18.75" customHeight="1" x14ac:dyDescent="0.2">
      <c r="B20" s="37" t="s">
        <v>174</v>
      </c>
      <c r="C20" s="14"/>
      <c r="D20" s="15"/>
      <c r="E20" s="15"/>
      <c r="F20" s="12" t="s">
        <v>180</v>
      </c>
    </row>
    <row r="21" spans="2:6" ht="18.75" customHeight="1" x14ac:dyDescent="0.2">
      <c r="B21" s="37" t="s">
        <v>175</v>
      </c>
      <c r="C21" s="14"/>
      <c r="D21" s="15"/>
      <c r="E21" s="15"/>
      <c r="F21" s="12" t="s">
        <v>177</v>
      </c>
    </row>
    <row r="22" spans="2:6" ht="18.75" customHeight="1" x14ac:dyDescent="0.2">
      <c r="B22" s="37" t="s">
        <v>183</v>
      </c>
      <c r="C22" s="14"/>
      <c r="D22" s="15"/>
      <c r="E22" s="15"/>
      <c r="F22" s="12" t="s">
        <v>184</v>
      </c>
    </row>
    <row r="23" spans="2:6" ht="18.75" customHeight="1" x14ac:dyDescent="0.2">
      <c r="B23" s="37" t="s">
        <v>185</v>
      </c>
      <c r="C23" s="14"/>
      <c r="D23" s="15"/>
      <c r="E23" s="15"/>
      <c r="F23" s="12" t="s">
        <v>179</v>
      </c>
    </row>
    <row r="24" spans="2:6" ht="18.75" customHeight="1" x14ac:dyDescent="0.2">
      <c r="B24" s="37" t="s">
        <v>186</v>
      </c>
      <c r="C24" s="14"/>
      <c r="D24" s="15"/>
      <c r="E24" s="15"/>
      <c r="F24" s="12" t="s">
        <v>179</v>
      </c>
    </row>
    <row r="25" spans="2:6" ht="18.75" customHeight="1" x14ac:dyDescent="0.2">
      <c r="B25" s="37" t="s">
        <v>187</v>
      </c>
      <c r="C25" s="14"/>
      <c r="D25" s="15"/>
      <c r="E25" s="15"/>
      <c r="F25" s="12" t="s">
        <v>179</v>
      </c>
    </row>
    <row r="26" spans="2:6" ht="18.75" customHeight="1" x14ac:dyDescent="0.2">
      <c r="B26" s="37" t="s">
        <v>188</v>
      </c>
      <c r="C26" s="14"/>
      <c r="D26" s="15"/>
      <c r="E26" s="15"/>
      <c r="F26" s="12" t="s">
        <v>179</v>
      </c>
    </row>
    <row r="27" spans="2:6" ht="18.75" customHeight="1" x14ac:dyDescent="0.2">
      <c r="B27" s="37" t="s">
        <v>189</v>
      </c>
      <c r="C27" s="14"/>
      <c r="D27" s="15"/>
      <c r="E27" s="15"/>
      <c r="F27" s="12" t="s">
        <v>179</v>
      </c>
    </row>
    <row r="28" spans="2:6" ht="18.75" customHeight="1" x14ac:dyDescent="0.2">
      <c r="B28" s="37" t="s">
        <v>190</v>
      </c>
      <c r="C28" s="14"/>
      <c r="D28" s="15"/>
      <c r="E28" s="15"/>
      <c r="F28" s="12" t="s">
        <v>179</v>
      </c>
    </row>
    <row r="29" spans="2:6" ht="18.75" customHeight="1" x14ac:dyDescent="0.2">
      <c r="B29" s="37" t="s">
        <v>191</v>
      </c>
      <c r="C29" s="14"/>
      <c r="D29" s="15"/>
      <c r="E29" s="15"/>
      <c r="F29" s="12"/>
    </row>
    <row r="30" spans="2:6" ht="18.75" customHeight="1" x14ac:dyDescent="0.2">
      <c r="B30" s="37" t="s">
        <v>192</v>
      </c>
      <c r="C30" s="14"/>
      <c r="D30" s="15"/>
      <c r="E30" s="15"/>
      <c r="F30" s="12" t="s">
        <v>193</v>
      </c>
    </row>
    <row r="31" spans="2:6" ht="18.75" customHeight="1" x14ac:dyDescent="0.2">
      <c r="B31" s="37" t="s">
        <v>194</v>
      </c>
      <c r="C31" s="14"/>
      <c r="D31" s="15"/>
      <c r="E31" s="15">
        <f>tblToDoList349[[#This Row],[% Done]]</f>
        <v>0</v>
      </c>
      <c r="F31" s="12" t="s">
        <v>177</v>
      </c>
    </row>
    <row r="32" spans="2:6" ht="18.75" customHeight="1" x14ac:dyDescent="0.2">
      <c r="B32" s="37" t="s">
        <v>195</v>
      </c>
      <c r="C32" s="14"/>
      <c r="D32" s="15"/>
      <c r="E32" s="15">
        <f>tblToDoList349[[#This Row],[% Done]]</f>
        <v>0</v>
      </c>
      <c r="F32" s="12" t="s">
        <v>179</v>
      </c>
    </row>
    <row r="33" spans="2:6" ht="18.75" customHeight="1" x14ac:dyDescent="0.2">
      <c r="B33" s="37" t="s">
        <v>196</v>
      </c>
      <c r="C33" s="14"/>
      <c r="D33" s="15"/>
      <c r="E33" s="15">
        <f>tblToDoList349[[#This Row],[% Done]]</f>
        <v>0</v>
      </c>
      <c r="F33" s="12" t="s">
        <v>177</v>
      </c>
    </row>
    <row r="34" spans="2:6" ht="18.75" customHeight="1" x14ac:dyDescent="0.2">
      <c r="B34" s="37" t="s">
        <v>197</v>
      </c>
      <c r="C34" s="14"/>
      <c r="D34" s="15"/>
      <c r="E34" s="15">
        <f>tblToDoList349[[#This Row],[% Done]]</f>
        <v>0</v>
      </c>
      <c r="F34" s="12" t="s">
        <v>176</v>
      </c>
    </row>
    <row r="35" spans="2:6" ht="18.75" customHeight="1" x14ac:dyDescent="0.2">
      <c r="B35" s="37" t="s">
        <v>198</v>
      </c>
      <c r="C35" s="14"/>
      <c r="D35" s="15"/>
      <c r="E35" s="15">
        <f>tblToDoList349[[#This Row],[% Done]]</f>
        <v>0</v>
      </c>
      <c r="F35" s="12" t="s">
        <v>199</v>
      </c>
    </row>
    <row r="36" spans="2:6" ht="18.75" customHeight="1" x14ac:dyDescent="0.2">
      <c r="B36" s="37" t="s">
        <v>200</v>
      </c>
      <c r="C36" s="14"/>
      <c r="D36" s="15"/>
      <c r="E36" s="15">
        <f>tblToDoList349[[#This Row],[% Done]]</f>
        <v>0</v>
      </c>
      <c r="F36" s="12" t="s">
        <v>180</v>
      </c>
    </row>
    <row r="37" spans="2:6" ht="18.75" customHeight="1" x14ac:dyDescent="0.2">
      <c r="B37" s="37" t="s">
        <v>201</v>
      </c>
      <c r="C37" s="14"/>
      <c r="D37" s="15"/>
      <c r="E37" s="15">
        <f>tblToDoList349[[#This Row],[% Done]]</f>
        <v>0</v>
      </c>
      <c r="F37" s="12" t="s">
        <v>202</v>
      </c>
    </row>
    <row r="38" spans="2:6" ht="18.75" customHeight="1" x14ac:dyDescent="0.2">
      <c r="B38" s="37" t="s">
        <v>203</v>
      </c>
      <c r="C38" s="14"/>
      <c r="D38" s="15"/>
      <c r="E38" s="15">
        <f>tblToDoList349[[#This Row],[% Done]]</f>
        <v>0</v>
      </c>
      <c r="F38" s="12" t="s">
        <v>202</v>
      </c>
    </row>
    <row r="39" spans="2:6" ht="18.75" customHeight="1" x14ac:dyDescent="0.2">
      <c r="B39" s="37" t="s">
        <v>204</v>
      </c>
      <c r="C39" s="14"/>
      <c r="D39" s="15"/>
      <c r="E39" s="15">
        <f>tblToDoList349[[#This Row],[% Done]]</f>
        <v>0</v>
      </c>
      <c r="F39" s="12" t="s">
        <v>205</v>
      </c>
    </row>
    <row r="40" spans="2:6" ht="18.75" customHeight="1" x14ac:dyDescent="0.2">
      <c r="B40" s="37" t="s">
        <v>206</v>
      </c>
      <c r="C40" s="14"/>
      <c r="D40" s="15"/>
      <c r="E40" s="15">
        <f>tblToDoList349[[#This Row],[% Done]]</f>
        <v>0</v>
      </c>
      <c r="F40" s="12" t="s">
        <v>207</v>
      </c>
    </row>
    <row r="41" spans="2:6" ht="18.75" customHeight="1" x14ac:dyDescent="0.2">
      <c r="B41" s="37"/>
      <c r="C41" s="14"/>
      <c r="D41" s="15"/>
      <c r="E41" s="15">
        <f>tblToDoList349[[#This Row],[% Done]]</f>
        <v>0</v>
      </c>
      <c r="F41" s="12"/>
    </row>
    <row r="42" spans="2:6" ht="18.75" customHeight="1" x14ac:dyDescent="0.2">
      <c r="B42" s="37"/>
      <c r="C42" s="14"/>
      <c r="D42" s="15"/>
      <c r="E42" s="15"/>
      <c r="F42" s="12"/>
    </row>
    <row r="43" spans="2:6" ht="18.75" customHeight="1" x14ac:dyDescent="0.2">
      <c r="B43" s="37"/>
      <c r="C43" s="14"/>
      <c r="D43" s="15"/>
      <c r="E43" s="15"/>
      <c r="F43" s="12"/>
    </row>
    <row r="44" spans="2:6" ht="18.75" customHeight="1" x14ac:dyDescent="0.2">
      <c r="B44" s="37" t="s">
        <v>101</v>
      </c>
      <c r="C44" s="14"/>
      <c r="D44" s="15"/>
      <c r="E44" s="15">
        <f>tblToDoList349[[#This Row],[% Done]]</f>
        <v>0</v>
      </c>
      <c r="F44" s="12" t="s">
        <v>101</v>
      </c>
    </row>
  </sheetData>
  <mergeCells count="1">
    <mergeCell ref="B8:C8"/>
  </mergeCells>
  <conditionalFormatting sqref="B10:F44">
    <cfRule type="expression" dxfId="17" priority="1">
      <formula>($C10&gt;=valHStart)*($C10&lt;=valHEnd)</formula>
    </cfRule>
  </conditionalFormatting>
  <conditionalFormatting sqref="E10:E44">
    <cfRule type="dataBar" priority="2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{7DA10F39-08FE-40EF-9A2B-AC76C406C39C}</x14:id>
        </ext>
      </extLst>
    </cfRule>
  </conditionalFormatting>
  <dataValidations count="2">
    <dataValidation type="list" allowBlank="1" sqref="D10:D44">
      <formula1>"0%,10%,20%,25%,30%,35%,40%,45%,50%,55%,60%,65%,70%,75%,80%,85%,90%,95%,100%"</formula1>
    </dataValidation>
    <dataValidation type="list" allowBlank="1" showInputMessage="1" sqref="F6">
      <formula1>lstToDoHighlights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A10F39-08FE-40EF-9A2B-AC76C406C39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E10:E44</xm:sqref>
        </x14:conditionalFormatting>
        <x14:conditionalFormatting xmlns:xm="http://schemas.microsoft.com/office/excel/2006/main">
          <x14:cfRule type="iconSet" priority="3" id="{9D189DC3-0FA5-4134-A83D-8C4824FABFB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D10:D44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4"/>
  <sheetViews>
    <sheetView workbookViewId="0"/>
  </sheetViews>
  <sheetFormatPr defaultRowHeight="18.75" customHeight="1" x14ac:dyDescent="0.2"/>
  <cols>
    <col min="1" max="1" width="4" style="1" customWidth="1"/>
    <col min="2" max="2" width="60.85546875" style="1" customWidth="1"/>
    <col min="3" max="3" width="14.28515625" style="1" customWidth="1"/>
    <col min="4" max="4" width="13.42578125" style="1" customWidth="1"/>
    <col min="5" max="5" width="15" style="1" customWidth="1"/>
    <col min="6" max="6" width="53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209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27</v>
      </c>
      <c r="C6" s="11"/>
      <c r="D6" s="36"/>
      <c r="E6" s="11"/>
      <c r="F6" s="26" t="s">
        <v>44</v>
      </c>
    </row>
    <row r="8" spans="2:7" s="2" customFormat="1" ht="24" customHeight="1" x14ac:dyDescent="0.2">
      <c r="B8" s="47" t="s">
        <v>38</v>
      </c>
      <c r="C8" s="47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41</v>
      </c>
      <c r="C10" s="14">
        <f t="shared" ref="C10" ca="1" si="0">TODAY()+100</f>
        <v>42954</v>
      </c>
      <c r="D10" s="15">
        <v>1</v>
      </c>
      <c r="E10" s="15">
        <f>tblToDoList34910[[#This Row],[% Done]]</f>
        <v>1</v>
      </c>
      <c r="F10" s="12"/>
    </row>
    <row r="11" spans="2:7" ht="18.75" customHeight="1" x14ac:dyDescent="0.2">
      <c r="B11" s="37" t="s">
        <v>210</v>
      </c>
      <c r="C11" s="14"/>
      <c r="D11" s="15"/>
      <c r="E11" s="15"/>
      <c r="F11" s="12"/>
    </row>
    <row r="12" spans="2:7" ht="18.75" customHeight="1" x14ac:dyDescent="0.2">
      <c r="B12" s="37" t="s">
        <v>211</v>
      </c>
      <c r="C12" s="14"/>
      <c r="D12" s="15"/>
      <c r="E12" s="15"/>
      <c r="F12" s="12"/>
    </row>
    <row r="13" spans="2:7" ht="18.75" customHeight="1" x14ac:dyDescent="0.2">
      <c r="B13" s="37" t="s">
        <v>212</v>
      </c>
      <c r="C13" s="14"/>
      <c r="D13" s="15"/>
      <c r="E13" s="15"/>
      <c r="F13" s="12"/>
    </row>
    <row r="14" spans="2:7" ht="18.75" customHeight="1" x14ac:dyDescent="0.2">
      <c r="B14" s="37" t="s">
        <v>214</v>
      </c>
      <c r="C14" s="14"/>
      <c r="D14" s="15"/>
      <c r="E14" s="15"/>
      <c r="F14" s="12"/>
    </row>
    <row r="15" spans="2:7" ht="18.75" customHeight="1" x14ac:dyDescent="0.2">
      <c r="B15" s="37" t="s">
        <v>213</v>
      </c>
      <c r="C15" s="14"/>
      <c r="D15" s="15"/>
      <c r="E15" s="15"/>
      <c r="F15" s="12"/>
    </row>
    <row r="16" spans="2:7" ht="18.75" customHeight="1" x14ac:dyDescent="0.2">
      <c r="B16" s="37" t="s">
        <v>215</v>
      </c>
      <c r="C16" s="14"/>
      <c r="D16" s="15"/>
      <c r="E16" s="15"/>
      <c r="F16" s="12"/>
    </row>
    <row r="17" spans="2:6" ht="18.75" customHeight="1" x14ac:dyDescent="0.2">
      <c r="B17" s="37" t="s">
        <v>216</v>
      </c>
      <c r="C17" s="14"/>
      <c r="D17" s="15"/>
      <c r="E17" s="15"/>
      <c r="F17" s="12"/>
    </row>
    <row r="18" spans="2:6" ht="18.75" customHeight="1" x14ac:dyDescent="0.2">
      <c r="B18" s="37" t="s">
        <v>217</v>
      </c>
      <c r="C18" s="14"/>
      <c r="D18" s="15"/>
      <c r="E18" s="15"/>
      <c r="F18" s="12"/>
    </row>
    <row r="19" spans="2:6" ht="18.75" customHeight="1" x14ac:dyDescent="0.2">
      <c r="B19" s="37" t="s">
        <v>218</v>
      </c>
      <c r="C19" s="14"/>
      <c r="D19" s="15"/>
      <c r="E19" s="15"/>
      <c r="F19" s="12"/>
    </row>
    <row r="20" spans="2:6" ht="18.75" customHeight="1" x14ac:dyDescent="0.2">
      <c r="B20" s="37" t="s">
        <v>219</v>
      </c>
      <c r="C20" s="14"/>
      <c r="D20" s="15"/>
      <c r="E20" s="15"/>
      <c r="F20" s="12"/>
    </row>
    <row r="21" spans="2:6" ht="18.75" customHeight="1" x14ac:dyDescent="0.2">
      <c r="B21" s="37"/>
      <c r="C21" s="14"/>
      <c r="D21" s="15"/>
      <c r="E21" s="15"/>
      <c r="F21" s="12"/>
    </row>
    <row r="22" spans="2:6" ht="18.75" customHeight="1" x14ac:dyDescent="0.2">
      <c r="B22" s="37"/>
      <c r="C22" s="14"/>
      <c r="D22" s="15"/>
      <c r="E22" s="15"/>
      <c r="F22" s="12"/>
    </row>
    <row r="23" spans="2:6" ht="18.75" customHeight="1" x14ac:dyDescent="0.2">
      <c r="B23" s="37"/>
      <c r="C23" s="14"/>
      <c r="D23" s="15"/>
      <c r="E23" s="15"/>
      <c r="F23" s="12"/>
    </row>
    <row r="24" spans="2:6" ht="18.75" customHeight="1" x14ac:dyDescent="0.2">
      <c r="B24" s="37"/>
      <c r="C24" s="14"/>
      <c r="D24" s="15"/>
      <c r="E24" s="15"/>
      <c r="F24" s="12"/>
    </row>
    <row r="25" spans="2:6" ht="18.75" customHeight="1" x14ac:dyDescent="0.2">
      <c r="B25" s="37"/>
      <c r="C25" s="14"/>
      <c r="D25" s="15"/>
      <c r="E25" s="15"/>
      <c r="F25" s="12"/>
    </row>
    <row r="26" spans="2:6" ht="18.75" customHeight="1" x14ac:dyDescent="0.2">
      <c r="B26" s="37"/>
      <c r="C26" s="14"/>
      <c r="D26" s="15"/>
      <c r="E26" s="15"/>
      <c r="F26" s="12"/>
    </row>
    <row r="27" spans="2:6" ht="18.75" customHeight="1" x14ac:dyDescent="0.2">
      <c r="B27" s="37"/>
      <c r="C27" s="14"/>
      <c r="D27" s="15"/>
      <c r="E27" s="15"/>
      <c r="F27" s="12"/>
    </row>
    <row r="28" spans="2:6" ht="18.75" customHeight="1" x14ac:dyDescent="0.2">
      <c r="B28" s="37"/>
      <c r="C28" s="14"/>
      <c r="D28" s="15"/>
      <c r="E28" s="15"/>
      <c r="F28" s="12"/>
    </row>
    <row r="29" spans="2:6" ht="18.75" customHeight="1" x14ac:dyDescent="0.2">
      <c r="B29" s="37"/>
      <c r="C29" s="14"/>
      <c r="D29" s="15"/>
      <c r="E29" s="15"/>
      <c r="F29" s="12"/>
    </row>
    <row r="30" spans="2:6" ht="18.75" customHeight="1" x14ac:dyDescent="0.2">
      <c r="B30" s="37"/>
      <c r="C30" s="14"/>
      <c r="D30" s="15"/>
      <c r="E30" s="15"/>
      <c r="F30" s="12"/>
    </row>
    <row r="31" spans="2:6" ht="18.75" customHeight="1" x14ac:dyDescent="0.2">
      <c r="B31" s="37"/>
      <c r="C31" s="14"/>
      <c r="D31" s="15"/>
      <c r="E31" s="15"/>
      <c r="F31" s="12"/>
    </row>
    <row r="32" spans="2:6" ht="18.75" customHeight="1" x14ac:dyDescent="0.2">
      <c r="B32" s="37"/>
      <c r="C32" s="14"/>
      <c r="D32" s="15"/>
      <c r="E32" s="15"/>
      <c r="F32" s="12"/>
    </row>
    <row r="33" spans="2:6" ht="18.75" customHeight="1" x14ac:dyDescent="0.2">
      <c r="B33" s="37"/>
      <c r="C33" s="14"/>
      <c r="D33" s="15"/>
      <c r="E33" s="15"/>
      <c r="F33" s="12"/>
    </row>
    <row r="34" spans="2:6" ht="18.75" customHeight="1" x14ac:dyDescent="0.2">
      <c r="B34" s="37"/>
      <c r="C34" s="14"/>
      <c r="D34" s="15"/>
      <c r="E34" s="15"/>
      <c r="F34" s="12"/>
    </row>
    <row r="35" spans="2:6" ht="18.75" customHeight="1" x14ac:dyDescent="0.2">
      <c r="B35" s="37"/>
      <c r="C35" s="14"/>
      <c r="D35" s="15"/>
      <c r="E35" s="15"/>
      <c r="F35" s="12"/>
    </row>
    <row r="36" spans="2:6" ht="18.75" customHeight="1" x14ac:dyDescent="0.2">
      <c r="B36" s="37"/>
      <c r="C36" s="14"/>
      <c r="D36" s="15"/>
      <c r="E36" s="15"/>
      <c r="F36" s="12"/>
    </row>
    <row r="37" spans="2:6" ht="18.75" customHeight="1" x14ac:dyDescent="0.2">
      <c r="B37" s="37"/>
      <c r="C37" s="14"/>
      <c r="D37" s="15"/>
      <c r="E37" s="15"/>
      <c r="F37" s="12"/>
    </row>
    <row r="38" spans="2:6" ht="18.75" customHeight="1" x14ac:dyDescent="0.2">
      <c r="B38" s="37"/>
      <c r="C38" s="14"/>
      <c r="D38" s="15"/>
      <c r="E38" s="15"/>
      <c r="F38" s="12"/>
    </row>
    <row r="39" spans="2:6" ht="18.75" customHeight="1" x14ac:dyDescent="0.2">
      <c r="B39" s="37"/>
      <c r="C39" s="14"/>
      <c r="D39" s="15"/>
      <c r="E39" s="15"/>
      <c r="F39" s="12"/>
    </row>
    <row r="40" spans="2:6" ht="18.75" customHeight="1" x14ac:dyDescent="0.2">
      <c r="B40" s="37"/>
      <c r="C40" s="14"/>
      <c r="D40" s="15"/>
      <c r="E40" s="15"/>
      <c r="F40" s="12"/>
    </row>
    <row r="41" spans="2:6" ht="18.75" customHeight="1" x14ac:dyDescent="0.2">
      <c r="B41" s="37"/>
      <c r="C41" s="14"/>
      <c r="D41" s="15"/>
      <c r="E41" s="15"/>
      <c r="F41" s="12"/>
    </row>
    <row r="42" spans="2:6" ht="18.75" customHeight="1" x14ac:dyDescent="0.2">
      <c r="B42" s="37"/>
      <c r="C42" s="14"/>
      <c r="D42" s="15"/>
      <c r="E42" s="15"/>
      <c r="F42" s="12"/>
    </row>
    <row r="43" spans="2:6" ht="18.75" customHeight="1" x14ac:dyDescent="0.2">
      <c r="B43" s="37"/>
      <c r="C43" s="14"/>
      <c r="D43" s="15"/>
      <c r="E43" s="15"/>
      <c r="F43" s="12"/>
    </row>
    <row r="44" spans="2:6" ht="18.75" customHeight="1" x14ac:dyDescent="0.2">
      <c r="B44" s="37" t="s">
        <v>101</v>
      </c>
      <c r="C44" s="14"/>
      <c r="D44" s="15"/>
      <c r="E44" s="15">
        <f>tblToDoList34910[[#This Row],[% Done]]</f>
        <v>0</v>
      </c>
      <c r="F44" s="12" t="s">
        <v>101</v>
      </c>
    </row>
  </sheetData>
  <mergeCells count="1">
    <mergeCell ref="B8:C8"/>
  </mergeCells>
  <conditionalFormatting sqref="B10:F44">
    <cfRule type="expression" dxfId="13" priority="1">
      <formula>($C10&gt;=valHStart)*($C10&lt;=valHEnd)</formula>
    </cfRule>
  </conditionalFormatting>
  <conditionalFormatting sqref="E10:E44">
    <cfRule type="dataBar" priority="2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{56B4A9E1-8AD1-4C2B-88A3-534EAA956FAF}</x14:id>
        </ext>
      </extLst>
    </cfRule>
  </conditionalFormatting>
  <dataValidations count="2">
    <dataValidation type="list" allowBlank="1" showInputMessage="1" sqref="F6">
      <formula1>lstToDoHighlights</formula1>
    </dataValidation>
    <dataValidation type="list" allowBlank="1" sqref="D10:D44">
      <formula1>"0%,10%,20%,25%,30%,35%,40%,45%,50%,55%,60%,65%,70%,75%,80%,85%,90%,95%,100%"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B4A9E1-8AD1-4C2B-88A3-534EAA956FA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E10:E44</xm:sqref>
        </x14:conditionalFormatting>
        <x14:conditionalFormatting xmlns:xm="http://schemas.microsoft.com/office/excel/2006/main">
          <x14:cfRule type="iconSet" priority="3" id="{829ED5B0-6047-4913-A3B8-2FA1BF0370B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D10:D44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4"/>
  <sheetViews>
    <sheetView tabSelected="1" workbookViewId="0"/>
  </sheetViews>
  <sheetFormatPr defaultRowHeight="18.75" customHeight="1" x14ac:dyDescent="0.2"/>
  <cols>
    <col min="1" max="1" width="4" style="1" customWidth="1"/>
    <col min="2" max="2" width="60.85546875" style="1" customWidth="1"/>
    <col min="3" max="3" width="14.28515625" style="1" customWidth="1"/>
    <col min="4" max="4" width="13.42578125" style="1" customWidth="1"/>
    <col min="5" max="5" width="15" style="1" customWidth="1"/>
    <col min="6" max="6" width="53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220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27</v>
      </c>
      <c r="C6" s="11"/>
      <c r="D6" s="36"/>
      <c r="E6" s="11"/>
      <c r="F6" s="26" t="s">
        <v>44</v>
      </c>
    </row>
    <row r="8" spans="2:7" s="2" customFormat="1" ht="24" customHeight="1" x14ac:dyDescent="0.2">
      <c r="B8" s="47" t="s">
        <v>38</v>
      </c>
      <c r="C8" s="47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41</v>
      </c>
      <c r="C10" s="14">
        <f t="shared" ref="C10" ca="1" si="0">TODAY()+100</f>
        <v>42954</v>
      </c>
      <c r="D10" s="15">
        <v>1</v>
      </c>
      <c r="E10" s="15">
        <f>tblToDoList3491011[[#This Row],[% Done]]</f>
        <v>1</v>
      </c>
      <c r="F10" s="12"/>
    </row>
    <row r="11" spans="2:7" ht="18.75" customHeight="1" x14ac:dyDescent="0.2">
      <c r="B11" s="37"/>
      <c r="C11" s="14"/>
      <c r="D11" s="15"/>
      <c r="E11" s="15"/>
      <c r="F11" s="12"/>
    </row>
    <row r="12" spans="2:7" ht="18.75" customHeight="1" x14ac:dyDescent="0.2">
      <c r="B12" s="37"/>
      <c r="C12" s="14"/>
      <c r="D12" s="15"/>
      <c r="E12" s="15"/>
      <c r="F12" s="12"/>
    </row>
    <row r="13" spans="2:7" ht="18.75" customHeight="1" x14ac:dyDescent="0.2">
      <c r="B13" s="37"/>
      <c r="C13" s="14"/>
      <c r="D13" s="15"/>
      <c r="E13" s="15"/>
      <c r="F13" s="12"/>
    </row>
    <row r="14" spans="2:7" ht="18.75" customHeight="1" x14ac:dyDescent="0.2">
      <c r="B14" s="37"/>
      <c r="C14" s="14"/>
      <c r="D14" s="15"/>
      <c r="E14" s="15"/>
      <c r="F14" s="12"/>
    </row>
    <row r="15" spans="2:7" ht="18.75" customHeight="1" x14ac:dyDescent="0.2">
      <c r="B15" s="37"/>
      <c r="C15" s="14"/>
      <c r="D15" s="15"/>
      <c r="E15" s="15"/>
      <c r="F15" s="12"/>
    </row>
    <row r="16" spans="2:7" ht="18.75" customHeight="1" x14ac:dyDescent="0.2">
      <c r="B16" s="37"/>
      <c r="C16" s="14"/>
      <c r="D16" s="15"/>
      <c r="E16" s="15"/>
      <c r="F16" s="12"/>
    </row>
    <row r="17" spans="2:6" ht="18.75" customHeight="1" x14ac:dyDescent="0.2">
      <c r="B17" s="37"/>
      <c r="C17" s="14"/>
      <c r="D17" s="15"/>
      <c r="E17" s="15"/>
      <c r="F17" s="12"/>
    </row>
    <row r="18" spans="2:6" ht="18.75" customHeight="1" x14ac:dyDescent="0.2">
      <c r="B18" s="37"/>
      <c r="C18" s="14"/>
      <c r="D18" s="15"/>
      <c r="E18" s="15"/>
      <c r="F18" s="12"/>
    </row>
    <row r="19" spans="2:6" ht="18.75" customHeight="1" x14ac:dyDescent="0.2">
      <c r="B19" s="37"/>
      <c r="C19" s="14"/>
      <c r="D19" s="15"/>
      <c r="E19" s="15"/>
      <c r="F19" s="12"/>
    </row>
    <row r="20" spans="2:6" ht="18.75" customHeight="1" x14ac:dyDescent="0.2">
      <c r="B20" s="37"/>
      <c r="C20" s="14"/>
      <c r="D20" s="15"/>
      <c r="E20" s="15"/>
      <c r="F20" s="12"/>
    </row>
    <row r="21" spans="2:6" ht="18.75" customHeight="1" x14ac:dyDescent="0.2">
      <c r="B21" s="37"/>
      <c r="C21" s="14"/>
      <c r="D21" s="15"/>
      <c r="E21" s="15"/>
      <c r="F21" s="12"/>
    </row>
    <row r="22" spans="2:6" ht="18.75" customHeight="1" x14ac:dyDescent="0.2">
      <c r="B22" s="37"/>
      <c r="C22" s="14"/>
      <c r="D22" s="15"/>
      <c r="E22" s="15"/>
      <c r="F22" s="12"/>
    </row>
    <row r="23" spans="2:6" ht="18.75" customHeight="1" x14ac:dyDescent="0.2">
      <c r="B23" s="37"/>
      <c r="C23" s="14"/>
      <c r="D23" s="15"/>
      <c r="E23" s="15"/>
      <c r="F23" s="12"/>
    </row>
    <row r="24" spans="2:6" ht="18.75" customHeight="1" x14ac:dyDescent="0.2">
      <c r="B24" s="37"/>
      <c r="C24" s="14"/>
      <c r="D24" s="15"/>
      <c r="E24" s="15"/>
      <c r="F24" s="12"/>
    </row>
    <row r="25" spans="2:6" ht="18.75" customHeight="1" x14ac:dyDescent="0.2">
      <c r="B25" s="37"/>
      <c r="C25" s="14"/>
      <c r="D25" s="15"/>
      <c r="E25" s="15"/>
      <c r="F25" s="12"/>
    </row>
    <row r="26" spans="2:6" ht="18.75" customHeight="1" x14ac:dyDescent="0.2">
      <c r="B26" s="37"/>
      <c r="C26" s="14"/>
      <c r="D26" s="15"/>
      <c r="E26" s="15"/>
      <c r="F26" s="12"/>
    </row>
    <row r="27" spans="2:6" ht="18.75" customHeight="1" x14ac:dyDescent="0.2">
      <c r="B27" s="37"/>
      <c r="C27" s="14"/>
      <c r="D27" s="15"/>
      <c r="E27" s="15"/>
      <c r="F27" s="12"/>
    </row>
    <row r="28" spans="2:6" ht="18.75" customHeight="1" x14ac:dyDescent="0.2">
      <c r="B28" s="37"/>
      <c r="C28" s="14"/>
      <c r="D28" s="15"/>
      <c r="E28" s="15"/>
      <c r="F28" s="12"/>
    </row>
    <row r="29" spans="2:6" ht="18.75" customHeight="1" x14ac:dyDescent="0.2">
      <c r="B29" s="37"/>
      <c r="C29" s="14"/>
      <c r="D29" s="15"/>
      <c r="E29" s="15"/>
      <c r="F29" s="12"/>
    </row>
    <row r="30" spans="2:6" ht="18.75" customHeight="1" x14ac:dyDescent="0.2">
      <c r="B30" s="37"/>
      <c r="C30" s="14"/>
      <c r="D30" s="15"/>
      <c r="E30" s="15"/>
      <c r="F30" s="12"/>
    </row>
    <row r="31" spans="2:6" ht="18.75" customHeight="1" x14ac:dyDescent="0.2">
      <c r="B31" s="37"/>
      <c r="C31" s="14"/>
      <c r="D31" s="15"/>
      <c r="E31" s="15"/>
      <c r="F31" s="12"/>
    </row>
    <row r="32" spans="2:6" ht="18.75" customHeight="1" x14ac:dyDescent="0.2">
      <c r="B32" s="37"/>
      <c r="C32" s="14"/>
      <c r="D32" s="15"/>
      <c r="E32" s="15"/>
      <c r="F32" s="12"/>
    </row>
    <row r="33" spans="2:6" ht="18.75" customHeight="1" x14ac:dyDescent="0.2">
      <c r="B33" s="37"/>
      <c r="C33" s="14"/>
      <c r="D33" s="15"/>
      <c r="E33" s="15"/>
      <c r="F33" s="12"/>
    </row>
    <row r="34" spans="2:6" ht="18.75" customHeight="1" x14ac:dyDescent="0.2">
      <c r="B34" s="37"/>
      <c r="C34" s="14"/>
      <c r="D34" s="15"/>
      <c r="E34" s="15"/>
      <c r="F34" s="12"/>
    </row>
    <row r="35" spans="2:6" ht="18.75" customHeight="1" x14ac:dyDescent="0.2">
      <c r="B35" s="37"/>
      <c r="C35" s="14"/>
      <c r="D35" s="15"/>
      <c r="E35" s="15"/>
      <c r="F35" s="12"/>
    </row>
    <row r="36" spans="2:6" ht="18.75" customHeight="1" x14ac:dyDescent="0.2">
      <c r="B36" s="37"/>
      <c r="C36" s="14"/>
      <c r="D36" s="15"/>
      <c r="E36" s="15"/>
      <c r="F36" s="12"/>
    </row>
    <row r="37" spans="2:6" ht="18.75" customHeight="1" x14ac:dyDescent="0.2">
      <c r="B37" s="37"/>
      <c r="C37" s="14"/>
      <c r="D37" s="15"/>
      <c r="E37" s="15"/>
      <c r="F37" s="12"/>
    </row>
    <row r="38" spans="2:6" ht="18.75" customHeight="1" x14ac:dyDescent="0.2">
      <c r="B38" s="37"/>
      <c r="C38" s="14"/>
      <c r="D38" s="15"/>
      <c r="E38" s="15"/>
      <c r="F38" s="12"/>
    </row>
    <row r="39" spans="2:6" ht="18.75" customHeight="1" x14ac:dyDescent="0.2">
      <c r="B39" s="37"/>
      <c r="C39" s="14"/>
      <c r="D39" s="15"/>
      <c r="E39" s="15"/>
      <c r="F39" s="12"/>
    </row>
    <row r="40" spans="2:6" ht="18.75" customHeight="1" x14ac:dyDescent="0.2">
      <c r="B40" s="37"/>
      <c r="C40" s="14"/>
      <c r="D40" s="15"/>
      <c r="E40" s="15"/>
      <c r="F40" s="12"/>
    </row>
    <row r="41" spans="2:6" ht="18.75" customHeight="1" x14ac:dyDescent="0.2">
      <c r="B41" s="37"/>
      <c r="C41" s="14"/>
      <c r="D41" s="15"/>
      <c r="E41" s="15"/>
      <c r="F41" s="12"/>
    </row>
    <row r="42" spans="2:6" ht="18.75" customHeight="1" x14ac:dyDescent="0.2">
      <c r="B42" s="37"/>
      <c r="C42" s="14"/>
      <c r="D42" s="15"/>
      <c r="E42" s="15"/>
      <c r="F42" s="12"/>
    </row>
    <row r="43" spans="2:6" ht="18.75" customHeight="1" x14ac:dyDescent="0.2">
      <c r="B43" s="37"/>
      <c r="C43" s="14"/>
      <c r="D43" s="15"/>
      <c r="E43" s="15"/>
      <c r="F43" s="12"/>
    </row>
    <row r="44" spans="2:6" ht="18.75" customHeight="1" x14ac:dyDescent="0.2">
      <c r="B44" s="37" t="s">
        <v>101</v>
      </c>
      <c r="C44" s="14"/>
      <c r="D44" s="15"/>
      <c r="E44" s="15">
        <f>tblToDoList3491011[[#This Row],[% Done]]</f>
        <v>0</v>
      </c>
      <c r="F44" s="12" t="s">
        <v>101</v>
      </c>
    </row>
  </sheetData>
  <mergeCells count="1">
    <mergeCell ref="B8:C8"/>
  </mergeCells>
  <conditionalFormatting sqref="B10:F44">
    <cfRule type="expression" dxfId="6" priority="1">
      <formula>($C10&gt;=valHStart)*($C10&lt;=valHEnd)</formula>
    </cfRule>
  </conditionalFormatting>
  <conditionalFormatting sqref="E10:E44">
    <cfRule type="dataBar" priority="2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{5CAE44BD-CA36-420E-BF09-CC07A8C9A810}</x14:id>
        </ext>
      </extLst>
    </cfRule>
  </conditionalFormatting>
  <dataValidations count="2">
    <dataValidation type="list" allowBlank="1" sqref="D10:D44">
      <formula1>"0%,10%,20%,25%,30%,35%,40%,45%,50%,55%,60%,65%,70%,75%,80%,85%,90%,95%,100%"</formula1>
    </dataValidation>
    <dataValidation type="list" allowBlank="1" showInputMessage="1" sqref="F6">
      <formula1>lstToDoHighlights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AE44BD-CA36-420E-BF09-CC07A8C9A81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E10:E44</xm:sqref>
        </x14:conditionalFormatting>
        <x14:conditionalFormatting xmlns:xm="http://schemas.microsoft.com/office/excel/2006/main">
          <x14:cfRule type="iconSet" priority="3" id="{20957A71-8DDB-4EC8-BAE8-82BAE864A9B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topLeftCell="A7" workbookViewId="0">
      <selection activeCell="E12" sqref="E12"/>
    </sheetView>
  </sheetViews>
  <sheetFormatPr defaultRowHeight="18.75" customHeight="1" x14ac:dyDescent="0.2"/>
  <cols>
    <col min="1" max="1" width="4" style="1" customWidth="1"/>
    <col min="2" max="2" width="60.85546875" style="1" customWidth="1"/>
    <col min="3" max="3" width="14.28515625" style="1" customWidth="1"/>
    <col min="4" max="4" width="13.42578125" style="1" customWidth="1"/>
    <col min="5" max="5" width="15" style="1" customWidth="1"/>
    <col min="6" max="6" width="53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144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27</v>
      </c>
      <c r="C6" s="11"/>
      <c r="D6" s="36"/>
      <c r="E6" s="11"/>
      <c r="F6" s="26" t="s">
        <v>44</v>
      </c>
    </row>
    <row r="8" spans="2:7" s="2" customFormat="1" ht="24" customHeight="1" x14ac:dyDescent="0.2">
      <c r="B8" s="47" t="s">
        <v>38</v>
      </c>
      <c r="C8" s="47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41</v>
      </c>
      <c r="C10" s="14">
        <f ca="1">TODAY()</f>
        <v>42854</v>
      </c>
      <c r="D10" s="15">
        <v>1</v>
      </c>
      <c r="E10" s="15">
        <f>tblToDoList3567[[#This Row],[% Done]]</f>
        <v>1</v>
      </c>
      <c r="F10" s="12"/>
    </row>
    <row r="11" spans="2:7" ht="18.75" customHeight="1" x14ac:dyDescent="0.2">
      <c r="B11" s="12" t="s">
        <v>145</v>
      </c>
      <c r="C11" s="14"/>
      <c r="D11" s="15"/>
      <c r="E11" s="15">
        <f>tblToDoList3567[[#This Row],[% Done]]</f>
        <v>0</v>
      </c>
      <c r="F11" s="12"/>
    </row>
    <row r="12" spans="2:7" ht="18.75" customHeight="1" x14ac:dyDescent="0.2">
      <c r="B12" s="12" t="s">
        <v>146</v>
      </c>
      <c r="C12" s="14"/>
      <c r="D12" s="15"/>
      <c r="E12" s="15">
        <f>tblToDoList3567[[#This Row],[% Done]]</f>
        <v>0</v>
      </c>
      <c r="F12" s="12"/>
    </row>
    <row r="13" spans="2:7" ht="18.75" customHeight="1" x14ac:dyDescent="0.2">
      <c r="B13" s="12" t="s">
        <v>147</v>
      </c>
      <c r="C13" s="14"/>
      <c r="D13" s="15"/>
      <c r="E13" s="15">
        <f>tblToDoList3567[[#This Row],[% Done]]</f>
        <v>0</v>
      </c>
      <c r="F13" s="12"/>
    </row>
    <row r="14" spans="2:7" ht="18.75" customHeight="1" x14ac:dyDescent="0.2">
      <c r="B14" s="12" t="s">
        <v>148</v>
      </c>
      <c r="C14" s="14"/>
      <c r="D14" s="15"/>
      <c r="E14" s="15">
        <f>tblToDoList3567[[#This Row],[% Done]]</f>
        <v>0</v>
      </c>
      <c r="F14" s="12"/>
    </row>
    <row r="15" spans="2:7" ht="18.75" customHeight="1" x14ac:dyDescent="0.2">
      <c r="B15" s="12" t="s">
        <v>149</v>
      </c>
      <c r="C15" s="14"/>
      <c r="D15" s="15"/>
      <c r="E15" s="15">
        <f>tblToDoList3567[[#This Row],[% Done]]</f>
        <v>0</v>
      </c>
      <c r="F15" s="12"/>
    </row>
    <row r="16" spans="2:7" ht="18.75" customHeight="1" x14ac:dyDescent="0.2">
      <c r="B16" s="12" t="s">
        <v>150</v>
      </c>
      <c r="C16" s="14"/>
      <c r="D16" s="15"/>
      <c r="E16" s="15">
        <f>tblToDoList3567[[#This Row],[% Done]]</f>
        <v>0</v>
      </c>
      <c r="F16" s="12"/>
    </row>
    <row r="17" spans="2:6" ht="18.75" customHeight="1" x14ac:dyDescent="0.2">
      <c r="B17" s="12" t="s">
        <v>151</v>
      </c>
      <c r="C17" s="14"/>
      <c r="D17" s="15"/>
      <c r="E17" s="15">
        <f>tblToDoList3567[[#This Row],[% Done]]</f>
        <v>0</v>
      </c>
      <c r="F17" s="12"/>
    </row>
    <row r="18" spans="2:6" ht="18.75" customHeight="1" x14ac:dyDescent="0.2">
      <c r="B18" s="12" t="s">
        <v>152</v>
      </c>
      <c r="C18" s="14"/>
      <c r="D18" s="15"/>
      <c r="E18" s="15">
        <f>tblToDoList3567[[#This Row],[% Done]]</f>
        <v>0</v>
      </c>
      <c r="F18" s="12"/>
    </row>
    <row r="19" spans="2:6" ht="18.75" customHeight="1" x14ac:dyDescent="0.2">
      <c r="B19" s="12" t="s">
        <v>153</v>
      </c>
      <c r="C19" s="14"/>
      <c r="D19" s="15"/>
      <c r="E19" s="15">
        <f>tblToDoList3567[[#This Row],[% Done]]</f>
        <v>0</v>
      </c>
      <c r="F19" s="12"/>
    </row>
    <row r="20" spans="2:6" ht="18.75" customHeight="1" x14ac:dyDescent="0.2">
      <c r="B20" s="12" t="s">
        <v>154</v>
      </c>
      <c r="C20" s="14"/>
      <c r="D20" s="15"/>
      <c r="E20" s="15">
        <f>tblToDoList3567[[#This Row],[% Done]]</f>
        <v>0</v>
      </c>
      <c r="F20" s="12"/>
    </row>
    <row r="21" spans="2:6" ht="18.75" customHeight="1" x14ac:dyDescent="0.2">
      <c r="B21" s="12" t="s">
        <v>155</v>
      </c>
      <c r="C21" s="14"/>
      <c r="D21" s="15"/>
      <c r="E21" s="15">
        <f>tblToDoList3567[[#This Row],[% Done]]</f>
        <v>0</v>
      </c>
      <c r="F21" s="12"/>
    </row>
    <row r="22" spans="2:6" ht="18.75" customHeight="1" x14ac:dyDescent="0.2">
      <c r="B22" s="12" t="s">
        <v>156</v>
      </c>
      <c r="C22" s="14"/>
      <c r="D22" s="15"/>
      <c r="E22" s="15">
        <f>tblToDoList3567[[#This Row],[% Done]]</f>
        <v>0</v>
      </c>
      <c r="F22" s="12"/>
    </row>
    <row r="23" spans="2:6" ht="18.75" customHeight="1" x14ac:dyDescent="0.2">
      <c r="B23" s="12" t="s">
        <v>157</v>
      </c>
      <c r="C23" s="14"/>
      <c r="D23" s="15"/>
      <c r="E23" s="15">
        <f>tblToDoList3567[[#This Row],[% Done]]</f>
        <v>0</v>
      </c>
      <c r="F23" s="12"/>
    </row>
  </sheetData>
  <mergeCells count="1">
    <mergeCell ref="B8:C8"/>
  </mergeCells>
  <conditionalFormatting sqref="B10:F23">
    <cfRule type="expression" dxfId="16" priority="1">
      <formula>($C10&gt;=valHStart)*($C10&lt;=valHEnd)</formula>
    </cfRule>
  </conditionalFormatting>
  <conditionalFormatting sqref="E10:E23">
    <cfRule type="dataBar" priority="34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{96A9AFAD-D15B-4ACD-8C77-EFB40B59BF2A}</x14:id>
        </ext>
      </extLst>
    </cfRule>
  </conditionalFormatting>
  <dataValidations count="2">
    <dataValidation type="list" allowBlank="1" showInputMessage="1" sqref="F6">
      <formula1>lstToDoHighlights</formula1>
    </dataValidation>
    <dataValidation type="list" allowBlank="1" sqref="D10:D23">
      <formula1>"0%,10%,20%,25%,30%,35%,40%,45%,50%,55%,60%,65%,70%,75%,80%,85%,90%,95%,100%"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A9AFAD-D15B-4ACD-8C77-EFB40B59BF2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E10:E23</xm:sqref>
        </x14:conditionalFormatting>
        <x14:conditionalFormatting xmlns:xm="http://schemas.microsoft.com/office/excel/2006/main">
          <x14:cfRule type="iconSet" priority="35" id="{E89A2BC1-0EA8-48E8-8ED2-A0839A6E061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D10:D23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Essentials</vt:lpstr>
      <vt:lpstr>Apache Defn Guide</vt:lpstr>
      <vt:lpstr>Apache Tomcat</vt:lpstr>
      <vt:lpstr>Apache Ant</vt:lpstr>
      <vt:lpstr>Begin Java 8 Funds</vt:lpstr>
      <vt:lpstr>Books-Front-End</vt:lpstr>
      <vt:lpstr>Cookbooks</vt:lpstr>
      <vt:lpstr>JS Books</vt:lpstr>
      <vt:lpstr>Begin Java 8 Features</vt:lpstr>
      <vt:lpstr>Java Closures &amp; Lambdas</vt:lpstr>
      <vt:lpstr>Settings &amp; Calculations</vt:lpstr>
      <vt:lpstr>LearningCalendar</vt:lpstr>
      <vt:lpstr>HighlightActivities</vt:lpstr>
      <vt:lpstr>lstToDoHighlights</vt:lpstr>
      <vt:lpstr>valHEnd</vt:lpstr>
      <vt:lpstr>valHStart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AnandaKumar Palanisamy</dc:creator>
  <cp:keywords/>
  <cp:lastModifiedBy>AnandaKumar Palanisamy</cp:lastModifiedBy>
  <dcterms:created xsi:type="dcterms:W3CDTF">2016-07-29T12:11:36Z</dcterms:created>
  <dcterms:modified xsi:type="dcterms:W3CDTF">2017-04-28T19:32:51Z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TC029300429991</vt:lpwstr>
  </property>
</Properties>
</file>