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8800" windowHeight="11835"/>
  </bookViews>
  <sheets>
    <sheet name="Расписание проекта" sheetId="11" r:id="rId1"/>
    <sheet name="Сведения" sheetId="12" r:id="rId2"/>
  </sheets>
  <definedNames>
    <definedName name="завершение_выполнения_задачи" localSheetId="0">'Расписание проекта'!$F1</definedName>
    <definedName name="_xlnm.Print_Titles" localSheetId="0">'Расписание проекта'!$4:$6</definedName>
    <definedName name="начало_выполнения_задачи" localSheetId="0">'Расписание проекта'!$E1</definedName>
    <definedName name="Начало_проекта">'Расписание проекта'!$E$3</definedName>
    <definedName name="Отображение_недели">'Расписание проекта'!$E$4</definedName>
    <definedName name="сегодня" localSheetId="0">TODAY()</definedName>
    <definedName name="ход_выполнения_задачи" localSheetId="0">'Расписание проекта'!$D1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1" l="1"/>
  <c r="E32" i="11"/>
  <c r="F31" i="11"/>
  <c r="E31" i="11"/>
  <c r="F29" i="11"/>
  <c r="E29" i="11"/>
  <c r="F28" i="11"/>
  <c r="E28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E18" i="11"/>
  <c r="F17" i="11"/>
  <c r="E17" i="11"/>
  <c r="F16" i="11"/>
  <c r="E16" i="11"/>
  <c r="E14" i="11"/>
  <c r="F14" i="11" s="1"/>
  <c r="E13" i="11"/>
  <c r="E11" i="11"/>
  <c r="F11" i="11" s="1"/>
  <c r="E3" i="11"/>
  <c r="H7" i="11"/>
  <c r="E9" i="11" l="1"/>
  <c r="F9" i="11" l="1"/>
  <c r="E10" i="11"/>
  <c r="F10" i="11" s="1"/>
  <c r="I5" i="11"/>
  <c r="I6" i="11" s="1"/>
  <c r="H40" i="11"/>
  <c r="H37" i="11"/>
  <c r="H36" i="11"/>
  <c r="H35" i="11"/>
  <c r="H34" i="11"/>
  <c r="H33" i="11"/>
  <c r="H31" i="11"/>
  <c r="H12" i="11"/>
  <c r="H8" i="11"/>
  <c r="H9" i="11" l="1"/>
  <c r="F18" i="11"/>
  <c r="H18" i="11" s="1"/>
  <c r="H32" i="11" l="1"/>
  <c r="H10" i="11"/>
  <c r="H28" i="11"/>
  <c r="F13" i="11"/>
  <c r="H13" i="11" s="1"/>
  <c r="J5" i="11"/>
  <c r="H30" i="11" l="1"/>
  <c r="H27" i="11"/>
  <c r="K5" i="11"/>
  <c r="L5" i="11" l="1"/>
  <c r="M5" i="11" l="1"/>
  <c r="N5" i="11" l="1"/>
  <c r="O5" i="11" l="1"/>
  <c r="P5" i="11" l="1"/>
  <c r="P6" i="11" s="1"/>
  <c r="O6" i="11"/>
  <c r="N6" i="11"/>
  <c r="M6" i="11"/>
  <c r="L6" i="11"/>
  <c r="K6" i="11"/>
  <c r="J6" i="11"/>
  <c r="I4" i="11"/>
  <c r="H14" i="11" l="1"/>
  <c r="H11" i="11"/>
  <c r="P4" i="11"/>
  <c r="Q5" i="11"/>
  <c r="H29" i="11" l="1"/>
  <c r="H19" i="11"/>
  <c r="R5" i="11"/>
  <c r="S5" i="11" l="1"/>
  <c r="T5" i="11" l="1"/>
  <c r="U5" i="11" l="1"/>
  <c r="V5" i="11" l="1"/>
  <c r="W5" i="11" l="1"/>
  <c r="V6" i="11"/>
  <c r="U6" i="11"/>
  <c r="T6" i="11"/>
  <c r="S6" i="11"/>
  <c r="R6" i="11"/>
  <c r="Q6" i="11"/>
  <c r="H17" i="11"/>
  <c r="H16" i="11"/>
  <c r="H15" i="11"/>
  <c r="X5" i="11"/>
  <c r="W6" i="11" l="1"/>
  <c r="W4" i="11"/>
  <c r="Y5" i="11"/>
  <c r="Z5" i="11" l="1"/>
  <c r="AA5" i="11" l="1"/>
  <c r="AB5" i="11" l="1"/>
  <c r="AC5" i="11" l="1"/>
  <c r="AD5" i="11" l="1"/>
  <c r="AD6" i="11" s="1"/>
  <c r="AC6" i="11"/>
  <c r="AB6" i="11"/>
  <c r="AA6" i="11"/>
  <c r="Z6" i="11"/>
  <c r="Y6" i="11"/>
  <c r="X6" i="11"/>
  <c r="AE5" i="11"/>
  <c r="AF5" i="11" l="1"/>
  <c r="AG5" i="11" l="1"/>
  <c r="AH5" i="11" l="1"/>
  <c r="AI5" i="11" l="1"/>
  <c r="AJ5" i="11" l="1"/>
  <c r="AJ6" i="11" s="1"/>
  <c r="AI6" i="11"/>
  <c r="AH6" i="11"/>
  <c r="AG6" i="11"/>
  <c r="AF6" i="11"/>
  <c r="AE6" i="11"/>
  <c r="AD4" i="11"/>
  <c r="AK5" i="11" l="1"/>
  <c r="AL5" i="11" l="1"/>
  <c r="AM5" i="11" l="1"/>
  <c r="AN5" i="11" l="1"/>
  <c r="AO5" i="11" l="1"/>
  <c r="AP5" i="11" l="1"/>
  <c r="AQ5" i="11" l="1"/>
  <c r="AQ6" i="11" s="1"/>
  <c r="AP6" i="11"/>
  <c r="AO6" i="11"/>
  <c r="AN6" i="11"/>
  <c r="AM6" i="11"/>
  <c r="AL6" i="11"/>
  <c r="AK6" i="11"/>
  <c r="AR5" i="11"/>
  <c r="AS5" i="11" l="1"/>
  <c r="AS6" i="11" s="1"/>
  <c r="AR6" i="11"/>
  <c r="AK4" i="11"/>
  <c r="AT5" i="11" l="1"/>
  <c r="AT6" i="11" s="1"/>
  <c r="AR4" i="11"/>
  <c r="AU5" i="11" l="1"/>
  <c r="AU6" i="11" s="1"/>
  <c r="AV5" i="11" l="1"/>
  <c r="AV6" i="11" s="1"/>
  <c r="AW5" i="11" l="1"/>
  <c r="AW6" i="11" s="1"/>
  <c r="AX5" i="11" l="1"/>
  <c r="AY5" i="11" l="1"/>
  <c r="AY6" i="11" s="1"/>
  <c r="AX6" i="11"/>
  <c r="AZ5" i="11"/>
  <c r="AZ6" i="11" s="1"/>
  <c r="AY4" i="11"/>
  <c r="BA5" i="11" l="1"/>
  <c r="BA6" i="11" s="1"/>
  <c r="BB5" i="11" l="1"/>
  <c r="BB6" i="11" s="1"/>
  <c r="BC5" i="11" l="1"/>
  <c r="BC6" i="11" s="1"/>
  <c r="BD5" i="11" l="1"/>
  <c r="BD6" i="11" s="1"/>
  <c r="BE5" i="11" l="1"/>
  <c r="BE6" i="11" s="1"/>
  <c r="BF5" i="11" l="1"/>
  <c r="BF6" i="11" s="1"/>
  <c r="BG5" i="11" l="1"/>
  <c r="BG6" i="11" s="1"/>
  <c r="BF4" i="11"/>
  <c r="BH5" i="11" l="1"/>
  <c r="BH6" i="11" s="1"/>
  <c r="BI5" i="11" l="1"/>
  <c r="BI6" i="11" s="1"/>
  <c r="BJ5" i="11" l="1"/>
  <c r="BJ6" i="11" s="1"/>
  <c r="BK5" i="11" l="1"/>
  <c r="BK6" i="11" s="1"/>
  <c r="BL5" i="11" l="1"/>
  <c r="BL6" i="11" s="1"/>
</calcChain>
</file>

<file path=xl/sharedStrings.xml><?xml version="1.0" encoding="utf-8"?>
<sst xmlns="http://schemas.openxmlformats.org/spreadsheetml/2006/main" count="67" uniqueCount="66">
  <si>
    <t>Составьте на этом листе расписание проекта.
Введите название проекта в ячейке B1. 
Сведения о том, как использовать этот лист, включая инструкции для средств чтения с экрана и информацию об авторе книги, приведены на листе «Об этой книге».
Дальнейшие инструкции вы найдете в расположенных ниже ячейках столбца A.</t>
  </si>
  <si>
    <t>Платформа "Город"</t>
  </si>
  <si>
    <t>Введите название компании в ячейке B2.</t>
  </si>
  <si>
    <t>Диаграмма Ганта</t>
  </si>
  <si>
    <t>Введите имя руководителя проекта в ячейке B3. Введите дату начала проекта в ячейке E3. В ячейке C3 находится надпись «Начало проекта».</t>
  </si>
  <si>
    <t>Начало проекта:</t>
  </si>
  <si>
    <t>Номер отображаемой недели в ячейке E4 указывает, с какой недели начинается расписание проекта в ячейке I4. Считается, что дата начала проекта относится к неделе 1. Чтобы изменить отображаемую неделю, просто введите новый номер недели в ячейке E4.
Дата начала каждой недели (начиная с отображаемой недели, указанной в ячейке E4) указывается в ячейке I4 и рассчитывается автоматически. В этом представлении отображаются 8 недель в ячейках от I4 до BF4.
Не следует редактировать эти ячейки.
В ячейке C4 находится надпись "Отображаемая неделя".</t>
  </si>
  <si>
    <t>Отображаемая неделя:</t>
  </si>
  <si>
    <t>Ячейки с I5 по BL5 содержат дни недели, указанной в блоке ячеек над ними, и вычисляются автоматически.
Не следует редактировать эти ячейки.
Текущая дата выделена красным прямоугольником (код цвета — #AD3815), который начинается с этой даты в строке 5 и охватывает весь столбец до конца расписания проекта.</t>
  </si>
  <si>
    <t>Эта строка содержит заголовки для расписания проекта, которое следует под ними. 
Чтобы прослушать содержимое, переходите между ячейками B6–BL6. Первые буквы дней недели для даты, указанной над этим заголовком, представлены в ячейках с I6 по BL6.
Все диаграммы графика проекта создаются автоматически с учетом введенных дат начала и завершения и с использованием условного форматирования.
Не редактируйте содержимое ячеек в столбцах после столбца I, начиная с ячейки I7.</t>
  </si>
  <si>
    <t>ЗАДАЧА</t>
  </si>
  <si>
    <t>КОМУ
НАЗНАЧЕНО</t>
  </si>
  <si>
    <t>ВЫПОЛНЕНО</t>
  </si>
  <si>
    <t>НАЧАЛО</t>
  </si>
  <si>
    <t>ЗАВЕРШЕНИЕ</t>
  </si>
  <si>
    <t>ДНИ</t>
  </si>
  <si>
    <t xml:space="preserve">Не удаляйте эту строку. Эта строка скрыта, чтобы защитить формулу, которая используется для выделения текущей даты в расписании проекта. </t>
  </si>
  <si>
    <t>Ячейка B8 содержит пример заголовка фазы 1. 
Введите новый заголовок в ячейке B8.
Введите имя человека, которому будет назначена фаза (если это применимо к вашему проекту), в ячейке C8.
Укажите состояние выполнения всей фазы (если это применимо к вашему проекту) в ячейке D8.
Укажите даны начала и окончания всей фазы (если это применимо к вашему проекту) в ячейках E8 и F8. 
В диаграмму Ганта будут автоматически добавлены даты и затенение в соответствии с указанным состоянием выполнения.
Чтобы удалить фазу и работать только с задачами, просто удалите эту строку.</t>
  </si>
  <si>
    <t>Проектная документация</t>
  </si>
  <si>
    <t xml:space="preserve">Ячейка B9 содержит пример задачи "Задача 1". 
Введите название новой задачи в ячейке B9.
Укажите человека, которому будет назначена задача, в ячейке C9.
Укажите состояние выполнения задачи в ячейке D9. В ячейке появится индикатор выполнения, затененный в соответствии с числом в этой ячейке. Например, если указано значение в 50 процентов, будет затенена половина ячейки.
Введите дату начала задачи в ячейке E9.
Введите дату завершения задачи в ячейке E9.
В блоках ячеек от I9 до BL9 отображается строка состояния для введенных дат. </t>
  </si>
  <si>
    <t>Устав проекта</t>
  </si>
  <si>
    <t>Имя</t>
  </si>
  <si>
    <t>В строках 10–13 повторяется закономерность из строки 9. 
Повторите инструкции из ячейки A9 для всех строк задач на этом листе. Замените все примеры данных.
Пример другой фазы начинается с ячейки A14. 
Продолжайте добавлять задачи в ячейках от A10 до A13 или перейдите к ячейке A14, чтобы узнать больше.</t>
  </si>
  <si>
    <t>Составление технического задания</t>
  </si>
  <si>
    <t>Документация ПО</t>
  </si>
  <si>
    <t xml:space="preserve">Дизайн </t>
  </si>
  <si>
    <t>Проектирование прототипа пользовательского интерфейса</t>
  </si>
  <si>
    <t>Ячейка справа содержит пример заголовка фазы 2. 
Вы можете в любой момент создать фазу в столбце B. В этом расписании проекта не обязательно использовать фазы. Чтобы удалить фазу, просто удалите строку.
Чтобы создать блок фазы в этой строке, введите новый заголовок в ячейке справа.
Чтобы продолжить добавлять задачи в представленную выше фазу, добавьте новую строку над этой строкой и укажите данные о задаче, следуя инструкциям из ячейки A9.
Обновите сведения о фазе в ячейке справа, следуя инструкциям из ячейки A8.
Чтобы узнать больше, переходите к последующим ячейкам столбца A.
Если на этот лист не добавлялось никаких строк, то вы обнаружите, что в ячейках B20 и B26 были автоматически созданы два дополнительных примера блоков фаз. В противном случае переходите по ячейкам столбца A, чтобы найти дополнительные блоки. 
По мере необходимости повторяйте инструкции из ячеек A8 и A9.</t>
  </si>
  <si>
    <t>Дизайн платформы</t>
  </si>
  <si>
    <t>Кодирование</t>
  </si>
  <si>
    <t>Верстка формы регистрации потребителя услуг и специалиста</t>
  </si>
  <si>
    <t>Верстка формы входа в аккаунт</t>
  </si>
  <si>
    <t>Функционал подсистемы регистрации/авторизации</t>
  </si>
  <si>
    <t>Верстка страницы профиля потребителя и специалиста</t>
  </si>
  <si>
    <t>Функционал сохранения изменений в профиле</t>
  </si>
  <si>
    <t>Верстка страницы формирования объявления</t>
  </si>
  <si>
    <t>Верстка страницы просмотра списка объявлений</t>
  </si>
  <si>
    <t>Верстка страницы объявления</t>
  </si>
  <si>
    <t>Функционал подсистемы работы с объявлениями (для специалиста)</t>
  </si>
  <si>
    <t>Функционал подсистемы работы с объявлениями (для потребителя)</t>
  </si>
  <si>
    <t>Чат между потребителем и специалистом</t>
  </si>
  <si>
    <t>Пример блока с заголовком фазы</t>
  </si>
  <si>
    <t>Тестирование</t>
  </si>
  <si>
    <t>Наполнение сайта контентом, добавление пользователей</t>
  </si>
  <si>
    <t xml:space="preserve"> Тестирование функционала</t>
  </si>
  <si>
    <t>Выгрузка на хостинг</t>
  </si>
  <si>
    <t>Выбор хостинга</t>
  </si>
  <si>
    <t>Размещение на хостинге</t>
  </si>
  <si>
    <t>Это пустая строка.</t>
  </si>
  <si>
    <t>Эта строка обозначает окончание расписания проекта. НЕ вводите ничего в этой строке. 
Вставляйте новые строки НАД этой, чтобы продолжить составлять расписание проекта.</t>
  </si>
  <si>
    <t>Вставляйте новые строки НАД этой.</t>
  </si>
  <si>
    <t>ПРОСТАЯ ДИАГРАММА ГАНТА от Vertex42.com</t>
  </si>
  <si>
    <t>https://www.vertex42.com/ExcelTemplates/simple-gantt-chart.html</t>
  </si>
  <si>
    <t>Об этом шаблоне</t>
  </si>
  <si>
    <t>Этот шаблон помогает создать диаграмму Ганта для наглядного представления и отслеживания проекта. Просто добавьте задачи и введите даты начала и завершения. Никаких формул не требуется. Столбцы диаграммы Ганта представляют продолжительность задачи и отображаются с использованием условного форматирования. Чтобы добавлять задачи, вставляйте новые строки.</t>
  </si>
  <si>
    <t>Инструкции для средств чтения с экрана</t>
  </si>
  <si>
    <t>Эта книга состоит из двух листов. 
Табель учета рабочего времени
Сведения
Инструкции для соответствующего листа находятся на каждом листе в столбце A начиная с ячейки A1. Они представлены в виде скрытого текста. Инструкция для каждого шага находится в соответствующей строке. Последующие шаги описаны в ячейках A2, A3 и т. д., если явно не указано иное. Например, в инструкциях может быть сказано «Далее см. ячейку A6». 
Скрытый текст не выводится на печать.
Чтобы убрать эти инструкции с листа, просто удалите столбец A.</t>
  </si>
  <si>
    <t>Дополнительная справка</t>
  </si>
  <si>
    <t>Перейдите по приведенной ниже ссылке, чтобы посетить сайт vertex42.com и узнать больше о том, как использовать этот шаблон, например как считать дни недели и рабочие дни, создавать зависимости задач, менять цвета полос, добавить полосу прокрутки для легкого изменения отображаемой недели, расширять диапазон дат, отображаемый в диаграмме, и т. д.</t>
  </si>
  <si>
    <t>Как использовать простую диаграмму Ганта</t>
  </si>
  <si>
    <t>Дополнительные шаблоны для управления проектами</t>
  </si>
  <si>
    <t>Посетите сайт Vertex42.com, чтобы скачать шаблоны для управления проектами, в том числе различные расписания проектов, диаграммы Ганта, списки задач и т. д.</t>
  </si>
  <si>
    <t>Шаблоны для управления проектами</t>
  </si>
  <si>
    <t>О компании Vertex42</t>
  </si>
  <si>
    <t>Vertex42.com предлагает свыше 300 профессионально оформленных шаблонов книг для дома, бизнеса и образования. Большинство из них можно скачать бесплатно. В коллекцию шаблонов входят разнообразные календари, планировщики и расписания, а также средства учета личных финансов для составления бюджета, сокращения задолженности и погашения кредита.</t>
  </si>
  <si>
    <t>Для предприятий предлагаются шаблоны счетов, табелей учета рабочего времени, журналов учета запасов, финансовых отчетов и планов проектов. Преподавателей и учащихся порадуют такие ресурсы, как расписания занятий, дневники и журналы учета посещаемости. Для организации домашнего быта используйте планировщики питания, контрольные списки и журналы тренировок. Каждый шаблон внимательно изучается, уточняется и со временем совершенствуется благодаря отзывам тысяч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</si>
</sst>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_);_(@_)"/>
    <numFmt numFmtId="165" formatCode="_(* #,##0.00_);_(* \(#,##0.00\);_(* &quot;-&quot;??_);_(@_)"/>
    <numFmt numFmtId="166" formatCode="ddd\,\ m/d/yyyy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  <numFmt numFmtId="169" formatCode="d\.m\.yy;@"/>
    <numFmt numFmtId="170" formatCode="dd\ mmmm\ yyyy\ \г\."/>
    <numFmt numFmtId="171" formatCode="d"/>
    <numFmt numFmtId="172" formatCode="d/m/yy;@"/>
  </numFmts>
  <fonts count="37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b/>
      <sz val="12"/>
      <color theme="1" tint="0.34998626667073579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22" fillId="0" borderId="0"/>
    <xf numFmtId="165" fontId="9" fillId="0" borderId="3" applyFont="0" applyFill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66" fontId="9" fillId="0" borderId="3">
      <alignment horizontal="center" vertical="center"/>
    </xf>
    <xf numFmtId="172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  <xf numFmtId="0" fontId="25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30" fillId="17" borderId="11" applyNumberFormat="0" applyAlignment="0" applyProtection="0"/>
    <xf numFmtId="0" fontId="31" fillId="18" borderId="12" applyNumberFormat="0" applyAlignment="0" applyProtection="0"/>
    <xf numFmtId="0" fontId="32" fillId="18" borderId="11" applyNumberFormat="0" applyAlignment="0" applyProtection="0"/>
    <xf numFmtId="0" fontId="33" fillId="0" borderId="13" applyNumberFormat="0" applyFill="0" applyAlignment="0" applyProtection="0"/>
    <xf numFmtId="0" fontId="34" fillId="19" borderId="14" applyNumberFormat="0" applyAlignment="0" applyProtection="0"/>
    <xf numFmtId="0" fontId="35" fillId="0" borderId="0" applyNumberFormat="0" applyFill="0" applyBorder="0" applyAlignment="0" applyProtection="0"/>
    <xf numFmtId="0" fontId="9" fillId="20" borderId="15" applyNumberFormat="0" applyFont="0" applyAlignment="0" applyProtection="0"/>
    <xf numFmtId="0" fontId="36" fillId="0" borderId="0" applyNumberFormat="0" applyFill="0" applyBorder="0" applyAlignment="0" applyProtection="0"/>
    <xf numFmtId="0" fontId="6" fillId="0" borderId="16" applyNumberFormat="0" applyFill="0" applyAlignment="0" applyProtection="0"/>
    <xf numFmtId="0" fontId="2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2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2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22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shrinkToFit="1"/>
    </xf>
    <xf numFmtId="0" fontId="14" fillId="0" borderId="0" xfId="0" applyFont="1"/>
    <xf numFmtId="0" fontId="15" fillId="0" borderId="0" xfId="1" applyFont="1" applyAlignment="1" applyProtection="1"/>
    <xf numFmtId="9" fontId="5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9" fontId="5" fillId="8" borderId="2" xfId="2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9" fontId="5" fillId="9" borderId="2" xfId="2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9" fontId="5" fillId="6" borderId="2" xfId="2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9" fontId="5" fillId="5" borderId="2" xfId="2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3" fillId="0" borderId="0" xfId="1" applyAlignment="1" applyProtection="1">
      <alignment horizontal="left" vertical="top"/>
    </xf>
    <xf numFmtId="0" fontId="0" fillId="0" borderId="0" xfId="0" applyAlignment="1">
      <alignment vertical="top" wrapText="1"/>
    </xf>
    <xf numFmtId="0" fontId="22" fillId="0" borderId="0" xfId="3"/>
    <xf numFmtId="0" fontId="22" fillId="0" borderId="0" xfId="3" applyAlignment="1">
      <alignment wrapText="1"/>
    </xf>
    <xf numFmtId="0" fontId="22" fillId="0" borderId="0" xfId="0" applyFont="1" applyAlignment="1">
      <alignment horizontal="center"/>
    </xf>
    <xf numFmtId="0" fontId="0" fillId="0" borderId="0" xfId="0" applyAlignment="1">
      <alignment wrapText="1"/>
    </xf>
    <xf numFmtId="0" fontId="13" fillId="0" borderId="0" xfId="5" applyAlignment="1">
      <alignment horizontal="left"/>
    </xf>
    <xf numFmtId="0" fontId="10" fillId="0" borderId="0" xfId="6"/>
    <xf numFmtId="0" fontId="10" fillId="0" borderId="0" xfId="7">
      <alignment vertical="top"/>
    </xf>
    <xf numFmtId="0" fontId="9" fillId="8" borderId="2" xfId="11" applyFill="1">
      <alignment horizontal="center" vertical="center"/>
    </xf>
    <xf numFmtId="0" fontId="9" fillId="3" borderId="2" xfId="11" applyFill="1">
      <alignment horizontal="center" vertical="center"/>
    </xf>
    <xf numFmtId="0" fontId="9" fillId="9" borderId="2" xfId="11" applyFill="1">
      <alignment horizontal="center" vertical="center"/>
    </xf>
    <xf numFmtId="0" fontId="9" fillId="4" borderId="2" xfId="11" applyFill="1">
      <alignment horizontal="center" vertical="center"/>
    </xf>
    <xf numFmtId="0" fontId="9" fillId="6" borderId="2" xfId="11" applyFill="1">
      <alignment horizontal="center" vertical="center"/>
    </xf>
    <xf numFmtId="0" fontId="9" fillId="11" borderId="2" xfId="11" applyFill="1">
      <alignment horizontal="center" vertical="center"/>
    </xf>
    <xf numFmtId="0" fontId="9" fillId="5" borderId="2" xfId="11" applyFill="1">
      <alignment horizontal="center" vertical="center"/>
    </xf>
    <xf numFmtId="0" fontId="9" fillId="10" borderId="2" xfId="11" applyFill="1">
      <alignment horizontal="center" vertical="center"/>
    </xf>
    <xf numFmtId="0" fontId="9" fillId="0" borderId="2" xfId="11">
      <alignment horizontal="center" vertical="center"/>
    </xf>
    <xf numFmtId="0" fontId="9" fillId="3" borderId="2" xfId="12" applyFill="1">
      <alignment horizontal="left" vertical="center" indent="2"/>
    </xf>
    <xf numFmtId="0" fontId="9" fillId="4" borderId="2" xfId="12" applyFill="1">
      <alignment horizontal="left" vertical="center" indent="2"/>
    </xf>
    <xf numFmtId="0" fontId="9" fillId="11" borderId="2" xfId="12" applyFill="1">
      <alignment horizontal="left" vertical="center" indent="2"/>
    </xf>
    <xf numFmtId="0" fontId="9" fillId="10" borderId="2" xfId="12" applyFill="1">
      <alignment horizontal="left" vertical="center" indent="2"/>
    </xf>
    <xf numFmtId="0" fontId="9" fillId="0" borderId="2" xfId="12">
      <alignment horizontal="left" vertical="center" indent="2"/>
    </xf>
    <xf numFmtId="0" fontId="0" fillId="0" borderId="10" xfId="0" applyBorder="1"/>
    <xf numFmtId="0" fontId="23" fillId="0" borderId="0" xfId="0" applyFont="1"/>
    <xf numFmtId="0" fontId="24" fillId="0" borderId="0" xfId="1" applyFont="1" applyProtection="1">
      <alignment vertical="top"/>
    </xf>
    <xf numFmtId="0" fontId="5" fillId="0" borderId="0" xfId="0" applyFont="1" applyAlignment="1">
      <alignment vertical="top"/>
    </xf>
    <xf numFmtId="169" fontId="4" fillId="2" borderId="2" xfId="0" applyNumberFormat="1" applyFont="1" applyFill="1" applyBorder="1" applyAlignment="1">
      <alignment horizontal="left" vertical="center"/>
    </xf>
    <xf numFmtId="169" fontId="5" fillId="2" borderId="2" xfId="0" applyNumberFormat="1" applyFont="1" applyFill="1" applyBorder="1" applyAlignment="1">
      <alignment horizontal="center" vertical="center"/>
    </xf>
    <xf numFmtId="171" fontId="11" fillId="7" borderId="6" xfId="0" applyNumberFormat="1" applyFont="1" applyFill="1" applyBorder="1" applyAlignment="1">
      <alignment horizontal="center" vertical="center"/>
    </xf>
    <xf numFmtId="171" fontId="11" fillId="7" borderId="0" xfId="0" applyNumberFormat="1" applyFont="1" applyFill="1" applyAlignment="1">
      <alignment horizontal="center" vertical="center"/>
    </xf>
    <xf numFmtId="171" fontId="11" fillId="7" borderId="7" xfId="0" applyNumberFormat="1" applyFont="1" applyFill="1" applyBorder="1" applyAlignment="1">
      <alignment horizontal="center" vertical="center"/>
    </xf>
    <xf numFmtId="172" fontId="0" fillId="8" borderId="2" xfId="0" applyNumberFormat="1" applyFill="1" applyBorder="1" applyAlignment="1">
      <alignment horizontal="center" vertical="center"/>
    </xf>
    <xf numFmtId="172" fontId="5" fillId="8" borderId="2" xfId="0" applyNumberFormat="1" applyFont="1" applyFill="1" applyBorder="1" applyAlignment="1">
      <alignment horizontal="center" vertical="center"/>
    </xf>
    <xf numFmtId="172" fontId="9" fillId="3" borderId="2" xfId="10" applyFill="1">
      <alignment horizontal="center" vertical="center"/>
    </xf>
    <xf numFmtId="172" fontId="0" fillId="9" borderId="2" xfId="0" applyNumberFormat="1" applyFill="1" applyBorder="1" applyAlignment="1">
      <alignment horizontal="center" vertical="center"/>
    </xf>
    <xf numFmtId="172" fontId="5" fillId="9" borderId="2" xfId="0" applyNumberFormat="1" applyFont="1" applyFill="1" applyBorder="1" applyAlignment="1">
      <alignment horizontal="center" vertical="center"/>
    </xf>
    <xf numFmtId="172" fontId="9" fillId="4" borderId="2" xfId="10" applyFill="1">
      <alignment horizontal="center" vertical="center"/>
    </xf>
    <xf numFmtId="172" fontId="0" fillId="6" borderId="2" xfId="0" applyNumberFormat="1" applyFill="1" applyBorder="1" applyAlignment="1">
      <alignment horizontal="center" vertical="center"/>
    </xf>
    <xf numFmtId="172" fontId="5" fillId="6" borderId="2" xfId="0" applyNumberFormat="1" applyFont="1" applyFill="1" applyBorder="1" applyAlignment="1">
      <alignment horizontal="center" vertical="center"/>
    </xf>
    <xf numFmtId="172" fontId="9" fillId="11" borderId="2" xfId="10" applyFill="1">
      <alignment horizontal="center" vertical="center"/>
    </xf>
    <xf numFmtId="172" fontId="0" fillId="5" borderId="2" xfId="0" applyNumberFormat="1" applyFill="1" applyBorder="1" applyAlignment="1">
      <alignment horizontal="center" vertical="center"/>
    </xf>
    <xf numFmtId="172" fontId="5" fillId="5" borderId="2" xfId="0" applyNumberFormat="1" applyFont="1" applyFill="1" applyBorder="1" applyAlignment="1">
      <alignment horizontal="center" vertical="center"/>
    </xf>
    <xf numFmtId="172" fontId="9" fillId="10" borderId="2" xfId="10" applyFill="1">
      <alignment horizontal="center" vertical="center"/>
    </xf>
    <xf numFmtId="172" fontId="9" fillId="0" borderId="2" xfId="10">
      <alignment horizontal="center" vertical="center"/>
    </xf>
    <xf numFmtId="0" fontId="9" fillId="0" borderId="0" xfId="8" applyAlignment="1">
      <alignment horizontal="right" indent="1"/>
    </xf>
    <xf numFmtId="0" fontId="9" fillId="0" borderId="7" xfId="8" applyBorder="1" applyAlignment="1">
      <alignment horizontal="right" indent="1"/>
    </xf>
    <xf numFmtId="170" fontId="0" fillId="7" borderId="4" xfId="0" applyNumberFormat="1" applyFill="1" applyBorder="1" applyAlignment="1">
      <alignment horizontal="left" vertical="center" wrapText="1" indent="1"/>
    </xf>
    <xf numFmtId="170" fontId="0" fillId="7" borderId="1" xfId="0" applyNumberFormat="1" applyFill="1" applyBorder="1" applyAlignment="1">
      <alignment horizontal="left" vertical="center" wrapText="1" indent="1"/>
    </xf>
    <xf numFmtId="170" fontId="0" fillId="7" borderId="5" xfId="0" applyNumberFormat="1" applyFill="1" applyBorder="1" applyAlignment="1">
      <alignment horizontal="left" vertical="center" wrapText="1" indent="1"/>
    </xf>
    <xf numFmtId="14" fontId="9" fillId="0" borderId="3" xfId="9" applyNumberFormat="1" applyAlignment="1">
      <alignment horizontal="center" vertical="center"/>
    </xf>
  </cellXfs>
  <cellStyles count="54">
    <cellStyle name="20% — акцент1" xfId="31" builtinId="30" customBuiltin="1"/>
    <cellStyle name="20% — акцент2" xfId="35" builtinId="34" customBuiltin="1"/>
    <cellStyle name="20% — акцент3" xfId="39" builtinId="38" customBuiltin="1"/>
    <cellStyle name="20% — акцент4" xfId="43" builtinId="42" customBuiltin="1"/>
    <cellStyle name="20% — акцент5" xfId="47" builtinId="46" customBuiltin="1"/>
    <cellStyle name="20% — акцент6" xfId="51" builtinId="50" customBuiltin="1"/>
    <cellStyle name="40% — акцент1" xfId="32" builtinId="31" customBuiltin="1"/>
    <cellStyle name="40% — акцент2" xfId="36" builtinId="35" customBuiltin="1"/>
    <cellStyle name="40% — акцент3" xfId="40" builtinId="39" customBuiltin="1"/>
    <cellStyle name="40% — акцент4" xfId="44" builtinId="43" customBuiltin="1"/>
    <cellStyle name="40% — акцент5" xfId="48" builtinId="47" customBuiltin="1"/>
    <cellStyle name="40% — акцент6" xfId="52" builtinId="51" customBuiltin="1"/>
    <cellStyle name="60% — акцент1" xfId="33" builtinId="32" customBuiltin="1"/>
    <cellStyle name="60% — акцент2" xfId="37" builtinId="36" customBuiltin="1"/>
    <cellStyle name="60% — акцент3" xfId="41" builtinId="40" customBuiltin="1"/>
    <cellStyle name="60% — акцент4" xfId="45" builtinId="44" customBuiltin="1"/>
    <cellStyle name="60% — акцент5" xfId="49" builtinId="48" customBuiltin="1"/>
    <cellStyle name="60% — акцент6" xfId="53" builtinId="52" customBuiltin="1"/>
    <cellStyle name="zСкрытыйТекст" xfId="3"/>
    <cellStyle name="Акцент1" xfId="30" builtinId="29" customBuiltin="1"/>
    <cellStyle name="Акцент2" xfId="34" builtinId="33" customBuiltin="1"/>
    <cellStyle name="Акцент3" xfId="38" builtinId="37" customBuiltin="1"/>
    <cellStyle name="Акцент4" xfId="42" builtinId="41" customBuiltin="1"/>
    <cellStyle name="Акцент5" xfId="46" builtinId="45" customBuiltin="1"/>
    <cellStyle name="Акцент6" xfId="50" builtinId="49" customBuiltin="1"/>
    <cellStyle name="Ввод " xfId="21" builtinId="20" customBuiltin="1"/>
    <cellStyle name="Вывод" xfId="22" builtinId="21" customBuiltin="1"/>
    <cellStyle name="Вычисление" xfId="23" builtinId="22" customBuiltin="1"/>
    <cellStyle name="Гиперссылка" xfId="1" builtinId="8" customBuiltin="1"/>
    <cellStyle name="Дата" xfId="10"/>
    <cellStyle name="Денежный" xfId="15" builtinId="4" customBuiltin="1"/>
    <cellStyle name="Денежный [0]" xfId="16" builtinId="7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17" builtinId="19" customBuiltin="1"/>
    <cellStyle name="Задача" xfId="12"/>
    <cellStyle name="Имя" xfId="11"/>
    <cellStyle name="Итог" xfId="29" builtinId="25" customBuiltin="1"/>
    <cellStyle name="Контрольная ячейка" xfId="25" builtinId="23" customBuiltin="1"/>
    <cellStyle name="Название" xfId="5" builtinId="15" customBuiltin="1"/>
    <cellStyle name="Начало проекта" xfId="9"/>
    <cellStyle name="Нейтральный" xfId="20" builtinId="28" customBuiltin="1"/>
    <cellStyle name="Обычный" xfId="0" builtinId="0" customBuiltin="1"/>
    <cellStyle name="Открывавшаяся гиперссылка" xfId="13" builtinId="9" customBuiltin="1"/>
    <cellStyle name="Плохой" xfId="19" builtinId="27" customBuiltin="1"/>
    <cellStyle name="Пояснение" xfId="28" builtinId="53" customBuiltin="1"/>
    <cellStyle name="Примечание" xfId="27" builtinId="10" customBuiltin="1"/>
    <cellStyle name="Процентный" xfId="2" builtinId="5" customBuiltin="1"/>
    <cellStyle name="Связанная ячейка" xfId="24" builtinId="24" customBuiltin="1"/>
    <cellStyle name="Текст предупреждения" xfId="26" builtinId="11" customBuiltin="1"/>
    <cellStyle name="Финансовый" xfId="4" builtinId="3" customBuiltin="1"/>
    <cellStyle name="Финансовый [0]" xfId="14" builtinId="6" customBuiltin="1"/>
    <cellStyle name="Хороший" xfId="18" builtinId="26" customBuiltin="1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СписокДел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simple-gantt-chart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Рисунок 1" descr="Логотип Vertex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8638EF3-2DAE-40BC-A45A-2B8C536F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2" Type="http://schemas.openxmlformats.org/officeDocument/2006/relationships/hyperlink" Target="https://www.vertex42.com/ExcelTemplates/simple-gantt-chart.html?utm_source=ms&amp;utm_medium=file&amp;utm_campaign=office&amp;utm_content=help" TargetMode="External"/><Relationship Id="rId1" Type="http://schemas.openxmlformats.org/officeDocument/2006/relationships/hyperlink" Target="https://www.vertex42.com/ExcelTemplates/excel-project-management.html?utm_source=ms&amp;utm_medium=file&amp;utm_campaign=office&amp;utm_content=tex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43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E5" sqref="E5"/>
    </sheetView>
  </sheetViews>
  <sheetFormatPr defaultRowHeight="30" customHeight="1" x14ac:dyDescent="0.25"/>
  <cols>
    <col min="1" max="1" width="2.7109375" style="45" customWidth="1"/>
    <col min="2" max="2" width="27.28515625" customWidth="1"/>
    <col min="3" max="3" width="30.7109375" customWidth="1"/>
    <col min="4" max="4" width="13" customWidth="1"/>
    <col min="5" max="5" width="13" style="5" customWidth="1"/>
    <col min="6" max="6" width="13" customWidth="1"/>
    <col min="7" max="7" width="2.7109375" customWidth="1"/>
    <col min="8" max="8" width="6.140625" hidden="1" customWidth="1"/>
    <col min="9" max="13" width="2.7109375" customWidth="1"/>
    <col min="14" max="14" width="4.5703125" customWidth="1"/>
    <col min="15" max="21" width="2.7109375" customWidth="1"/>
    <col min="22" max="22" width="4.140625" customWidth="1"/>
    <col min="23" max="28" width="2.7109375" customWidth="1"/>
    <col min="29" max="29" width="4.85546875" customWidth="1"/>
    <col min="30" max="64" width="2.7109375" customWidth="1"/>
    <col min="69" max="70" width="10.28515625"/>
  </cols>
  <sheetData>
    <row r="1" spans="1:64" ht="30" customHeight="1" x14ac:dyDescent="0.45">
      <c r="A1" s="46" t="s">
        <v>0</v>
      </c>
      <c r="B1" s="49" t="s">
        <v>1</v>
      </c>
      <c r="C1" s="1"/>
      <c r="D1" s="2"/>
      <c r="E1" s="4"/>
      <c r="F1" s="34"/>
      <c r="H1" s="2"/>
      <c r="I1" s="67"/>
    </row>
    <row r="2" spans="1:64" ht="30" customHeight="1" x14ac:dyDescent="0.3">
      <c r="A2" s="45" t="s">
        <v>2</v>
      </c>
      <c r="B2" s="50" t="s">
        <v>3</v>
      </c>
      <c r="I2" s="68"/>
    </row>
    <row r="3" spans="1:64" ht="30" customHeight="1" x14ac:dyDescent="0.25">
      <c r="A3" s="45" t="s">
        <v>4</v>
      </c>
      <c r="B3" s="51"/>
      <c r="C3" s="88" t="s">
        <v>5</v>
      </c>
      <c r="D3" s="89"/>
      <c r="E3" s="93">
        <f>DATE(2022,9,16)</f>
        <v>44820</v>
      </c>
      <c r="F3" s="93"/>
    </row>
    <row r="4" spans="1:64" ht="30" customHeight="1" x14ac:dyDescent="0.25">
      <c r="A4" s="46" t="s">
        <v>6</v>
      </c>
      <c r="C4" s="88" t="s">
        <v>7</v>
      </c>
      <c r="D4" s="89"/>
      <c r="E4" s="7">
        <v>1</v>
      </c>
      <c r="I4" s="90">
        <f>I5</f>
        <v>44816</v>
      </c>
      <c r="J4" s="91"/>
      <c r="K4" s="91"/>
      <c r="L4" s="91"/>
      <c r="M4" s="91"/>
      <c r="N4" s="91"/>
      <c r="O4" s="92"/>
      <c r="P4" s="90">
        <f>P5</f>
        <v>44823</v>
      </c>
      <c r="Q4" s="91"/>
      <c r="R4" s="91"/>
      <c r="S4" s="91"/>
      <c r="T4" s="91"/>
      <c r="U4" s="91"/>
      <c r="V4" s="92"/>
      <c r="W4" s="90">
        <f>W5</f>
        <v>44830</v>
      </c>
      <c r="X4" s="91"/>
      <c r="Y4" s="91"/>
      <c r="Z4" s="91"/>
      <c r="AA4" s="91"/>
      <c r="AB4" s="91"/>
      <c r="AC4" s="92"/>
      <c r="AD4" s="90">
        <f>AD5</f>
        <v>44837</v>
      </c>
      <c r="AE4" s="91"/>
      <c r="AF4" s="91"/>
      <c r="AG4" s="91"/>
      <c r="AH4" s="91"/>
      <c r="AI4" s="91"/>
      <c r="AJ4" s="92"/>
      <c r="AK4" s="90">
        <f>AK5</f>
        <v>44844</v>
      </c>
      <c r="AL4" s="91"/>
      <c r="AM4" s="91"/>
      <c r="AN4" s="91"/>
      <c r="AO4" s="91"/>
      <c r="AP4" s="91"/>
      <c r="AQ4" s="92"/>
      <c r="AR4" s="90">
        <f>AR5</f>
        <v>44851</v>
      </c>
      <c r="AS4" s="91"/>
      <c r="AT4" s="91"/>
      <c r="AU4" s="91"/>
      <c r="AV4" s="91"/>
      <c r="AW4" s="91"/>
      <c r="AX4" s="92"/>
      <c r="AY4" s="90">
        <f>AY5</f>
        <v>44858</v>
      </c>
      <c r="AZ4" s="91"/>
      <c r="BA4" s="91"/>
      <c r="BB4" s="91"/>
      <c r="BC4" s="91"/>
      <c r="BD4" s="91"/>
      <c r="BE4" s="92"/>
      <c r="BF4" s="90">
        <f>BF5</f>
        <v>44865</v>
      </c>
      <c r="BG4" s="91"/>
      <c r="BH4" s="91"/>
      <c r="BI4" s="91"/>
      <c r="BJ4" s="91"/>
      <c r="BK4" s="91"/>
      <c r="BL4" s="92"/>
    </row>
    <row r="5" spans="1:64" ht="15" customHeight="1" x14ac:dyDescent="0.25">
      <c r="A5" s="46" t="s">
        <v>8</v>
      </c>
      <c r="B5" s="66"/>
      <c r="C5" s="66"/>
      <c r="D5" s="66"/>
      <c r="E5" s="66"/>
      <c r="F5" s="66"/>
      <c r="G5" s="66"/>
      <c r="I5" s="72">
        <f>Начало_проекта-WEEKDAY(Начало_проекта,1)+2+7*(Отображение_недели-1)</f>
        <v>44816</v>
      </c>
      <c r="J5" s="73">
        <f>I5+1</f>
        <v>44817</v>
      </c>
      <c r="K5" s="73">
        <f t="shared" ref="K5:AX5" si="0">J5+1</f>
        <v>44818</v>
      </c>
      <c r="L5" s="73">
        <f t="shared" si="0"/>
        <v>44819</v>
      </c>
      <c r="M5" s="73">
        <f t="shared" si="0"/>
        <v>44820</v>
      </c>
      <c r="N5" s="73">
        <f t="shared" si="0"/>
        <v>44821</v>
      </c>
      <c r="O5" s="74">
        <f t="shared" si="0"/>
        <v>44822</v>
      </c>
      <c r="P5" s="72">
        <f>O5+1</f>
        <v>44823</v>
      </c>
      <c r="Q5" s="73">
        <f>P5+1</f>
        <v>44824</v>
      </c>
      <c r="R5" s="73">
        <f t="shared" si="0"/>
        <v>44825</v>
      </c>
      <c r="S5" s="73">
        <f t="shared" si="0"/>
        <v>44826</v>
      </c>
      <c r="T5" s="73">
        <f t="shared" si="0"/>
        <v>44827</v>
      </c>
      <c r="U5" s="73">
        <f t="shared" si="0"/>
        <v>44828</v>
      </c>
      <c r="V5" s="74">
        <f t="shared" si="0"/>
        <v>44829</v>
      </c>
      <c r="W5" s="72">
        <f>V5+1</f>
        <v>44830</v>
      </c>
      <c r="X5" s="73">
        <f>W5+1</f>
        <v>44831</v>
      </c>
      <c r="Y5" s="73">
        <f t="shared" si="0"/>
        <v>44832</v>
      </c>
      <c r="Z5" s="73">
        <f t="shared" si="0"/>
        <v>44833</v>
      </c>
      <c r="AA5" s="73">
        <f t="shared" si="0"/>
        <v>44834</v>
      </c>
      <c r="AB5" s="73">
        <f t="shared" si="0"/>
        <v>44835</v>
      </c>
      <c r="AC5" s="74">
        <f t="shared" si="0"/>
        <v>44836</v>
      </c>
      <c r="AD5" s="72">
        <f>AC5+1</f>
        <v>44837</v>
      </c>
      <c r="AE5" s="73">
        <f>AD5+1</f>
        <v>44838</v>
      </c>
      <c r="AF5" s="73">
        <f t="shared" si="0"/>
        <v>44839</v>
      </c>
      <c r="AG5" s="73">
        <f t="shared" si="0"/>
        <v>44840</v>
      </c>
      <c r="AH5" s="73">
        <f t="shared" si="0"/>
        <v>44841</v>
      </c>
      <c r="AI5" s="73">
        <f t="shared" si="0"/>
        <v>44842</v>
      </c>
      <c r="AJ5" s="74">
        <f t="shared" si="0"/>
        <v>44843</v>
      </c>
      <c r="AK5" s="72">
        <f>AJ5+1</f>
        <v>44844</v>
      </c>
      <c r="AL5" s="73">
        <f>AK5+1</f>
        <v>44845</v>
      </c>
      <c r="AM5" s="73">
        <f t="shared" si="0"/>
        <v>44846</v>
      </c>
      <c r="AN5" s="73">
        <f t="shared" si="0"/>
        <v>44847</v>
      </c>
      <c r="AO5" s="73">
        <f t="shared" si="0"/>
        <v>44848</v>
      </c>
      <c r="AP5" s="73">
        <f t="shared" si="0"/>
        <v>44849</v>
      </c>
      <c r="AQ5" s="74">
        <f t="shared" si="0"/>
        <v>44850</v>
      </c>
      <c r="AR5" s="72">
        <f>AQ5+1</f>
        <v>44851</v>
      </c>
      <c r="AS5" s="73">
        <f>AR5+1</f>
        <v>44852</v>
      </c>
      <c r="AT5" s="73">
        <f t="shared" si="0"/>
        <v>44853</v>
      </c>
      <c r="AU5" s="73">
        <f t="shared" si="0"/>
        <v>44854</v>
      </c>
      <c r="AV5" s="73">
        <f t="shared" si="0"/>
        <v>44855</v>
      </c>
      <c r="AW5" s="73">
        <f t="shared" si="0"/>
        <v>44856</v>
      </c>
      <c r="AX5" s="74">
        <f t="shared" si="0"/>
        <v>44857</v>
      </c>
      <c r="AY5" s="72">
        <f>AX5+1</f>
        <v>44858</v>
      </c>
      <c r="AZ5" s="73">
        <f>AY5+1</f>
        <v>44859</v>
      </c>
      <c r="BA5" s="73">
        <f t="shared" ref="BA5:BE5" si="1">AZ5+1</f>
        <v>44860</v>
      </c>
      <c r="BB5" s="73">
        <f t="shared" si="1"/>
        <v>44861</v>
      </c>
      <c r="BC5" s="73">
        <f t="shared" si="1"/>
        <v>44862</v>
      </c>
      <c r="BD5" s="73">
        <f t="shared" si="1"/>
        <v>44863</v>
      </c>
      <c r="BE5" s="74">
        <f t="shared" si="1"/>
        <v>44864</v>
      </c>
      <c r="BF5" s="72">
        <f>BE5+1</f>
        <v>44865</v>
      </c>
      <c r="BG5" s="73">
        <f>BF5+1</f>
        <v>44866</v>
      </c>
      <c r="BH5" s="73">
        <f t="shared" ref="BH5:BL5" si="2">BG5+1</f>
        <v>44867</v>
      </c>
      <c r="BI5" s="73">
        <f t="shared" si="2"/>
        <v>44868</v>
      </c>
      <c r="BJ5" s="73">
        <f t="shared" si="2"/>
        <v>44869</v>
      </c>
      <c r="BK5" s="73">
        <f t="shared" si="2"/>
        <v>44870</v>
      </c>
      <c r="BL5" s="74">
        <f t="shared" si="2"/>
        <v>44871</v>
      </c>
    </row>
    <row r="6" spans="1:64" ht="30" customHeight="1" thickBot="1" x14ac:dyDescent="0.3">
      <c r="A6" s="46" t="s">
        <v>9</v>
      </c>
      <c r="B6" s="8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/>
      <c r="H6" s="9" t="s">
        <v>15</v>
      </c>
      <c r="I6" s="10" t="str">
        <f t="shared" ref="I6:AN6" si="3">LEFT(TEXT(I5,"ДДД"),1)</f>
        <v>П</v>
      </c>
      <c r="J6" s="10" t="str">
        <f t="shared" si="3"/>
        <v>В</v>
      </c>
      <c r="K6" s="10" t="str">
        <f t="shared" si="3"/>
        <v>С</v>
      </c>
      <c r="L6" s="10" t="str">
        <f t="shared" si="3"/>
        <v>Ч</v>
      </c>
      <c r="M6" s="10" t="str">
        <f t="shared" si="3"/>
        <v>П</v>
      </c>
      <c r="N6" s="10" t="str">
        <f t="shared" si="3"/>
        <v>С</v>
      </c>
      <c r="O6" s="10" t="str">
        <f t="shared" si="3"/>
        <v>В</v>
      </c>
      <c r="P6" s="10" t="str">
        <f t="shared" si="3"/>
        <v>П</v>
      </c>
      <c r="Q6" s="10" t="str">
        <f t="shared" si="3"/>
        <v>В</v>
      </c>
      <c r="R6" s="10" t="str">
        <f t="shared" si="3"/>
        <v>С</v>
      </c>
      <c r="S6" s="10" t="str">
        <f t="shared" si="3"/>
        <v>Ч</v>
      </c>
      <c r="T6" s="10" t="str">
        <f t="shared" si="3"/>
        <v>П</v>
      </c>
      <c r="U6" s="10" t="str">
        <f t="shared" si="3"/>
        <v>С</v>
      </c>
      <c r="V6" s="10" t="str">
        <f t="shared" si="3"/>
        <v>В</v>
      </c>
      <c r="W6" s="10" t="str">
        <f t="shared" si="3"/>
        <v>П</v>
      </c>
      <c r="X6" s="10" t="str">
        <f t="shared" si="3"/>
        <v>В</v>
      </c>
      <c r="Y6" s="10" t="str">
        <f t="shared" si="3"/>
        <v>С</v>
      </c>
      <c r="Z6" s="10" t="str">
        <f t="shared" si="3"/>
        <v>Ч</v>
      </c>
      <c r="AA6" s="10" t="str">
        <f t="shared" si="3"/>
        <v>П</v>
      </c>
      <c r="AB6" s="10" t="str">
        <f t="shared" si="3"/>
        <v>С</v>
      </c>
      <c r="AC6" s="10" t="str">
        <f t="shared" si="3"/>
        <v>В</v>
      </c>
      <c r="AD6" s="10" t="str">
        <f t="shared" si="3"/>
        <v>П</v>
      </c>
      <c r="AE6" s="10" t="str">
        <f t="shared" si="3"/>
        <v>В</v>
      </c>
      <c r="AF6" s="10" t="str">
        <f t="shared" si="3"/>
        <v>С</v>
      </c>
      <c r="AG6" s="10" t="str">
        <f t="shared" si="3"/>
        <v>Ч</v>
      </c>
      <c r="AH6" s="10" t="str">
        <f t="shared" si="3"/>
        <v>П</v>
      </c>
      <c r="AI6" s="10" t="str">
        <f t="shared" si="3"/>
        <v>С</v>
      </c>
      <c r="AJ6" s="10" t="str">
        <f t="shared" si="3"/>
        <v>В</v>
      </c>
      <c r="AK6" s="10" t="str">
        <f t="shared" si="3"/>
        <v>П</v>
      </c>
      <c r="AL6" s="10" t="str">
        <f t="shared" si="3"/>
        <v>В</v>
      </c>
      <c r="AM6" s="10" t="str">
        <f t="shared" si="3"/>
        <v>С</v>
      </c>
      <c r="AN6" s="10" t="str">
        <f t="shared" si="3"/>
        <v>Ч</v>
      </c>
      <c r="AO6" s="10" t="str">
        <f t="shared" ref="AO6:BT6" si="4">LEFT(TEXT(AO5,"ДДД"),1)</f>
        <v>П</v>
      </c>
      <c r="AP6" s="10" t="str">
        <f t="shared" si="4"/>
        <v>С</v>
      </c>
      <c r="AQ6" s="10" t="str">
        <f t="shared" si="4"/>
        <v>В</v>
      </c>
      <c r="AR6" s="10" t="str">
        <f t="shared" si="4"/>
        <v>П</v>
      </c>
      <c r="AS6" s="10" t="str">
        <f t="shared" si="4"/>
        <v>В</v>
      </c>
      <c r="AT6" s="10" t="str">
        <f t="shared" si="4"/>
        <v>С</v>
      </c>
      <c r="AU6" s="10" t="str">
        <f t="shared" si="4"/>
        <v>Ч</v>
      </c>
      <c r="AV6" s="10" t="str">
        <f t="shared" si="4"/>
        <v>П</v>
      </c>
      <c r="AW6" s="10" t="str">
        <f t="shared" si="4"/>
        <v>С</v>
      </c>
      <c r="AX6" s="10" t="str">
        <f t="shared" si="4"/>
        <v>В</v>
      </c>
      <c r="AY6" s="10" t="str">
        <f t="shared" si="4"/>
        <v>П</v>
      </c>
      <c r="AZ6" s="10" t="str">
        <f t="shared" si="4"/>
        <v>В</v>
      </c>
      <c r="BA6" s="10" t="str">
        <f t="shared" si="4"/>
        <v>С</v>
      </c>
      <c r="BB6" s="10" t="str">
        <f t="shared" si="4"/>
        <v>Ч</v>
      </c>
      <c r="BC6" s="10" t="str">
        <f t="shared" si="4"/>
        <v>П</v>
      </c>
      <c r="BD6" s="10" t="str">
        <f t="shared" si="4"/>
        <v>С</v>
      </c>
      <c r="BE6" s="10" t="str">
        <f t="shared" si="4"/>
        <v>В</v>
      </c>
      <c r="BF6" s="10" t="str">
        <f t="shared" si="4"/>
        <v>П</v>
      </c>
      <c r="BG6" s="10" t="str">
        <f t="shared" si="4"/>
        <v>В</v>
      </c>
      <c r="BH6" s="10" t="str">
        <f t="shared" si="4"/>
        <v>С</v>
      </c>
      <c r="BI6" s="10" t="str">
        <f t="shared" si="4"/>
        <v>Ч</v>
      </c>
      <c r="BJ6" s="10" t="str">
        <f t="shared" si="4"/>
        <v>П</v>
      </c>
      <c r="BK6" s="10" t="str">
        <f t="shared" si="4"/>
        <v>С</v>
      </c>
      <c r="BL6" s="10" t="str">
        <f t="shared" si="4"/>
        <v>В</v>
      </c>
    </row>
    <row r="7" spans="1:64" ht="30" hidden="1" customHeight="1" thickBot="1" x14ac:dyDescent="0.3">
      <c r="A7" s="45" t="s">
        <v>16</v>
      </c>
      <c r="C7" s="48"/>
      <c r="E7"/>
      <c r="H7" t="str">
        <f>IF(OR(ISBLANK(начало_выполнения_задачи),ISBLANK(завершение_выполнения_задачи)),"",завершение_выполнения_задачи-начало_выполнения_задачи+1)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</row>
    <row r="8" spans="1:64" s="3" customFormat="1" ht="30" customHeight="1" thickBot="1" x14ac:dyDescent="0.3">
      <c r="A8" s="46" t="s">
        <v>17</v>
      </c>
      <c r="B8" s="15" t="s">
        <v>18</v>
      </c>
      <c r="C8" s="52"/>
      <c r="D8" s="16"/>
      <c r="E8" s="75"/>
      <c r="F8" s="76"/>
      <c r="G8" s="14"/>
      <c r="H8" s="14" t="str">
        <f t="shared" ref="H8:H40" si="5">IF(OR(ISBLANK(начало_выполнения_задачи),ISBLANK(завершение_выполнения_задачи)),"",завершение_выполнения_задачи-начало_выполнения_задачи+1)</f>
        <v/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</row>
    <row r="9" spans="1:64" s="3" customFormat="1" ht="30" customHeight="1" thickBot="1" x14ac:dyDescent="0.3">
      <c r="A9" s="46" t="s">
        <v>19</v>
      </c>
      <c r="B9" s="61" t="s">
        <v>20</v>
      </c>
      <c r="C9" s="53" t="s">
        <v>21</v>
      </c>
      <c r="D9" s="17">
        <v>0.55000000000000004</v>
      </c>
      <c r="E9" s="77">
        <f>Начало_проекта</f>
        <v>44820</v>
      </c>
      <c r="F9" s="77">
        <f>E9+14</f>
        <v>44834</v>
      </c>
      <c r="G9" s="14"/>
      <c r="H9" s="14">
        <f t="shared" si="5"/>
        <v>15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</row>
    <row r="10" spans="1:64" s="3" customFormat="1" ht="30" customHeight="1" thickBot="1" x14ac:dyDescent="0.3">
      <c r="A10" s="46" t="s">
        <v>22</v>
      </c>
      <c r="B10" s="61" t="s">
        <v>23</v>
      </c>
      <c r="C10" s="53"/>
      <c r="D10" s="17">
        <v>0</v>
      </c>
      <c r="E10" s="77">
        <f>F9</f>
        <v>44834</v>
      </c>
      <c r="F10" s="77">
        <f>E10+6</f>
        <v>44840</v>
      </c>
      <c r="G10" s="14"/>
      <c r="H10" s="14">
        <f t="shared" si="5"/>
        <v>7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2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</row>
    <row r="11" spans="1:64" s="3" customFormat="1" ht="30" customHeight="1" x14ac:dyDescent="0.25">
      <c r="A11" s="45"/>
      <c r="B11" s="61" t="s">
        <v>24</v>
      </c>
      <c r="C11" s="53"/>
      <c r="D11" s="17">
        <v>0</v>
      </c>
      <c r="E11" s="77">
        <f>DATE(2022, 10, 8)</f>
        <v>44842</v>
      </c>
      <c r="F11" s="77">
        <f>E11+61</f>
        <v>44903</v>
      </c>
      <c r="G11" s="14"/>
      <c r="H11" s="14">
        <f t="shared" si="5"/>
        <v>62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</row>
    <row r="12" spans="1:64" s="3" customFormat="1" ht="30" customHeight="1" x14ac:dyDescent="0.25">
      <c r="A12" s="45"/>
      <c r="B12" s="18" t="s">
        <v>25</v>
      </c>
      <c r="C12" s="54"/>
      <c r="D12" s="19"/>
      <c r="E12" s="78"/>
      <c r="F12" s="79"/>
      <c r="G12" s="14"/>
      <c r="H12" s="14" t="str">
        <f t="shared" si="5"/>
        <v/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</row>
    <row r="13" spans="1:64" s="3" customFormat="1" ht="30" customHeight="1" x14ac:dyDescent="0.25">
      <c r="A13" s="45"/>
      <c r="B13" s="62" t="s">
        <v>26</v>
      </c>
      <c r="C13" s="55"/>
      <c r="D13" s="20">
        <v>0</v>
      </c>
      <c r="E13" s="80">
        <f>DATE(2022, 9, 26)</f>
        <v>44830</v>
      </c>
      <c r="F13" s="80">
        <f>E13+4</f>
        <v>44834</v>
      </c>
      <c r="G13" s="14"/>
      <c r="H13" s="14">
        <f t="shared" si="5"/>
        <v>5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</row>
    <row r="14" spans="1:64" s="3" customFormat="1" ht="30" customHeight="1" x14ac:dyDescent="0.25">
      <c r="A14" s="46" t="s">
        <v>27</v>
      </c>
      <c r="B14" s="62" t="s">
        <v>28</v>
      </c>
      <c r="C14" s="55"/>
      <c r="D14" s="20">
        <v>0</v>
      </c>
      <c r="E14" s="80">
        <f>DATE(2022, 10, 6)</f>
        <v>44840</v>
      </c>
      <c r="F14" s="80">
        <f>E14+14</f>
        <v>44854</v>
      </c>
      <c r="G14" s="14"/>
      <c r="H14" s="14">
        <f t="shared" si="5"/>
        <v>15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2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</row>
    <row r="15" spans="1:64" s="3" customFormat="1" ht="30" customHeight="1" x14ac:dyDescent="0.25">
      <c r="A15" s="46"/>
      <c r="B15" s="21" t="s">
        <v>29</v>
      </c>
      <c r="C15" s="56"/>
      <c r="D15" s="22"/>
      <c r="E15" s="81"/>
      <c r="F15" s="82"/>
      <c r="G15" s="14"/>
      <c r="H15" s="14" t="str">
        <f t="shared" si="5"/>
        <v/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</row>
    <row r="16" spans="1:64" s="3" customFormat="1" ht="30" customHeight="1" x14ac:dyDescent="0.25">
      <c r="A16" s="45"/>
      <c r="B16" s="63" t="s">
        <v>30</v>
      </c>
      <c r="C16" s="57"/>
      <c r="D16" s="23"/>
      <c r="E16" s="83">
        <f>DATE(2022,10,8)</f>
        <v>44842</v>
      </c>
      <c r="F16" s="83">
        <f>E16+2</f>
        <v>44844</v>
      </c>
      <c r="G16" s="14"/>
      <c r="H16" s="14">
        <f t="shared" si="5"/>
        <v>3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</row>
    <row r="17" spans="1:64" s="3" customFormat="1" ht="30" customHeight="1" x14ac:dyDescent="0.25">
      <c r="A17" s="45"/>
      <c r="B17" s="63" t="s">
        <v>31</v>
      </c>
      <c r="C17" s="57"/>
      <c r="D17" s="23"/>
      <c r="E17" s="83">
        <f>E16</f>
        <v>44842</v>
      </c>
      <c r="F17" s="83">
        <f>E17+2</f>
        <v>44844</v>
      </c>
      <c r="G17" s="14"/>
      <c r="H17" s="14">
        <f t="shared" si="5"/>
        <v>3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</row>
    <row r="18" spans="1:64" s="3" customFormat="1" ht="30" customHeight="1" x14ac:dyDescent="0.25">
      <c r="A18" s="45"/>
      <c r="B18" s="63" t="s">
        <v>32</v>
      </c>
      <c r="C18" s="57"/>
      <c r="D18" s="23"/>
      <c r="E18" s="83">
        <f>DATE(2022,10,11)</f>
        <v>44845</v>
      </c>
      <c r="F18" s="83">
        <f>E18+5</f>
        <v>44850</v>
      </c>
      <c r="G18" s="14"/>
      <c r="H18" s="14">
        <f t="shared" si="5"/>
        <v>6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</row>
    <row r="19" spans="1:64" s="3" customFormat="1" ht="30" customHeight="1" x14ac:dyDescent="0.25">
      <c r="A19" s="45"/>
      <c r="B19" s="63" t="s">
        <v>33</v>
      </c>
      <c r="C19" s="57"/>
      <c r="D19" s="23"/>
      <c r="E19" s="83">
        <f>E18</f>
        <v>44845</v>
      </c>
      <c r="F19" s="83">
        <f>E19+3</f>
        <v>44848</v>
      </c>
      <c r="G19" s="14"/>
      <c r="H19" s="14">
        <f t="shared" si="5"/>
        <v>4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</row>
    <row r="20" spans="1:64" s="3" customFormat="1" ht="30" customHeight="1" x14ac:dyDescent="0.25">
      <c r="A20" s="45"/>
      <c r="B20" s="63" t="s">
        <v>34</v>
      </c>
      <c r="C20" s="57"/>
      <c r="D20" s="23"/>
      <c r="E20" s="83">
        <f>F19</f>
        <v>44848</v>
      </c>
      <c r="F20" s="83">
        <f>E20+7</f>
        <v>44855</v>
      </c>
      <c r="G20" s="14"/>
      <c r="H20" s="14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</row>
    <row r="21" spans="1:64" s="3" customFormat="1" ht="30" customHeight="1" x14ac:dyDescent="0.25">
      <c r="A21" s="45"/>
      <c r="B21" s="63" t="s">
        <v>35</v>
      </c>
      <c r="C21" s="57"/>
      <c r="D21" s="23"/>
      <c r="E21" s="83">
        <f>E20+1</f>
        <v>44849</v>
      </c>
      <c r="F21" s="83">
        <f>E21+4</f>
        <v>44853</v>
      </c>
      <c r="G21" s="14"/>
      <c r="H21" s="14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</row>
    <row r="22" spans="1:64" s="3" customFormat="1" ht="30" customHeight="1" x14ac:dyDescent="0.25">
      <c r="A22" s="45"/>
      <c r="B22" s="63" t="s">
        <v>36</v>
      </c>
      <c r="C22" s="57"/>
      <c r="D22" s="23"/>
      <c r="E22" s="83">
        <f>F21</f>
        <v>44853</v>
      </c>
      <c r="F22" s="83">
        <f>E22+5</f>
        <v>44858</v>
      </c>
      <c r="G22" s="14"/>
      <c r="H22" s="1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</row>
    <row r="23" spans="1:64" s="3" customFormat="1" ht="30" customHeight="1" x14ac:dyDescent="0.25">
      <c r="A23" s="45"/>
      <c r="B23" s="63" t="s">
        <v>37</v>
      </c>
      <c r="C23" s="57"/>
      <c r="D23" s="23"/>
      <c r="E23" s="83">
        <f>DATE(2022,10,21)</f>
        <v>44855</v>
      </c>
      <c r="F23" s="83">
        <f>E23+7</f>
        <v>44862</v>
      </c>
      <c r="G23" s="14"/>
      <c r="H23" s="1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</row>
    <row r="24" spans="1:64" s="3" customFormat="1" ht="30" customHeight="1" x14ac:dyDescent="0.25">
      <c r="A24" s="45"/>
      <c r="B24" s="63" t="s">
        <v>38</v>
      </c>
      <c r="C24" s="57"/>
      <c r="D24" s="23"/>
      <c r="E24" s="83">
        <f>F22</f>
        <v>44858</v>
      </c>
      <c r="F24" s="83">
        <f>E24+21</f>
        <v>44879</v>
      </c>
      <c r="G24" s="14"/>
      <c r="H24" s="1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</row>
    <row r="25" spans="1:64" s="3" customFormat="1" ht="30" customHeight="1" x14ac:dyDescent="0.25">
      <c r="A25" s="45"/>
      <c r="B25" s="63" t="s">
        <v>39</v>
      </c>
      <c r="C25" s="57"/>
      <c r="D25" s="23"/>
      <c r="E25" s="83">
        <f>F23</f>
        <v>44862</v>
      </c>
      <c r="F25" s="83">
        <f>E25+21</f>
        <v>44883</v>
      </c>
      <c r="G25" s="14"/>
      <c r="H25" s="1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</row>
    <row r="26" spans="1:64" s="3" customFormat="1" ht="30" customHeight="1" x14ac:dyDescent="0.25">
      <c r="A26" s="45"/>
      <c r="B26" s="63" t="s">
        <v>40</v>
      </c>
      <c r="C26" s="57"/>
      <c r="D26" s="23"/>
      <c r="E26" s="83">
        <f>F24</f>
        <v>44879</v>
      </c>
      <c r="F26" s="83">
        <f>E26+24</f>
        <v>44903</v>
      </c>
      <c r="G26" s="14"/>
      <c r="H26" s="14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</row>
    <row r="27" spans="1:64" s="3" customFormat="1" ht="30" customHeight="1" x14ac:dyDescent="0.25">
      <c r="A27" s="45" t="s">
        <v>41</v>
      </c>
      <c r="B27" s="24" t="s">
        <v>42</v>
      </c>
      <c r="C27" s="58"/>
      <c r="D27" s="25"/>
      <c r="E27" s="84"/>
      <c r="F27" s="85"/>
      <c r="G27" s="14"/>
      <c r="H27" s="14" t="str">
        <f t="shared" si="5"/>
        <v/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</row>
    <row r="28" spans="1:64" s="3" customFormat="1" ht="30" customHeight="1" x14ac:dyDescent="0.25">
      <c r="A28" s="45"/>
      <c r="B28" s="64" t="s">
        <v>43</v>
      </c>
      <c r="C28" s="59"/>
      <c r="D28" s="26"/>
      <c r="E28" s="86">
        <f>F26</f>
        <v>44903</v>
      </c>
      <c r="F28" s="86">
        <f>E28+2</f>
        <v>44905</v>
      </c>
      <c r="G28" s="14"/>
      <c r="H28" s="14">
        <f t="shared" si="5"/>
        <v>3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</row>
    <row r="29" spans="1:64" s="3" customFormat="1" ht="30" customHeight="1" x14ac:dyDescent="0.25">
      <c r="A29" s="45"/>
      <c r="B29" s="64" t="s">
        <v>44</v>
      </c>
      <c r="C29" s="59"/>
      <c r="D29" s="26"/>
      <c r="E29" s="86">
        <f>F28</f>
        <v>44905</v>
      </c>
      <c r="F29" s="86">
        <f>E29+8</f>
        <v>44913</v>
      </c>
      <c r="G29" s="14"/>
      <c r="H29" s="14">
        <f t="shared" si="5"/>
        <v>9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</row>
    <row r="30" spans="1:64" s="3" customFormat="1" ht="30" customHeight="1" x14ac:dyDescent="0.25">
      <c r="A30" s="45"/>
      <c r="B30" s="24" t="s">
        <v>45</v>
      </c>
      <c r="C30" s="58"/>
      <c r="D30" s="25"/>
      <c r="E30" s="84"/>
      <c r="F30" s="85"/>
      <c r="G30" s="14"/>
      <c r="H30" s="14" t="str">
        <f t="shared" si="5"/>
        <v/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</row>
    <row r="31" spans="1:64" s="3" customFormat="1" ht="30" customHeight="1" x14ac:dyDescent="0.25">
      <c r="A31" s="45"/>
      <c r="B31" s="64" t="s">
        <v>46</v>
      </c>
      <c r="C31" s="59"/>
      <c r="D31" s="26"/>
      <c r="E31" s="86">
        <f>F29</f>
        <v>44913</v>
      </c>
      <c r="F31" s="86">
        <f>E31</f>
        <v>44913</v>
      </c>
      <c r="G31" s="14"/>
      <c r="H31" s="14">
        <f t="shared" si="5"/>
        <v>1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</row>
    <row r="32" spans="1:64" s="3" customFormat="1" ht="30" customHeight="1" x14ac:dyDescent="0.25">
      <c r="A32" s="45"/>
      <c r="B32" s="64" t="s">
        <v>47</v>
      </c>
      <c r="C32" s="59"/>
      <c r="D32" s="26"/>
      <c r="E32" s="86">
        <f>F31</f>
        <v>44913</v>
      </c>
      <c r="F32" s="86">
        <f>E32+2</f>
        <v>44915</v>
      </c>
      <c r="G32" s="14"/>
      <c r="H32" s="14">
        <f t="shared" si="5"/>
        <v>3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</row>
    <row r="33" spans="1:64" s="3" customFormat="1" ht="30" customHeight="1" x14ac:dyDescent="0.25">
      <c r="A33" s="45" t="s">
        <v>41</v>
      </c>
      <c r="G33" s="14"/>
      <c r="H33" s="14" t="str">
        <f t="shared" si="5"/>
        <v/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</row>
    <row r="34" spans="1:64" s="3" customFormat="1" ht="30" customHeight="1" x14ac:dyDescent="0.25">
      <c r="A34" s="45"/>
      <c r="G34" s="14"/>
      <c r="H34" s="14" t="str">
        <f t="shared" si="5"/>
        <v/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</row>
    <row r="35" spans="1:64" s="3" customFormat="1" ht="30" customHeight="1" x14ac:dyDescent="0.25">
      <c r="A35" s="45"/>
      <c r="G35" s="14"/>
      <c r="H35" s="14" t="str">
        <f t="shared" si="5"/>
        <v/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</row>
    <row r="36" spans="1:64" s="3" customFormat="1" ht="30" customHeight="1" x14ac:dyDescent="0.25">
      <c r="A36" s="45"/>
      <c r="G36" s="14"/>
      <c r="H36" s="14" t="str">
        <f t="shared" si="5"/>
        <v/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</row>
    <row r="37" spans="1:64" s="3" customFormat="1" ht="30" customHeight="1" x14ac:dyDescent="0.25">
      <c r="A37" s="45"/>
      <c r="B37" s="65"/>
      <c r="C37" s="60"/>
      <c r="D37" s="13"/>
      <c r="E37" s="87"/>
      <c r="F37" s="87"/>
      <c r="G37" s="14"/>
      <c r="H37" s="14" t="str">
        <f t="shared" si="5"/>
        <v/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</row>
    <row r="38" spans="1:64" s="3" customFormat="1" ht="30" customHeight="1" x14ac:dyDescent="0.25">
      <c r="A38" s="45"/>
    </row>
    <row r="39" spans="1:64" s="3" customFormat="1" ht="30" customHeight="1" x14ac:dyDescent="0.25">
      <c r="A39" s="45" t="s">
        <v>48</v>
      </c>
    </row>
    <row r="40" spans="1:64" s="3" customFormat="1" ht="30" customHeight="1" x14ac:dyDescent="0.25">
      <c r="A40" s="46" t="s">
        <v>49</v>
      </c>
      <c r="B40" s="27" t="s">
        <v>50</v>
      </c>
      <c r="C40" s="28"/>
      <c r="D40" s="29"/>
      <c r="E40" s="70"/>
      <c r="F40" s="71"/>
      <c r="G40" s="30"/>
      <c r="H40" s="30" t="str">
        <f t="shared" si="5"/>
        <v/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</row>
    <row r="41" spans="1:64" ht="30" customHeight="1" x14ac:dyDescent="0.25">
      <c r="G41" s="6"/>
    </row>
    <row r="42" spans="1:64" ht="30" customHeight="1" x14ac:dyDescent="0.25">
      <c r="C42" s="11"/>
      <c r="F42" s="47"/>
    </row>
    <row r="43" spans="1:64" ht="30" customHeight="1" x14ac:dyDescent="0.25">
      <c r="C43" s="12"/>
    </row>
  </sheetData>
  <mergeCells count="11">
    <mergeCell ref="BF4:BL4"/>
    <mergeCell ref="E3:F3"/>
    <mergeCell ref="I4:O4"/>
    <mergeCell ref="P4:V4"/>
    <mergeCell ref="W4:AC4"/>
    <mergeCell ref="AD4:AJ4"/>
    <mergeCell ref="C3:D3"/>
    <mergeCell ref="C4:D4"/>
    <mergeCell ref="AK4:AQ4"/>
    <mergeCell ref="AR4:AX4"/>
    <mergeCell ref="AY4:BE4"/>
  </mergeCells>
  <conditionalFormatting sqref="D40 D37 D7:D32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40:BL40 I5:BL37">
    <cfRule type="expression" dxfId="2" priority="33">
      <formula>AND(TODAY()&gt;=I$5,TODAY()&lt;J$5)</formula>
    </cfRule>
  </conditionalFormatting>
  <conditionalFormatting sqref="I40:BL40 I7:BL37">
    <cfRule type="expression" dxfId="1" priority="27">
      <formula>AND(начало_выполнения_задачи&lt;=I$5,ROUNDDOWN((завершение_выполнения_задачи-начало_выполнения_задачи+1)*ход_выполнения_задачи,0)+начало_выполнения_задачи-1&gt;=I$5)</formula>
    </cfRule>
    <cfRule type="expression" dxfId="0" priority="28" stopIfTrue="1">
      <formula>AND(завершение_выполнения_задачи&gt;=I$5,начало_выполнения_задачи&lt;J$5)</formula>
    </cfRule>
  </conditionalFormatting>
  <dataValidations count="1">
    <dataValidation type="whole" operator="greaterThanOrEqual" allowBlank="1" showInputMessage="1" promptTitle="Отображение недели" prompt="При изменении этого числа представление &quot;Диаграмма Ганта&quot; прокручивается." sqref="E4">
      <formula1>1</formula1>
    </dataValidation>
  </dataValidations>
  <printOptions horizontalCentered="1"/>
  <pageMargins left="0.35" right="0.35" top="0.35" bottom="0.5" header="0.3" footer="0.3"/>
  <pageSetup paperSize="9" scale="5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 D37 D7:D32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Normal="100" workbookViewId="0"/>
  </sheetViews>
  <sheetFormatPr defaultColWidth="9.140625" defaultRowHeight="12.75" x14ac:dyDescent="0.2"/>
  <cols>
    <col min="1" max="1" width="87.140625" style="35" customWidth="1"/>
    <col min="2" max="16384" width="9.140625" style="2"/>
  </cols>
  <sheetData>
    <row r="1" spans="1:2" ht="46.5" customHeight="1" x14ac:dyDescent="0.2"/>
    <row r="2" spans="1:2" s="37" customFormat="1" ht="15.75" x14ac:dyDescent="0.25">
      <c r="A2" s="36" t="s">
        <v>51</v>
      </c>
      <c r="B2" s="36"/>
    </row>
    <row r="3" spans="1:2" s="41" customFormat="1" ht="27" customHeight="1" x14ac:dyDescent="0.25">
      <c r="A3" s="69" t="s">
        <v>52</v>
      </c>
      <c r="B3" s="42"/>
    </row>
    <row r="4" spans="1:2" s="38" customFormat="1" ht="26.25" x14ac:dyDescent="0.4">
      <c r="A4" s="39" t="s">
        <v>53</v>
      </c>
    </row>
    <row r="5" spans="1:2" ht="89.25" customHeight="1" x14ac:dyDescent="0.2">
      <c r="A5" s="40" t="s">
        <v>54</v>
      </c>
    </row>
    <row r="6" spans="1:2" ht="26.25" customHeight="1" x14ac:dyDescent="0.2">
      <c r="A6" s="39" t="s">
        <v>55</v>
      </c>
    </row>
    <row r="7" spans="1:2" s="35" customFormat="1" ht="204.95" customHeight="1" x14ac:dyDescent="0.25">
      <c r="A7" s="44" t="s">
        <v>56</v>
      </c>
    </row>
    <row r="8" spans="1:2" s="38" customFormat="1" ht="26.25" x14ac:dyDescent="0.4">
      <c r="A8" s="39" t="s">
        <v>57</v>
      </c>
    </row>
    <row r="9" spans="1:2" ht="75" x14ac:dyDescent="0.2">
      <c r="A9" s="40" t="s">
        <v>58</v>
      </c>
    </row>
    <row r="10" spans="1:2" s="35" customFormat="1" ht="27.95" customHeight="1" x14ac:dyDescent="0.25">
      <c r="A10" s="43" t="s">
        <v>59</v>
      </c>
    </row>
    <row r="11" spans="1:2" s="38" customFormat="1" ht="26.25" x14ac:dyDescent="0.4">
      <c r="A11" s="39" t="s">
        <v>60</v>
      </c>
    </row>
    <row r="12" spans="1:2" ht="30" x14ac:dyDescent="0.2">
      <c r="A12" s="40" t="s">
        <v>61</v>
      </c>
    </row>
    <row r="13" spans="1:2" s="35" customFormat="1" ht="27.95" customHeight="1" x14ac:dyDescent="0.25">
      <c r="A13" s="43" t="s">
        <v>62</v>
      </c>
    </row>
    <row r="14" spans="1:2" s="38" customFormat="1" ht="26.25" x14ac:dyDescent="0.4">
      <c r="A14" s="39" t="s">
        <v>63</v>
      </c>
    </row>
    <row r="15" spans="1:2" ht="87.75" customHeight="1" x14ac:dyDescent="0.2">
      <c r="A15" s="40" t="s">
        <v>64</v>
      </c>
    </row>
    <row r="16" spans="1:2" ht="90" x14ac:dyDescent="0.2">
      <c r="A16" s="40" t="s">
        <v>65</v>
      </c>
    </row>
  </sheetData>
  <hyperlinks>
    <hyperlink ref="A13" r:id="rId1"/>
    <hyperlink ref="A10" r:id="rId2"/>
    <hyperlink ref="A3" r:id="rId3"/>
    <hyperlink ref="A2" r:id="rId4"/>
  </hyperlinks>
  <pageMargins left="0.5" right="0.5" top="0.5" bottom="0.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DBB9E-6D89-4A94-9DC5-964B7833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44944C-1F1D-4162-962A-96F3FC8455D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Расписание проекта</vt:lpstr>
      <vt:lpstr>Сведения</vt:lpstr>
      <vt:lpstr>'Расписание проекта'!завершение_выполнения_задачи</vt:lpstr>
      <vt:lpstr>'Расписание проекта'!Заголовки_для_печати</vt:lpstr>
      <vt:lpstr>'Расписание проекта'!начало_выполнения_задачи</vt:lpstr>
      <vt:lpstr>Начало_проекта</vt:lpstr>
      <vt:lpstr>Отображение_недели</vt:lpstr>
      <vt:lpstr>'Расписание проекта'!ход_выполнения_задачи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2022-09-23T15:22:37Z</dcterms:created>
  <dcterms:modified xsi:type="dcterms:W3CDTF">2022-09-23T18:25:18Z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