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3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4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5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6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7.xml" ContentType="application/vnd.openxmlformats-officedocument.drawing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8.xml" ContentType="application/vnd.openxmlformats-officedocument.drawing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drawings/drawing9.xml" ContentType="application/vnd.openxmlformats-officedocument.drawing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drawings/drawing10.xml" ContentType="application/vnd.openxmlformats-officedocument.drawing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lukanov/Desktop/8 сем/джени/1раб/"/>
    </mc:Choice>
  </mc:AlternateContent>
  <xr:revisionPtr revIDLastSave="0" documentId="13_ncr:1_{2537D88A-C5B8-304A-A84D-2EE359C8589B}" xr6:coauthVersionLast="47" xr6:coauthVersionMax="47" xr10:uidLastSave="{00000000-0000-0000-0000-000000000000}"/>
  <bookViews>
    <workbookView xWindow="0" yWindow="460" windowWidth="28800" windowHeight="16460" firstSheet="4" activeTab="13" xr2:uid="{B0393BA4-BE6F-CC46-9281-D9BB415D55C5}"/>
  </bookViews>
  <sheets>
    <sheet name="Алгебраические и логические " sheetId="5" r:id="rId1"/>
    <sheet name="Лист1" sheetId="1" r:id="rId2"/>
    <sheet name="Операции" sheetId="2" r:id="rId3"/>
    <sheet name="Проверка дистрибутивности" sheetId="8" r:id="rId4"/>
    <sheet name="Множество &quot;Старый&quot;" sheetId="6" r:id="rId5"/>
    <sheet name="Автомобили" sheetId="7" r:id="rId6"/>
    <sheet name="Итоги" sheetId="9" r:id="rId7"/>
    <sheet name="Отношение 1" sheetId="10" r:id="rId8"/>
    <sheet name="Отношение 2" sheetId="11" r:id="rId9"/>
    <sheet name="Максимин" sheetId="12" r:id="rId10"/>
    <sheet name="Минимакс" sheetId="13" r:id="rId11"/>
    <sheet name="Максимульт" sheetId="14" r:id="rId12"/>
    <sheet name="Дисциплины" sheetId="15" r:id="rId13"/>
    <sheet name="Дисциплины ред" sheetId="16" r:id="rId14"/>
    <sheet name="Мамдами" sheetId="17" r:id="rId15"/>
    <sheet name="Цукамото" sheetId="18" r:id="rId16"/>
    <sheet name="Ларсен" sheetId="19" r:id="rId17"/>
    <sheet name="Иерархии1" sheetId="20" r:id="rId18"/>
    <sheet name="Иерархии2" sheetId="21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25" i="16" l="1"/>
  <c r="AA12" i="16"/>
  <c r="AA16" i="16"/>
  <c r="AA17" i="16"/>
  <c r="AA18" i="16"/>
  <c r="AA19" i="16"/>
  <c r="AA20" i="16"/>
  <c r="AA21" i="16"/>
  <c r="AA22" i="16"/>
  <c r="AA23" i="16"/>
  <c r="AA24" i="16"/>
  <c r="AA15" i="16"/>
  <c r="AA3" i="16"/>
  <c r="AA4" i="16"/>
  <c r="AA5" i="16"/>
  <c r="AA6" i="16"/>
  <c r="AA7" i="16"/>
  <c r="AA8" i="16"/>
  <c r="AA9" i="16"/>
  <c r="AA10" i="16"/>
  <c r="AA11" i="16"/>
  <c r="AA2" i="16"/>
  <c r="Z12" i="16" l="1"/>
  <c r="A5" i="21" a="1"/>
  <c r="A5" i="21" s="1"/>
  <c r="E5" i="21"/>
  <c r="B6" i="21" a="1"/>
  <c r="B6" i="21" s="1"/>
  <c r="C7" i="21"/>
  <c r="D7" i="21"/>
  <c r="E7" i="21"/>
  <c r="J16" i="21"/>
  <c r="K16" i="21"/>
  <c r="I17" i="21" s="1" a="1"/>
  <c r="I17" i="21" s="1"/>
  <c r="L16" i="21"/>
  <c r="M16" i="21"/>
  <c r="R16" i="21"/>
  <c r="S16" i="21"/>
  <c r="Q17" i="21" s="1" a="1"/>
  <c r="Q17" i="21" s="1"/>
  <c r="T16" i="21"/>
  <c r="U16" i="21"/>
  <c r="A17" i="21" a="1"/>
  <c r="A17" i="21"/>
  <c r="F17" i="21"/>
  <c r="N17" i="21"/>
  <c r="V17" i="21"/>
  <c r="B18" i="21" a="1"/>
  <c r="B18" i="21"/>
  <c r="C18" i="21" s="1"/>
  <c r="K18" i="21"/>
  <c r="N18" i="21" s="1"/>
  <c r="L18" i="21"/>
  <c r="M18" i="21"/>
  <c r="M21" i="21" s="1"/>
  <c r="R18" i="21" a="1"/>
  <c r="R18" i="21"/>
  <c r="S18" i="21" s="1"/>
  <c r="C19" i="21"/>
  <c r="F19" i="21" s="1"/>
  <c r="D19" i="21"/>
  <c r="E19" i="21"/>
  <c r="K19" i="21"/>
  <c r="L19" i="21"/>
  <c r="N19" i="21" s="1"/>
  <c r="M19" i="21"/>
  <c r="S19" i="21"/>
  <c r="V19" i="21" s="1"/>
  <c r="T19" i="21"/>
  <c r="U19" i="21"/>
  <c r="C20" i="21"/>
  <c r="D20" i="21"/>
  <c r="E20" i="21"/>
  <c r="F20" i="21"/>
  <c r="K20" i="21"/>
  <c r="N20" i="21" s="1"/>
  <c r="L20" i="21"/>
  <c r="M20" i="21"/>
  <c r="S20" i="21"/>
  <c r="V20" i="21" s="1"/>
  <c r="T20" i="21"/>
  <c r="U20" i="21"/>
  <c r="B21" i="21"/>
  <c r="J21" i="21"/>
  <c r="K21" i="21"/>
  <c r="L21" i="21"/>
  <c r="R21" i="21"/>
  <c r="B27" i="21"/>
  <c r="C27" i="21"/>
  <c r="D27" i="21"/>
  <c r="E27" i="21"/>
  <c r="A28" i="21"/>
  <c r="A29" i="21"/>
  <c r="A30" i="21"/>
  <c r="A32" i="21"/>
  <c r="I32" i="21"/>
  <c r="Q32" i="21"/>
  <c r="Y32" i="21"/>
  <c r="J33" i="21"/>
  <c r="K33" i="21"/>
  <c r="L33" i="21"/>
  <c r="M33" i="21"/>
  <c r="R33" i="21"/>
  <c r="S33" i="21"/>
  <c r="T33" i="21"/>
  <c r="U33" i="21"/>
  <c r="Z33" i="21"/>
  <c r="AA33" i="21"/>
  <c r="AB33" i="21"/>
  <c r="AC33" i="21"/>
  <c r="A34" i="21" a="1"/>
  <c r="A34" i="21" s="1"/>
  <c r="F34" i="21"/>
  <c r="I34" i="21" a="1"/>
  <c r="I34" i="21" s="1"/>
  <c r="N34" i="21"/>
  <c r="Q34" i="21" a="1"/>
  <c r="Q34" i="21" s="1"/>
  <c r="V34" i="21"/>
  <c r="Y34" i="21" a="1"/>
  <c r="Y34" i="21" s="1"/>
  <c r="AD34" i="21"/>
  <c r="B35" i="21" a="1"/>
  <c r="B35" i="21" s="1"/>
  <c r="J35" i="21" a="1"/>
  <c r="K36" i="21" s="1"/>
  <c r="J35" i="21"/>
  <c r="K35" i="21" s="1"/>
  <c r="R35" i="21" a="1"/>
  <c r="V36" i="21" s="1"/>
  <c r="R35" i="21"/>
  <c r="T35" i="21" s="1"/>
  <c r="T38" i="21" s="1"/>
  <c r="S35" i="21"/>
  <c r="S38" i="21" s="1"/>
  <c r="Z35" i="21" a="1"/>
  <c r="Z35" i="21"/>
  <c r="AC35" i="21" s="1"/>
  <c r="AC38" i="21" s="1"/>
  <c r="AA35" i="21"/>
  <c r="AD35" i="21" s="1"/>
  <c r="AB35" i="21"/>
  <c r="C36" i="21"/>
  <c r="M36" i="21"/>
  <c r="S36" i="21"/>
  <c r="T36" i="21"/>
  <c r="U36" i="21"/>
  <c r="AA36" i="21"/>
  <c r="AD36" i="21" s="1"/>
  <c r="AB36" i="21"/>
  <c r="AC36" i="21"/>
  <c r="C37" i="21"/>
  <c r="L37" i="21"/>
  <c r="M37" i="21"/>
  <c r="S37" i="21"/>
  <c r="T37" i="21"/>
  <c r="U37" i="21"/>
  <c r="AA37" i="21"/>
  <c r="AD37" i="21" s="1"/>
  <c r="AB37" i="21"/>
  <c r="AC37" i="21"/>
  <c r="R38" i="21"/>
  <c r="Z38" i="21"/>
  <c r="AA38" i="21"/>
  <c r="AB38" i="21"/>
  <c r="B44" i="21"/>
  <c r="C44" i="21"/>
  <c r="D44" i="21"/>
  <c r="E44" i="21"/>
  <c r="A45" i="21"/>
  <c r="A46" i="21"/>
  <c r="A47" i="21"/>
  <c r="A48" i="21"/>
  <c r="A5" i="20" a="1"/>
  <c r="A5" i="20"/>
  <c r="E5" i="20"/>
  <c r="B6" i="20" a="1"/>
  <c r="C7" i="20" s="1"/>
  <c r="B6" i="20"/>
  <c r="C6" i="20" s="1"/>
  <c r="J16" i="20"/>
  <c r="K16" i="20"/>
  <c r="I17" i="20" s="1" a="1"/>
  <c r="I17" i="20" s="1"/>
  <c r="L16" i="20"/>
  <c r="M16" i="20"/>
  <c r="R16" i="20"/>
  <c r="S16" i="20"/>
  <c r="Q17" i="20" s="1" a="1"/>
  <c r="Q17" i="20" s="1"/>
  <c r="T16" i="20"/>
  <c r="U16" i="20"/>
  <c r="A17" i="20" a="1"/>
  <c r="A17" i="20"/>
  <c r="F17" i="20"/>
  <c r="N17" i="20"/>
  <c r="V17" i="20"/>
  <c r="B18" i="20" a="1"/>
  <c r="C19" i="20" s="1"/>
  <c r="B18" i="20"/>
  <c r="D18" i="20" s="1"/>
  <c r="C18" i="20"/>
  <c r="C21" i="20" s="1"/>
  <c r="K18" i="20"/>
  <c r="L18" i="20"/>
  <c r="M18" i="20"/>
  <c r="N18" i="20"/>
  <c r="R18" i="20" a="1"/>
  <c r="U19" i="20" s="1"/>
  <c r="R18" i="20"/>
  <c r="T18" i="20" s="1"/>
  <c r="T21" i="20" s="1"/>
  <c r="S18" i="20"/>
  <c r="D19" i="20"/>
  <c r="E19" i="20"/>
  <c r="F19" i="20"/>
  <c r="K19" i="20"/>
  <c r="L19" i="20"/>
  <c r="M19" i="20"/>
  <c r="M21" i="20" s="1"/>
  <c r="S19" i="20"/>
  <c r="V19" i="20" s="1"/>
  <c r="T19" i="20"/>
  <c r="C20" i="20"/>
  <c r="E20" i="20"/>
  <c r="K20" i="20"/>
  <c r="L20" i="20"/>
  <c r="M20" i="20"/>
  <c r="N20" i="20"/>
  <c r="S20" i="20"/>
  <c r="T20" i="20"/>
  <c r="U20" i="20"/>
  <c r="B21" i="20"/>
  <c r="J21" i="20"/>
  <c r="K21" i="20"/>
  <c r="L21" i="20"/>
  <c r="R21" i="20"/>
  <c r="S21" i="20"/>
  <c r="B27" i="20"/>
  <c r="C27" i="20"/>
  <c r="D27" i="20"/>
  <c r="E27" i="20"/>
  <c r="A28" i="20"/>
  <c r="A29" i="20"/>
  <c r="A30" i="20"/>
  <c r="A32" i="20"/>
  <c r="Y32" i="20"/>
  <c r="J33" i="20"/>
  <c r="K33" i="20"/>
  <c r="I34" i="20" s="1" a="1"/>
  <c r="I34" i="20" s="1"/>
  <c r="L33" i="20"/>
  <c r="M33" i="20"/>
  <c r="R33" i="20"/>
  <c r="S33" i="20"/>
  <c r="T33" i="20"/>
  <c r="Q34" i="20" s="1" a="1"/>
  <c r="Q34" i="20" s="1"/>
  <c r="U33" i="20"/>
  <c r="Z33" i="20"/>
  <c r="AA33" i="20"/>
  <c r="Y34" i="20" s="1" a="1"/>
  <c r="Y34" i="20" s="1"/>
  <c r="AB33" i="20"/>
  <c r="AC33" i="20"/>
  <c r="A34" i="20" a="1"/>
  <c r="A34" i="20"/>
  <c r="F34" i="20"/>
  <c r="N34" i="20"/>
  <c r="V34" i="20"/>
  <c r="AD34" i="20"/>
  <c r="B35" i="20" a="1"/>
  <c r="B35" i="20"/>
  <c r="E35" i="20" s="1"/>
  <c r="J35" i="20" a="1"/>
  <c r="J35" i="20" s="1"/>
  <c r="K35" i="20" s="1"/>
  <c r="L35" i="20"/>
  <c r="L38" i="20" s="1"/>
  <c r="M35" i="20"/>
  <c r="R35" i="20" a="1"/>
  <c r="R35" i="20" s="1"/>
  <c r="Z35" i="20" a="1"/>
  <c r="Z35" i="20"/>
  <c r="AA35" i="20" s="1"/>
  <c r="C36" i="20"/>
  <c r="D36" i="20"/>
  <c r="E36" i="20"/>
  <c r="F36" i="20" s="1"/>
  <c r="K36" i="20"/>
  <c r="L36" i="20"/>
  <c r="N36" i="20" s="1"/>
  <c r="M36" i="20"/>
  <c r="M38" i="20" s="1"/>
  <c r="S36" i="20"/>
  <c r="AA36" i="20"/>
  <c r="AB36" i="20"/>
  <c r="AC36" i="20"/>
  <c r="AD36" i="20"/>
  <c r="C37" i="20"/>
  <c r="D37" i="20"/>
  <c r="E37" i="20"/>
  <c r="F37" i="20" s="1"/>
  <c r="K37" i="20"/>
  <c r="L37" i="20"/>
  <c r="N37" i="20" s="1"/>
  <c r="M37" i="20"/>
  <c r="S37" i="20"/>
  <c r="AA37" i="20"/>
  <c r="AB37" i="20"/>
  <c r="AC37" i="20"/>
  <c r="AD37" i="20"/>
  <c r="B38" i="20"/>
  <c r="J38" i="20"/>
  <c r="Z38" i="20"/>
  <c r="B44" i="20"/>
  <c r="C44" i="20"/>
  <c r="D44" i="20"/>
  <c r="E44" i="20"/>
  <c r="A45" i="20"/>
  <c r="A46" i="20"/>
  <c r="A47" i="20"/>
  <c r="A48" i="20"/>
  <c r="B3" i="19"/>
  <c r="C3" i="19"/>
  <c r="D3" i="19"/>
  <c r="E3" i="19"/>
  <c r="F3" i="19"/>
  <c r="G3" i="19"/>
  <c r="B4" i="19"/>
  <c r="C4" i="19"/>
  <c r="D4" i="19"/>
  <c r="E4" i="19"/>
  <c r="F4" i="19"/>
  <c r="G4" i="19"/>
  <c r="B5" i="19"/>
  <c r="C5" i="19"/>
  <c r="D5" i="19"/>
  <c r="E5" i="19"/>
  <c r="F5" i="19"/>
  <c r="G5" i="19"/>
  <c r="B6" i="19"/>
  <c r="C6" i="19"/>
  <c r="D6" i="19"/>
  <c r="E6" i="19"/>
  <c r="F6" i="19"/>
  <c r="G6" i="19"/>
  <c r="B7" i="19"/>
  <c r="C7" i="19"/>
  <c r="D7" i="19"/>
  <c r="E7" i="19"/>
  <c r="F7" i="19"/>
  <c r="G7" i="19"/>
  <c r="B8" i="19"/>
  <c r="C8" i="19"/>
  <c r="D8" i="19"/>
  <c r="E8" i="19"/>
  <c r="F8" i="19"/>
  <c r="G8" i="19"/>
  <c r="B9" i="19"/>
  <c r="C9" i="19"/>
  <c r="D9" i="19"/>
  <c r="E9" i="19"/>
  <c r="F9" i="19"/>
  <c r="G9" i="19"/>
  <c r="B10" i="19"/>
  <c r="C10" i="19"/>
  <c r="D10" i="19"/>
  <c r="E10" i="19"/>
  <c r="F10" i="19"/>
  <c r="G10" i="19"/>
  <c r="N10" i="19"/>
  <c r="P10" i="19" s="1"/>
  <c r="H31" i="19" s="1"/>
  <c r="O10" i="19"/>
  <c r="B11" i="19"/>
  <c r="C11" i="19"/>
  <c r="D11" i="19"/>
  <c r="E11" i="19"/>
  <c r="F11" i="19"/>
  <c r="G11" i="19"/>
  <c r="N11" i="19"/>
  <c r="P11" i="19" s="1"/>
  <c r="I18" i="19" s="1"/>
  <c r="O11" i="19"/>
  <c r="B12" i="19"/>
  <c r="C12" i="19"/>
  <c r="D12" i="19"/>
  <c r="E12" i="19"/>
  <c r="F12" i="19"/>
  <c r="G12" i="19"/>
  <c r="B13" i="19"/>
  <c r="C13" i="19"/>
  <c r="D13" i="19"/>
  <c r="E13" i="19"/>
  <c r="F13" i="19"/>
  <c r="H13" i="19" s="1"/>
  <c r="G13" i="19"/>
  <c r="B14" i="19"/>
  <c r="C14" i="19"/>
  <c r="D14" i="19"/>
  <c r="E14" i="19"/>
  <c r="F14" i="19"/>
  <c r="G14" i="19"/>
  <c r="B15" i="19"/>
  <c r="C15" i="19"/>
  <c r="D15" i="19"/>
  <c r="E15" i="19"/>
  <c r="F15" i="19"/>
  <c r="G15" i="19"/>
  <c r="H15" i="19"/>
  <c r="B16" i="19"/>
  <c r="C16" i="19"/>
  <c r="D16" i="19"/>
  <c r="E16" i="19"/>
  <c r="F16" i="19"/>
  <c r="G16" i="19"/>
  <c r="B17" i="19"/>
  <c r="C17" i="19"/>
  <c r="D17" i="19"/>
  <c r="E17" i="19"/>
  <c r="F17" i="19"/>
  <c r="G17" i="19"/>
  <c r="B18" i="19"/>
  <c r="C18" i="19"/>
  <c r="D18" i="19"/>
  <c r="E18" i="19"/>
  <c r="F18" i="19"/>
  <c r="G18" i="19"/>
  <c r="B19" i="19"/>
  <c r="C19" i="19"/>
  <c r="D19" i="19"/>
  <c r="E19" i="19"/>
  <c r="F19" i="19"/>
  <c r="G19" i="19"/>
  <c r="B20" i="19"/>
  <c r="C20" i="19"/>
  <c r="D20" i="19"/>
  <c r="E20" i="19"/>
  <c r="F20" i="19"/>
  <c r="G20" i="19"/>
  <c r="B21" i="19"/>
  <c r="C21" i="19"/>
  <c r="D21" i="19"/>
  <c r="E21" i="19"/>
  <c r="F21" i="19"/>
  <c r="G21" i="19"/>
  <c r="B22" i="19"/>
  <c r="C22" i="19"/>
  <c r="D22" i="19"/>
  <c r="E22" i="19"/>
  <c r="F22" i="19"/>
  <c r="G22" i="19"/>
  <c r="B23" i="19"/>
  <c r="C23" i="19"/>
  <c r="D23" i="19"/>
  <c r="E23" i="19"/>
  <c r="F23" i="19"/>
  <c r="G23" i="19"/>
  <c r="B24" i="19"/>
  <c r="C24" i="19"/>
  <c r="D24" i="19"/>
  <c r="E24" i="19"/>
  <c r="F24" i="19"/>
  <c r="G24" i="19"/>
  <c r="B25" i="19"/>
  <c r="C25" i="19"/>
  <c r="D25" i="19"/>
  <c r="E25" i="19"/>
  <c r="F25" i="19"/>
  <c r="G25" i="19"/>
  <c r="B26" i="19"/>
  <c r="C26" i="19"/>
  <c r="D26" i="19"/>
  <c r="E26" i="19"/>
  <c r="F26" i="19"/>
  <c r="G26" i="19"/>
  <c r="B27" i="19"/>
  <c r="C27" i="19"/>
  <c r="D27" i="19"/>
  <c r="E27" i="19"/>
  <c r="F27" i="19"/>
  <c r="G27" i="19"/>
  <c r="B28" i="19"/>
  <c r="C28" i="19"/>
  <c r="D28" i="19"/>
  <c r="E28" i="19"/>
  <c r="F28" i="19"/>
  <c r="G28" i="19"/>
  <c r="B29" i="19"/>
  <c r="C29" i="19"/>
  <c r="D29" i="19"/>
  <c r="E29" i="19"/>
  <c r="F29" i="19"/>
  <c r="H29" i="19" s="1"/>
  <c r="G29" i="19"/>
  <c r="B30" i="19"/>
  <c r="C30" i="19"/>
  <c r="D30" i="19"/>
  <c r="E30" i="19"/>
  <c r="F30" i="19"/>
  <c r="G30" i="19"/>
  <c r="B31" i="19"/>
  <c r="C31" i="19"/>
  <c r="D31" i="19"/>
  <c r="E31" i="19"/>
  <c r="F31" i="19"/>
  <c r="G31" i="19"/>
  <c r="B32" i="19"/>
  <c r="C32" i="19"/>
  <c r="D32" i="19"/>
  <c r="E32" i="19"/>
  <c r="F32" i="19"/>
  <c r="G32" i="19"/>
  <c r="B33" i="19"/>
  <c r="C33" i="19"/>
  <c r="D33" i="19"/>
  <c r="E33" i="19"/>
  <c r="F33" i="19"/>
  <c r="G33" i="19"/>
  <c r="B34" i="19"/>
  <c r="C34" i="19"/>
  <c r="D34" i="19"/>
  <c r="E34" i="19"/>
  <c r="F34" i="19"/>
  <c r="G34" i="19"/>
  <c r="I34" i="19"/>
  <c r="B35" i="19"/>
  <c r="C35" i="19"/>
  <c r="D35" i="19"/>
  <c r="E35" i="19"/>
  <c r="F35" i="19"/>
  <c r="G35" i="19"/>
  <c r="B36" i="19"/>
  <c r="C36" i="19"/>
  <c r="D36" i="19"/>
  <c r="E36" i="19"/>
  <c r="F36" i="19"/>
  <c r="H36" i="19" s="1"/>
  <c r="G36" i="19"/>
  <c r="B37" i="19"/>
  <c r="C37" i="19"/>
  <c r="D37" i="19"/>
  <c r="E37" i="19"/>
  <c r="F37" i="19"/>
  <c r="G37" i="19"/>
  <c r="B38" i="19"/>
  <c r="C38" i="19"/>
  <c r="D38" i="19"/>
  <c r="E38" i="19"/>
  <c r="F38" i="19"/>
  <c r="G38" i="19"/>
  <c r="B39" i="19"/>
  <c r="C39" i="19"/>
  <c r="D39" i="19"/>
  <c r="E39" i="19"/>
  <c r="F39" i="19"/>
  <c r="G39" i="19"/>
  <c r="B40" i="19"/>
  <c r="C40" i="19"/>
  <c r="D40" i="19"/>
  <c r="E40" i="19"/>
  <c r="F40" i="19"/>
  <c r="G40" i="19"/>
  <c r="B41" i="19"/>
  <c r="C41" i="19"/>
  <c r="D41" i="19"/>
  <c r="E41" i="19"/>
  <c r="F41" i="19"/>
  <c r="G41" i="19"/>
  <c r="B42" i="19"/>
  <c r="C42" i="19"/>
  <c r="D42" i="19"/>
  <c r="E42" i="19"/>
  <c r="F42" i="19"/>
  <c r="G42" i="19"/>
  <c r="B43" i="19"/>
  <c r="C43" i="19"/>
  <c r="D43" i="19"/>
  <c r="E43" i="19"/>
  <c r="F43" i="19"/>
  <c r="G43" i="19"/>
  <c r="B44" i="19"/>
  <c r="C44" i="19"/>
  <c r="D44" i="19"/>
  <c r="E44" i="19"/>
  <c r="F44" i="19"/>
  <c r="G44" i="19"/>
  <c r="B45" i="19"/>
  <c r="C45" i="19"/>
  <c r="D45" i="19"/>
  <c r="E45" i="19"/>
  <c r="F45" i="19"/>
  <c r="H45" i="19" s="1"/>
  <c r="G45" i="19"/>
  <c r="B46" i="19"/>
  <c r="C46" i="19"/>
  <c r="D46" i="19"/>
  <c r="E46" i="19"/>
  <c r="F46" i="19"/>
  <c r="G46" i="19"/>
  <c r="B47" i="19"/>
  <c r="C47" i="19"/>
  <c r="D47" i="19"/>
  <c r="E47" i="19"/>
  <c r="F47" i="19"/>
  <c r="G47" i="19"/>
  <c r="H47" i="19"/>
  <c r="B48" i="19"/>
  <c r="C48" i="19"/>
  <c r="D48" i="19"/>
  <c r="E48" i="19"/>
  <c r="F48" i="19"/>
  <c r="G48" i="19"/>
  <c r="B49" i="19"/>
  <c r="C49" i="19"/>
  <c r="D49" i="19"/>
  <c r="E49" i="19"/>
  <c r="F49" i="19"/>
  <c r="G49" i="19"/>
  <c r="B50" i="19"/>
  <c r="C50" i="19"/>
  <c r="D50" i="19"/>
  <c r="E50" i="19"/>
  <c r="F50" i="19"/>
  <c r="G50" i="19"/>
  <c r="I50" i="19"/>
  <c r="B51" i="19"/>
  <c r="C51" i="19"/>
  <c r="D51" i="19"/>
  <c r="E51" i="19"/>
  <c r="F51" i="19"/>
  <c r="G51" i="19"/>
  <c r="B52" i="19"/>
  <c r="C52" i="19"/>
  <c r="D52" i="19"/>
  <c r="E52" i="19"/>
  <c r="F52" i="19"/>
  <c r="G52" i="19"/>
  <c r="B53" i="19"/>
  <c r="C53" i="19"/>
  <c r="D53" i="19"/>
  <c r="E53" i="19"/>
  <c r="F53" i="19"/>
  <c r="G53" i="19"/>
  <c r="B54" i="19"/>
  <c r="C54" i="19"/>
  <c r="D54" i="19"/>
  <c r="E54" i="19"/>
  <c r="F54" i="19"/>
  <c r="G54" i="19"/>
  <c r="B55" i="19"/>
  <c r="C55" i="19"/>
  <c r="D55" i="19"/>
  <c r="E55" i="19"/>
  <c r="F55" i="19"/>
  <c r="G55" i="19"/>
  <c r="B56" i="19"/>
  <c r="C56" i="19"/>
  <c r="D56" i="19"/>
  <c r="E56" i="19"/>
  <c r="F56" i="19"/>
  <c r="G56" i="19"/>
  <c r="B57" i="19"/>
  <c r="C57" i="19"/>
  <c r="D57" i="19"/>
  <c r="E57" i="19"/>
  <c r="F57" i="19"/>
  <c r="G57" i="19"/>
  <c r="H57" i="19"/>
  <c r="B58" i="19"/>
  <c r="C58" i="19"/>
  <c r="D58" i="19"/>
  <c r="E58" i="19"/>
  <c r="F58" i="19"/>
  <c r="G58" i="19"/>
  <c r="I58" i="19"/>
  <c r="B59" i="19"/>
  <c r="C59" i="19"/>
  <c r="D59" i="19"/>
  <c r="E59" i="19"/>
  <c r="F59" i="19"/>
  <c r="G59" i="19"/>
  <c r="B60" i="19"/>
  <c r="C60" i="19"/>
  <c r="D60" i="19"/>
  <c r="E60" i="19"/>
  <c r="F60" i="19"/>
  <c r="G60" i="19"/>
  <c r="B61" i="19"/>
  <c r="C61" i="19"/>
  <c r="D61" i="19"/>
  <c r="E61" i="19"/>
  <c r="F61" i="19"/>
  <c r="H61" i="19" s="1"/>
  <c r="G61" i="19"/>
  <c r="B62" i="19"/>
  <c r="C62" i="19"/>
  <c r="D62" i="19"/>
  <c r="E62" i="19"/>
  <c r="F62" i="19"/>
  <c r="G62" i="19"/>
  <c r="B63" i="19"/>
  <c r="C63" i="19"/>
  <c r="D63" i="19"/>
  <c r="E63" i="19"/>
  <c r="F63" i="19"/>
  <c r="H63" i="19" s="1"/>
  <c r="G63" i="19"/>
  <c r="B64" i="19"/>
  <c r="C64" i="19"/>
  <c r="D64" i="19"/>
  <c r="E64" i="19"/>
  <c r="F64" i="19"/>
  <c r="G64" i="19"/>
  <c r="B65" i="19"/>
  <c r="C65" i="19"/>
  <c r="D65" i="19"/>
  <c r="E65" i="19"/>
  <c r="F65" i="19"/>
  <c r="G65" i="19"/>
  <c r="H65" i="19"/>
  <c r="B66" i="19"/>
  <c r="C66" i="19"/>
  <c r="D66" i="19"/>
  <c r="E66" i="19"/>
  <c r="F66" i="19"/>
  <c r="G66" i="19"/>
  <c r="B67" i="19"/>
  <c r="C67" i="19"/>
  <c r="D67" i="19"/>
  <c r="E67" i="19"/>
  <c r="F67" i="19"/>
  <c r="G67" i="19"/>
  <c r="B68" i="19"/>
  <c r="C68" i="19"/>
  <c r="D68" i="19"/>
  <c r="E68" i="19"/>
  <c r="F68" i="19"/>
  <c r="G68" i="19"/>
  <c r="B69" i="19"/>
  <c r="C69" i="19"/>
  <c r="D69" i="19"/>
  <c r="E69" i="19"/>
  <c r="F69" i="19"/>
  <c r="H69" i="19" s="1"/>
  <c r="G69" i="19"/>
  <c r="B70" i="19"/>
  <c r="C70" i="19"/>
  <c r="D70" i="19"/>
  <c r="E70" i="19"/>
  <c r="F70" i="19"/>
  <c r="G70" i="19"/>
  <c r="B71" i="19"/>
  <c r="C71" i="19"/>
  <c r="D71" i="19"/>
  <c r="E71" i="19"/>
  <c r="F71" i="19"/>
  <c r="H71" i="19" s="1"/>
  <c r="G71" i="19"/>
  <c r="B72" i="19"/>
  <c r="C72" i="19"/>
  <c r="D72" i="19"/>
  <c r="E72" i="19"/>
  <c r="F72" i="19"/>
  <c r="G72" i="19"/>
  <c r="B73" i="19"/>
  <c r="C73" i="19"/>
  <c r="D73" i="19"/>
  <c r="E73" i="19"/>
  <c r="F73" i="19"/>
  <c r="G73" i="19"/>
  <c r="B74" i="19"/>
  <c r="C74" i="19"/>
  <c r="D74" i="19"/>
  <c r="E74" i="19"/>
  <c r="F74" i="19"/>
  <c r="G74" i="19"/>
  <c r="I74" i="19"/>
  <c r="B75" i="19"/>
  <c r="C75" i="19"/>
  <c r="D75" i="19"/>
  <c r="E75" i="19"/>
  <c r="F75" i="19"/>
  <c r="G75" i="19"/>
  <c r="B76" i="19"/>
  <c r="C76" i="19"/>
  <c r="D76" i="19"/>
  <c r="E76" i="19"/>
  <c r="F76" i="19"/>
  <c r="G76" i="19"/>
  <c r="B77" i="19"/>
  <c r="C77" i="19"/>
  <c r="D77" i="19"/>
  <c r="E77" i="19"/>
  <c r="F77" i="19"/>
  <c r="G77" i="19"/>
  <c r="B78" i="19"/>
  <c r="C78" i="19"/>
  <c r="D78" i="19"/>
  <c r="E78" i="19"/>
  <c r="F78" i="19"/>
  <c r="G78" i="19"/>
  <c r="H78" i="19"/>
  <c r="B79" i="19"/>
  <c r="C79" i="19"/>
  <c r="D79" i="19"/>
  <c r="E79" i="19"/>
  <c r="F79" i="19"/>
  <c r="G79" i="19"/>
  <c r="H79" i="19"/>
  <c r="B80" i="19"/>
  <c r="C80" i="19"/>
  <c r="D80" i="19"/>
  <c r="E80" i="19"/>
  <c r="F80" i="19"/>
  <c r="G80" i="19"/>
  <c r="I80" i="19"/>
  <c r="B81" i="19"/>
  <c r="C81" i="19"/>
  <c r="D81" i="19"/>
  <c r="E81" i="19"/>
  <c r="F81" i="19"/>
  <c r="G81" i="19"/>
  <c r="B82" i="19"/>
  <c r="C82" i="19"/>
  <c r="D82" i="19"/>
  <c r="E82" i="19"/>
  <c r="F82" i="19"/>
  <c r="G82" i="19"/>
  <c r="B83" i="19"/>
  <c r="C83" i="19"/>
  <c r="D83" i="19"/>
  <c r="E83" i="19"/>
  <c r="F83" i="19"/>
  <c r="H83" i="19" s="1"/>
  <c r="G83" i="19"/>
  <c r="B84" i="19"/>
  <c r="C84" i="19"/>
  <c r="D84" i="19"/>
  <c r="E84" i="19"/>
  <c r="F84" i="19"/>
  <c r="G84" i="19"/>
  <c r="B85" i="19"/>
  <c r="C85" i="19"/>
  <c r="D85" i="19"/>
  <c r="E85" i="19"/>
  <c r="F85" i="19"/>
  <c r="H85" i="19" s="1"/>
  <c r="G85" i="19"/>
  <c r="B86" i="19"/>
  <c r="C86" i="19"/>
  <c r="D86" i="19"/>
  <c r="E86" i="19"/>
  <c r="F86" i="19"/>
  <c r="G86" i="19"/>
  <c r="B87" i="19"/>
  <c r="C87" i="19"/>
  <c r="D87" i="19"/>
  <c r="E87" i="19"/>
  <c r="F87" i="19"/>
  <c r="H87" i="19" s="1"/>
  <c r="G87" i="19"/>
  <c r="B88" i="19"/>
  <c r="C88" i="19"/>
  <c r="D88" i="19"/>
  <c r="E88" i="19"/>
  <c r="F88" i="19"/>
  <c r="H88" i="19" s="1"/>
  <c r="G88" i="19"/>
  <c r="B89" i="19"/>
  <c r="C89" i="19"/>
  <c r="D89" i="19"/>
  <c r="E89" i="19"/>
  <c r="F89" i="19"/>
  <c r="H89" i="19" s="1"/>
  <c r="G89" i="19"/>
  <c r="B90" i="19"/>
  <c r="C90" i="19"/>
  <c r="D90" i="19"/>
  <c r="E90" i="19"/>
  <c r="F90" i="19"/>
  <c r="G90" i="19"/>
  <c r="B91" i="19"/>
  <c r="C91" i="19"/>
  <c r="D91" i="19"/>
  <c r="E91" i="19"/>
  <c r="F91" i="19"/>
  <c r="G91" i="19"/>
  <c r="B92" i="19"/>
  <c r="C92" i="19"/>
  <c r="D92" i="19"/>
  <c r="E92" i="19"/>
  <c r="F92" i="19"/>
  <c r="G92" i="19"/>
  <c r="B93" i="19"/>
  <c r="C93" i="19"/>
  <c r="D93" i="19"/>
  <c r="E93" i="19"/>
  <c r="F93" i="19"/>
  <c r="G93" i="19"/>
  <c r="I93" i="19"/>
  <c r="B94" i="19"/>
  <c r="C94" i="19"/>
  <c r="D94" i="19"/>
  <c r="E94" i="19"/>
  <c r="F94" i="19"/>
  <c r="G94" i="19"/>
  <c r="H94" i="19"/>
  <c r="B95" i="19"/>
  <c r="C95" i="19"/>
  <c r="D95" i="19"/>
  <c r="E95" i="19"/>
  <c r="F95" i="19"/>
  <c r="G95" i="19"/>
  <c r="H95" i="19"/>
  <c r="B96" i="19"/>
  <c r="C96" i="19"/>
  <c r="D96" i="19"/>
  <c r="E96" i="19"/>
  <c r="F96" i="19"/>
  <c r="G96" i="19"/>
  <c r="I96" i="19"/>
  <c r="B97" i="19"/>
  <c r="C97" i="19"/>
  <c r="D97" i="19"/>
  <c r="E97" i="19"/>
  <c r="F97" i="19"/>
  <c r="G97" i="19"/>
  <c r="H97" i="19"/>
  <c r="B98" i="19"/>
  <c r="C98" i="19"/>
  <c r="D98" i="19"/>
  <c r="E98" i="19"/>
  <c r="F98" i="19"/>
  <c r="G98" i="19"/>
  <c r="B99" i="19"/>
  <c r="C99" i="19"/>
  <c r="D99" i="19"/>
  <c r="E99" i="19"/>
  <c r="F99" i="19"/>
  <c r="H99" i="19" s="1"/>
  <c r="G99" i="19"/>
  <c r="B100" i="19"/>
  <c r="C100" i="19"/>
  <c r="D100" i="19"/>
  <c r="E100" i="19"/>
  <c r="F100" i="19"/>
  <c r="G100" i="19"/>
  <c r="B101" i="19"/>
  <c r="C101" i="19"/>
  <c r="D101" i="19"/>
  <c r="E101" i="19"/>
  <c r="F101" i="19"/>
  <c r="H101" i="19" s="1"/>
  <c r="G101" i="19"/>
  <c r="B102" i="19"/>
  <c r="C102" i="19"/>
  <c r="D102" i="19"/>
  <c r="E102" i="19"/>
  <c r="F102" i="19"/>
  <c r="G102" i="19"/>
  <c r="B103" i="19"/>
  <c r="C103" i="19"/>
  <c r="D103" i="19"/>
  <c r="E103" i="19"/>
  <c r="F103" i="19"/>
  <c r="H103" i="19" s="1"/>
  <c r="G103" i="19"/>
  <c r="B3" i="18"/>
  <c r="C3" i="18"/>
  <c r="D3" i="18"/>
  <c r="E3" i="18"/>
  <c r="F3" i="18"/>
  <c r="H3" i="18" s="1"/>
  <c r="G3" i="18"/>
  <c r="B4" i="18"/>
  <c r="C4" i="18"/>
  <c r="D4" i="18"/>
  <c r="E4" i="18"/>
  <c r="F4" i="18"/>
  <c r="G4" i="18"/>
  <c r="B5" i="18"/>
  <c r="C5" i="18"/>
  <c r="D5" i="18"/>
  <c r="E5" i="18"/>
  <c r="F5" i="18"/>
  <c r="G5" i="18"/>
  <c r="I5" i="18"/>
  <c r="B6" i="18"/>
  <c r="C6" i="18"/>
  <c r="D6" i="18"/>
  <c r="E6" i="18"/>
  <c r="F6" i="18"/>
  <c r="G6" i="18"/>
  <c r="B7" i="18"/>
  <c r="C7" i="18"/>
  <c r="D7" i="18"/>
  <c r="E7" i="18"/>
  <c r="F7" i="18"/>
  <c r="G7" i="18"/>
  <c r="I7" i="18"/>
  <c r="B8" i="18"/>
  <c r="C8" i="18"/>
  <c r="D8" i="18"/>
  <c r="E8" i="18"/>
  <c r="F8" i="18"/>
  <c r="G8" i="18"/>
  <c r="H8" i="18"/>
  <c r="B9" i="18"/>
  <c r="C9" i="18"/>
  <c r="D9" i="18"/>
  <c r="E9" i="18"/>
  <c r="F9" i="18"/>
  <c r="G9" i="18"/>
  <c r="B10" i="18"/>
  <c r="C10" i="18"/>
  <c r="D10" i="18"/>
  <c r="E10" i="18"/>
  <c r="F10" i="18"/>
  <c r="G10" i="18"/>
  <c r="M10" i="18"/>
  <c r="O10" i="18" s="1"/>
  <c r="H9" i="18" s="1"/>
  <c r="N10" i="18"/>
  <c r="B11" i="18"/>
  <c r="C11" i="18"/>
  <c r="D11" i="18"/>
  <c r="E11" i="18"/>
  <c r="F11" i="18"/>
  <c r="G11" i="18"/>
  <c r="I11" i="18"/>
  <c r="M11" i="18"/>
  <c r="N11" i="18"/>
  <c r="O11" i="18"/>
  <c r="B12" i="18"/>
  <c r="C12" i="18"/>
  <c r="D12" i="18"/>
  <c r="E12" i="18"/>
  <c r="F12" i="18"/>
  <c r="G12" i="18"/>
  <c r="B13" i="18"/>
  <c r="C13" i="18"/>
  <c r="D13" i="18"/>
  <c r="E13" i="18"/>
  <c r="F13" i="18"/>
  <c r="H13" i="18" s="1"/>
  <c r="G13" i="18"/>
  <c r="B14" i="18"/>
  <c r="C14" i="18"/>
  <c r="D14" i="18"/>
  <c r="E14" i="18"/>
  <c r="F14" i="18"/>
  <c r="G14" i="18"/>
  <c r="B15" i="18"/>
  <c r="C15" i="18"/>
  <c r="D15" i="18"/>
  <c r="E15" i="18"/>
  <c r="F15" i="18"/>
  <c r="H15" i="18" s="1"/>
  <c r="G15" i="18"/>
  <c r="B16" i="18"/>
  <c r="C16" i="18"/>
  <c r="D16" i="18"/>
  <c r="E16" i="18"/>
  <c r="F16" i="18"/>
  <c r="G16" i="18"/>
  <c r="B17" i="18"/>
  <c r="C17" i="18"/>
  <c r="D17" i="18"/>
  <c r="E17" i="18"/>
  <c r="F17" i="18"/>
  <c r="H17" i="18" s="1"/>
  <c r="G17" i="18"/>
  <c r="B18" i="18"/>
  <c r="C18" i="18"/>
  <c r="D18" i="18"/>
  <c r="E18" i="18"/>
  <c r="F18" i="18"/>
  <c r="G18" i="18"/>
  <c r="B19" i="18"/>
  <c r="C19" i="18"/>
  <c r="D19" i="18"/>
  <c r="E19" i="18"/>
  <c r="F19" i="18"/>
  <c r="H19" i="18" s="1"/>
  <c r="G19" i="18"/>
  <c r="B20" i="18"/>
  <c r="C20" i="18"/>
  <c r="D20" i="18"/>
  <c r="E20" i="18"/>
  <c r="F20" i="18"/>
  <c r="G20" i="18"/>
  <c r="B21" i="18"/>
  <c r="C21" i="18"/>
  <c r="D21" i="18"/>
  <c r="E21" i="18"/>
  <c r="F21" i="18"/>
  <c r="H21" i="18" s="1"/>
  <c r="G21" i="18"/>
  <c r="B22" i="18"/>
  <c r="C22" i="18"/>
  <c r="D22" i="18"/>
  <c r="E22" i="18"/>
  <c r="F22" i="18"/>
  <c r="G22" i="18"/>
  <c r="B23" i="18"/>
  <c r="C23" i="18"/>
  <c r="D23" i="18"/>
  <c r="E23" i="18"/>
  <c r="F23" i="18"/>
  <c r="H23" i="18" s="1"/>
  <c r="G23" i="18"/>
  <c r="I23" i="18" s="1"/>
  <c r="B24" i="18"/>
  <c r="C24" i="18"/>
  <c r="D24" i="18"/>
  <c r="E24" i="18"/>
  <c r="F24" i="18"/>
  <c r="G24" i="18"/>
  <c r="I24" i="18" s="1"/>
  <c r="B25" i="18"/>
  <c r="C25" i="18"/>
  <c r="D25" i="18"/>
  <c r="E25" i="18"/>
  <c r="F25" i="18"/>
  <c r="H25" i="18" s="1"/>
  <c r="G25" i="18"/>
  <c r="I25" i="18" s="1"/>
  <c r="B26" i="18"/>
  <c r="C26" i="18"/>
  <c r="D26" i="18"/>
  <c r="E26" i="18"/>
  <c r="F26" i="18"/>
  <c r="G26" i="18"/>
  <c r="I26" i="18" s="1"/>
  <c r="B27" i="18"/>
  <c r="C27" i="18"/>
  <c r="D27" i="18"/>
  <c r="E27" i="18"/>
  <c r="F27" i="18"/>
  <c r="H27" i="18" s="1"/>
  <c r="G27" i="18"/>
  <c r="I27" i="18" s="1"/>
  <c r="B28" i="18"/>
  <c r="C28" i="18"/>
  <c r="D28" i="18"/>
  <c r="E28" i="18"/>
  <c r="F28" i="18"/>
  <c r="G28" i="18"/>
  <c r="I28" i="18" s="1"/>
  <c r="B29" i="18"/>
  <c r="C29" i="18"/>
  <c r="D29" i="18"/>
  <c r="E29" i="18"/>
  <c r="F29" i="18"/>
  <c r="H29" i="18" s="1"/>
  <c r="G29" i="18"/>
  <c r="I29" i="18" s="1"/>
  <c r="B30" i="18"/>
  <c r="C30" i="18"/>
  <c r="D30" i="18"/>
  <c r="E30" i="18"/>
  <c r="F30" i="18"/>
  <c r="G30" i="18"/>
  <c r="I30" i="18" s="1"/>
  <c r="B31" i="18"/>
  <c r="C31" i="18"/>
  <c r="D31" i="18"/>
  <c r="E31" i="18"/>
  <c r="F31" i="18"/>
  <c r="H31" i="18" s="1"/>
  <c r="G31" i="18"/>
  <c r="I31" i="18" s="1"/>
  <c r="B32" i="18"/>
  <c r="C32" i="18"/>
  <c r="D32" i="18"/>
  <c r="E32" i="18"/>
  <c r="F32" i="18"/>
  <c r="G32" i="18"/>
  <c r="I32" i="18" s="1"/>
  <c r="B33" i="18"/>
  <c r="C33" i="18"/>
  <c r="D33" i="18"/>
  <c r="E33" i="18"/>
  <c r="F33" i="18"/>
  <c r="H33" i="18" s="1"/>
  <c r="G33" i="18"/>
  <c r="I33" i="18" s="1"/>
  <c r="B34" i="18"/>
  <c r="C34" i="18"/>
  <c r="D34" i="18"/>
  <c r="E34" i="18"/>
  <c r="F34" i="18"/>
  <c r="G34" i="18"/>
  <c r="I34" i="18" s="1"/>
  <c r="B35" i="18"/>
  <c r="C35" i="18"/>
  <c r="D35" i="18"/>
  <c r="E35" i="18"/>
  <c r="F35" i="18"/>
  <c r="H35" i="18" s="1"/>
  <c r="G35" i="18"/>
  <c r="I35" i="18" s="1"/>
  <c r="B36" i="18"/>
  <c r="C36" i="18"/>
  <c r="D36" i="18"/>
  <c r="E36" i="18"/>
  <c r="F36" i="18"/>
  <c r="H36" i="18" s="1"/>
  <c r="G36" i="18"/>
  <c r="I36" i="18" s="1"/>
  <c r="B37" i="18"/>
  <c r="C37" i="18"/>
  <c r="D37" i="18"/>
  <c r="E37" i="18"/>
  <c r="F37" i="18"/>
  <c r="G37" i="18"/>
  <c r="I37" i="18"/>
  <c r="B38" i="18"/>
  <c r="C38" i="18"/>
  <c r="D38" i="18"/>
  <c r="E38" i="18"/>
  <c r="F38" i="18"/>
  <c r="H38" i="18" s="1"/>
  <c r="G38" i="18"/>
  <c r="I38" i="18"/>
  <c r="B39" i="18"/>
  <c r="C39" i="18"/>
  <c r="D39" i="18"/>
  <c r="E39" i="18"/>
  <c r="F39" i="18"/>
  <c r="H39" i="18" s="1"/>
  <c r="G39" i="18"/>
  <c r="I39" i="18" s="1"/>
  <c r="B40" i="18"/>
  <c r="C40" i="18"/>
  <c r="D40" i="18"/>
  <c r="E40" i="18"/>
  <c r="F40" i="18"/>
  <c r="H40" i="18" s="1"/>
  <c r="G40" i="18"/>
  <c r="I40" i="18" s="1"/>
  <c r="B41" i="18"/>
  <c r="C41" i="18"/>
  <c r="D41" i="18"/>
  <c r="E41" i="18"/>
  <c r="F41" i="18"/>
  <c r="G41" i="18"/>
  <c r="I41" i="18"/>
  <c r="B42" i="18"/>
  <c r="C42" i="18"/>
  <c r="D42" i="18"/>
  <c r="E42" i="18"/>
  <c r="F42" i="18"/>
  <c r="H42" i="18" s="1"/>
  <c r="G42" i="18"/>
  <c r="I42" i="18"/>
  <c r="B43" i="18"/>
  <c r="C43" i="18"/>
  <c r="D43" i="18"/>
  <c r="E43" i="18"/>
  <c r="F43" i="18"/>
  <c r="H43" i="18" s="1"/>
  <c r="G43" i="18"/>
  <c r="I43" i="18" s="1"/>
  <c r="B44" i="18"/>
  <c r="C44" i="18"/>
  <c r="D44" i="18"/>
  <c r="E44" i="18"/>
  <c r="F44" i="18"/>
  <c r="H44" i="18" s="1"/>
  <c r="G44" i="18"/>
  <c r="I44" i="18" s="1"/>
  <c r="B45" i="18"/>
  <c r="C45" i="18"/>
  <c r="D45" i="18"/>
  <c r="E45" i="18"/>
  <c r="F45" i="18"/>
  <c r="G45" i="18"/>
  <c r="I45" i="18" s="1"/>
  <c r="H45" i="18"/>
  <c r="B46" i="18"/>
  <c r="C46" i="18"/>
  <c r="D46" i="18"/>
  <c r="E46" i="18"/>
  <c r="F46" i="18"/>
  <c r="G46" i="18"/>
  <c r="I46" i="18" s="1"/>
  <c r="H46" i="18"/>
  <c r="B47" i="18"/>
  <c r="C47" i="18"/>
  <c r="D47" i="18"/>
  <c r="E47" i="18"/>
  <c r="F47" i="18"/>
  <c r="G47" i="18"/>
  <c r="I47" i="18" s="1"/>
  <c r="H47" i="18"/>
  <c r="B48" i="18"/>
  <c r="C48" i="18"/>
  <c r="D48" i="18"/>
  <c r="E48" i="18"/>
  <c r="F48" i="18"/>
  <c r="G48" i="18"/>
  <c r="I48" i="18" s="1"/>
  <c r="H48" i="18"/>
  <c r="B49" i="18"/>
  <c r="C49" i="18"/>
  <c r="D49" i="18"/>
  <c r="E49" i="18"/>
  <c r="F49" i="18"/>
  <c r="G49" i="18"/>
  <c r="I49" i="18" s="1"/>
  <c r="H49" i="18"/>
  <c r="B50" i="18"/>
  <c r="C50" i="18"/>
  <c r="D50" i="18"/>
  <c r="E50" i="18"/>
  <c r="F50" i="18"/>
  <c r="G50" i="18"/>
  <c r="I50" i="18" s="1"/>
  <c r="H50" i="18"/>
  <c r="B51" i="18"/>
  <c r="C51" i="18"/>
  <c r="D51" i="18"/>
  <c r="E51" i="18"/>
  <c r="F51" i="18"/>
  <c r="G51" i="18"/>
  <c r="I51" i="18" s="1"/>
  <c r="H51" i="18"/>
  <c r="B52" i="18"/>
  <c r="C52" i="18"/>
  <c r="D52" i="18"/>
  <c r="E52" i="18"/>
  <c r="F52" i="18"/>
  <c r="G52" i="18"/>
  <c r="I52" i="18" s="1"/>
  <c r="H52" i="18"/>
  <c r="B53" i="18"/>
  <c r="C53" i="18"/>
  <c r="D53" i="18"/>
  <c r="E53" i="18"/>
  <c r="F53" i="18"/>
  <c r="G53" i="18"/>
  <c r="I53" i="18" s="1"/>
  <c r="H53" i="18"/>
  <c r="B54" i="18"/>
  <c r="C54" i="18"/>
  <c r="D54" i="18"/>
  <c r="E54" i="18"/>
  <c r="F54" i="18"/>
  <c r="G54" i="18"/>
  <c r="I54" i="18" s="1"/>
  <c r="H54" i="18"/>
  <c r="B55" i="18"/>
  <c r="C55" i="18"/>
  <c r="D55" i="18"/>
  <c r="E55" i="18"/>
  <c r="F55" i="18"/>
  <c r="G55" i="18"/>
  <c r="I55" i="18" s="1"/>
  <c r="H55" i="18"/>
  <c r="B56" i="18"/>
  <c r="C56" i="18"/>
  <c r="D56" i="18"/>
  <c r="E56" i="18"/>
  <c r="F56" i="18"/>
  <c r="G56" i="18"/>
  <c r="I56" i="18" s="1"/>
  <c r="H56" i="18"/>
  <c r="B57" i="18"/>
  <c r="C57" i="18"/>
  <c r="D57" i="18"/>
  <c r="E57" i="18"/>
  <c r="F57" i="18"/>
  <c r="G57" i="18"/>
  <c r="I57" i="18" s="1"/>
  <c r="H57" i="18"/>
  <c r="B58" i="18"/>
  <c r="C58" i="18"/>
  <c r="D58" i="18"/>
  <c r="E58" i="18"/>
  <c r="F58" i="18"/>
  <c r="G58" i="18"/>
  <c r="I58" i="18" s="1"/>
  <c r="H58" i="18"/>
  <c r="B59" i="18"/>
  <c r="C59" i="18"/>
  <c r="D59" i="18"/>
  <c r="E59" i="18"/>
  <c r="F59" i="18"/>
  <c r="G59" i="18"/>
  <c r="I59" i="18" s="1"/>
  <c r="H59" i="18"/>
  <c r="B60" i="18"/>
  <c r="C60" i="18"/>
  <c r="D60" i="18"/>
  <c r="E60" i="18"/>
  <c r="F60" i="18"/>
  <c r="G60" i="18"/>
  <c r="I60" i="18" s="1"/>
  <c r="H60" i="18"/>
  <c r="B61" i="18"/>
  <c r="C61" i="18"/>
  <c r="D61" i="18"/>
  <c r="E61" i="18"/>
  <c r="F61" i="18"/>
  <c r="G61" i="18"/>
  <c r="I61" i="18" s="1"/>
  <c r="H61" i="18"/>
  <c r="B62" i="18"/>
  <c r="C62" i="18"/>
  <c r="D62" i="18"/>
  <c r="E62" i="18"/>
  <c r="F62" i="18"/>
  <c r="G62" i="18"/>
  <c r="I62" i="18" s="1"/>
  <c r="H62" i="18"/>
  <c r="B63" i="18"/>
  <c r="C63" i="18"/>
  <c r="D63" i="18"/>
  <c r="E63" i="18"/>
  <c r="F63" i="18"/>
  <c r="G63" i="18"/>
  <c r="I63" i="18" s="1"/>
  <c r="H63" i="18"/>
  <c r="B64" i="18"/>
  <c r="C64" i="18"/>
  <c r="D64" i="18"/>
  <c r="E64" i="18"/>
  <c r="F64" i="18"/>
  <c r="G64" i="18"/>
  <c r="I64" i="18" s="1"/>
  <c r="H64" i="18"/>
  <c r="B65" i="18"/>
  <c r="C65" i="18"/>
  <c r="D65" i="18"/>
  <c r="E65" i="18"/>
  <c r="F65" i="18"/>
  <c r="G65" i="18"/>
  <c r="I65" i="18" s="1"/>
  <c r="H65" i="18"/>
  <c r="B66" i="18"/>
  <c r="C66" i="18"/>
  <c r="D66" i="18"/>
  <c r="E66" i="18"/>
  <c r="F66" i="18"/>
  <c r="G66" i="18"/>
  <c r="I66" i="18" s="1"/>
  <c r="H66" i="18"/>
  <c r="B67" i="18"/>
  <c r="C67" i="18"/>
  <c r="D67" i="18"/>
  <c r="E67" i="18"/>
  <c r="F67" i="18"/>
  <c r="G67" i="18"/>
  <c r="I67" i="18" s="1"/>
  <c r="H67" i="18"/>
  <c r="B68" i="18"/>
  <c r="C68" i="18"/>
  <c r="D68" i="18"/>
  <c r="E68" i="18"/>
  <c r="F68" i="18"/>
  <c r="G68" i="18"/>
  <c r="I68" i="18" s="1"/>
  <c r="H68" i="18"/>
  <c r="B69" i="18"/>
  <c r="C69" i="18"/>
  <c r="D69" i="18"/>
  <c r="E69" i="18"/>
  <c r="F69" i="18"/>
  <c r="G69" i="18"/>
  <c r="I69" i="18" s="1"/>
  <c r="H69" i="18"/>
  <c r="B70" i="18"/>
  <c r="C70" i="18"/>
  <c r="D70" i="18"/>
  <c r="E70" i="18"/>
  <c r="F70" i="18"/>
  <c r="G70" i="18"/>
  <c r="I70" i="18" s="1"/>
  <c r="H70" i="18"/>
  <c r="B71" i="18"/>
  <c r="C71" i="18"/>
  <c r="D71" i="18"/>
  <c r="E71" i="18"/>
  <c r="F71" i="18"/>
  <c r="G71" i="18"/>
  <c r="I71" i="18" s="1"/>
  <c r="H71" i="18"/>
  <c r="B72" i="18"/>
  <c r="C72" i="18"/>
  <c r="D72" i="18"/>
  <c r="E72" i="18"/>
  <c r="F72" i="18"/>
  <c r="G72" i="18"/>
  <c r="I72" i="18" s="1"/>
  <c r="H72" i="18"/>
  <c r="B73" i="18"/>
  <c r="C73" i="18"/>
  <c r="D73" i="18"/>
  <c r="E73" i="18"/>
  <c r="F73" i="18"/>
  <c r="G73" i="18"/>
  <c r="I73" i="18" s="1"/>
  <c r="H73" i="18"/>
  <c r="B74" i="18"/>
  <c r="C74" i="18"/>
  <c r="D74" i="18"/>
  <c r="E74" i="18"/>
  <c r="F74" i="18"/>
  <c r="G74" i="18"/>
  <c r="I74" i="18" s="1"/>
  <c r="H74" i="18"/>
  <c r="B75" i="18"/>
  <c r="C75" i="18"/>
  <c r="D75" i="18"/>
  <c r="E75" i="18"/>
  <c r="F75" i="18"/>
  <c r="G75" i="18"/>
  <c r="I75" i="18" s="1"/>
  <c r="H75" i="18"/>
  <c r="B76" i="18"/>
  <c r="C76" i="18"/>
  <c r="D76" i="18"/>
  <c r="E76" i="18"/>
  <c r="F76" i="18"/>
  <c r="G76" i="18"/>
  <c r="I76" i="18" s="1"/>
  <c r="H76" i="18"/>
  <c r="B77" i="18"/>
  <c r="C77" i="18"/>
  <c r="D77" i="18"/>
  <c r="E77" i="18"/>
  <c r="F77" i="18"/>
  <c r="G77" i="18"/>
  <c r="I77" i="18" s="1"/>
  <c r="H77" i="18"/>
  <c r="B78" i="18"/>
  <c r="C78" i="18"/>
  <c r="D78" i="18"/>
  <c r="E78" i="18"/>
  <c r="F78" i="18"/>
  <c r="G78" i="18"/>
  <c r="I78" i="18" s="1"/>
  <c r="H78" i="18"/>
  <c r="B79" i="18"/>
  <c r="C79" i="18"/>
  <c r="D79" i="18"/>
  <c r="E79" i="18"/>
  <c r="F79" i="18"/>
  <c r="G79" i="18"/>
  <c r="I79" i="18" s="1"/>
  <c r="H79" i="18"/>
  <c r="B80" i="18"/>
  <c r="C80" i="18"/>
  <c r="D80" i="18"/>
  <c r="E80" i="18"/>
  <c r="F80" i="18"/>
  <c r="G80" i="18"/>
  <c r="I80" i="18" s="1"/>
  <c r="H80" i="18"/>
  <c r="B81" i="18"/>
  <c r="C81" i="18"/>
  <c r="D81" i="18"/>
  <c r="E81" i="18"/>
  <c r="F81" i="18"/>
  <c r="G81" i="18"/>
  <c r="I81" i="18" s="1"/>
  <c r="H81" i="18"/>
  <c r="B82" i="18"/>
  <c r="C82" i="18"/>
  <c r="D82" i="18"/>
  <c r="E82" i="18"/>
  <c r="F82" i="18"/>
  <c r="G82" i="18"/>
  <c r="I82" i="18" s="1"/>
  <c r="H82" i="18"/>
  <c r="B83" i="18"/>
  <c r="C83" i="18"/>
  <c r="D83" i="18"/>
  <c r="E83" i="18"/>
  <c r="F83" i="18"/>
  <c r="G83" i="18"/>
  <c r="I83" i="18" s="1"/>
  <c r="H83" i="18"/>
  <c r="B84" i="18"/>
  <c r="C84" i="18"/>
  <c r="D84" i="18"/>
  <c r="E84" i="18"/>
  <c r="F84" i="18"/>
  <c r="G84" i="18"/>
  <c r="I84" i="18" s="1"/>
  <c r="H84" i="18"/>
  <c r="B85" i="18"/>
  <c r="C85" i="18"/>
  <c r="D85" i="18"/>
  <c r="E85" i="18"/>
  <c r="F85" i="18"/>
  <c r="G85" i="18"/>
  <c r="I85" i="18" s="1"/>
  <c r="H85" i="18"/>
  <c r="B86" i="18"/>
  <c r="C86" i="18"/>
  <c r="D86" i="18"/>
  <c r="E86" i="18"/>
  <c r="F86" i="18"/>
  <c r="G86" i="18"/>
  <c r="I86" i="18" s="1"/>
  <c r="H86" i="18"/>
  <c r="B87" i="18"/>
  <c r="C87" i="18"/>
  <c r="D87" i="18"/>
  <c r="E87" i="18"/>
  <c r="F87" i="18"/>
  <c r="G87" i="18"/>
  <c r="I87" i="18" s="1"/>
  <c r="H87" i="18"/>
  <c r="B88" i="18"/>
  <c r="C88" i="18"/>
  <c r="D88" i="18"/>
  <c r="E88" i="18"/>
  <c r="F88" i="18"/>
  <c r="G88" i="18"/>
  <c r="I88" i="18" s="1"/>
  <c r="H88" i="18"/>
  <c r="B89" i="18"/>
  <c r="C89" i="18"/>
  <c r="D89" i="18"/>
  <c r="E89" i="18"/>
  <c r="F89" i="18"/>
  <c r="G89" i="18"/>
  <c r="I89" i="18" s="1"/>
  <c r="H89" i="18"/>
  <c r="B90" i="18"/>
  <c r="C90" i="18"/>
  <c r="D90" i="18"/>
  <c r="E90" i="18"/>
  <c r="F90" i="18"/>
  <c r="G90" i="18"/>
  <c r="I90" i="18" s="1"/>
  <c r="H90" i="18"/>
  <c r="B91" i="18"/>
  <c r="C91" i="18"/>
  <c r="D91" i="18"/>
  <c r="E91" i="18"/>
  <c r="F91" i="18"/>
  <c r="G91" i="18"/>
  <c r="I91" i="18" s="1"/>
  <c r="H91" i="18"/>
  <c r="B92" i="18"/>
  <c r="C92" i="18"/>
  <c r="D92" i="18"/>
  <c r="E92" i="18"/>
  <c r="F92" i="18"/>
  <c r="G92" i="18"/>
  <c r="I92" i="18" s="1"/>
  <c r="H92" i="18"/>
  <c r="B93" i="18"/>
  <c r="C93" i="18"/>
  <c r="D93" i="18"/>
  <c r="E93" i="18"/>
  <c r="F93" i="18"/>
  <c r="G93" i="18"/>
  <c r="I93" i="18" s="1"/>
  <c r="H93" i="18"/>
  <c r="B94" i="18"/>
  <c r="C94" i="18"/>
  <c r="D94" i="18"/>
  <c r="E94" i="18"/>
  <c r="F94" i="18"/>
  <c r="G94" i="18"/>
  <c r="I94" i="18" s="1"/>
  <c r="H94" i="18"/>
  <c r="B95" i="18"/>
  <c r="C95" i="18"/>
  <c r="D95" i="18"/>
  <c r="E95" i="18"/>
  <c r="F95" i="18"/>
  <c r="G95" i="18"/>
  <c r="I95" i="18" s="1"/>
  <c r="H95" i="18"/>
  <c r="B96" i="18"/>
  <c r="C96" i="18"/>
  <c r="D96" i="18"/>
  <c r="E96" i="18"/>
  <c r="F96" i="18"/>
  <c r="G96" i="18"/>
  <c r="I96" i="18" s="1"/>
  <c r="H96" i="18"/>
  <c r="B97" i="18"/>
  <c r="C97" i="18"/>
  <c r="D97" i="18"/>
  <c r="E97" i="18"/>
  <c r="F97" i="18"/>
  <c r="G97" i="18"/>
  <c r="I97" i="18" s="1"/>
  <c r="H97" i="18"/>
  <c r="B98" i="18"/>
  <c r="C98" i="18"/>
  <c r="D98" i="18"/>
  <c r="E98" i="18"/>
  <c r="F98" i="18"/>
  <c r="G98" i="18"/>
  <c r="I98" i="18" s="1"/>
  <c r="H98" i="18"/>
  <c r="B99" i="18"/>
  <c r="C99" i="18"/>
  <c r="D99" i="18"/>
  <c r="E99" i="18"/>
  <c r="F99" i="18"/>
  <c r="G99" i="18"/>
  <c r="I99" i="18" s="1"/>
  <c r="H99" i="18"/>
  <c r="B100" i="18"/>
  <c r="C100" i="18"/>
  <c r="D100" i="18"/>
  <c r="E100" i="18"/>
  <c r="F100" i="18"/>
  <c r="G100" i="18"/>
  <c r="I100" i="18" s="1"/>
  <c r="H100" i="18"/>
  <c r="B101" i="18"/>
  <c r="C101" i="18"/>
  <c r="D101" i="18"/>
  <c r="E101" i="18"/>
  <c r="F101" i="18"/>
  <c r="G101" i="18"/>
  <c r="I101" i="18" s="1"/>
  <c r="H101" i="18"/>
  <c r="B102" i="18"/>
  <c r="C102" i="18"/>
  <c r="D102" i="18"/>
  <c r="E102" i="18"/>
  <c r="F102" i="18"/>
  <c r="G102" i="18"/>
  <c r="I102" i="18" s="1"/>
  <c r="H102" i="18"/>
  <c r="B103" i="18"/>
  <c r="C103" i="18"/>
  <c r="D103" i="18"/>
  <c r="E103" i="18"/>
  <c r="F103" i="18"/>
  <c r="G103" i="18"/>
  <c r="I103" i="18" s="1"/>
  <c r="H103" i="18"/>
  <c r="B3" i="17"/>
  <c r="C3" i="17"/>
  <c r="D3" i="17"/>
  <c r="E3" i="17"/>
  <c r="F3" i="17"/>
  <c r="G3" i="17"/>
  <c r="B4" i="17"/>
  <c r="C4" i="17"/>
  <c r="D4" i="17"/>
  <c r="E4" i="17"/>
  <c r="F4" i="17"/>
  <c r="H4" i="17" s="1"/>
  <c r="G4" i="17"/>
  <c r="B5" i="17"/>
  <c r="C5" i="17"/>
  <c r="D5" i="17"/>
  <c r="E5" i="17"/>
  <c r="F5" i="17"/>
  <c r="G5" i="17"/>
  <c r="B6" i="17"/>
  <c r="C6" i="17"/>
  <c r="D6" i="17"/>
  <c r="E6" i="17"/>
  <c r="F6" i="17"/>
  <c r="G6" i="17"/>
  <c r="B7" i="17"/>
  <c r="C7" i="17"/>
  <c r="D7" i="17"/>
  <c r="E7" i="17"/>
  <c r="F7" i="17"/>
  <c r="G7" i="17"/>
  <c r="B8" i="17"/>
  <c r="C8" i="17"/>
  <c r="D8" i="17"/>
  <c r="E8" i="17"/>
  <c r="F8" i="17"/>
  <c r="G8" i="17"/>
  <c r="B9" i="17"/>
  <c r="C9" i="17"/>
  <c r="D9" i="17"/>
  <c r="E9" i="17"/>
  <c r="F9" i="17"/>
  <c r="G9" i="17"/>
  <c r="B10" i="17"/>
  <c r="C10" i="17"/>
  <c r="D10" i="17"/>
  <c r="E10" i="17"/>
  <c r="F10" i="17"/>
  <c r="G10" i="17"/>
  <c r="N10" i="17"/>
  <c r="O10" i="17"/>
  <c r="P10" i="17"/>
  <c r="H7" i="17" s="1"/>
  <c r="B11" i="17"/>
  <c r="C11" i="17"/>
  <c r="D11" i="17"/>
  <c r="E11" i="17"/>
  <c r="F11" i="17"/>
  <c r="G11" i="17"/>
  <c r="I11" i="17"/>
  <c r="N11" i="17"/>
  <c r="O11" i="17"/>
  <c r="P11" i="17"/>
  <c r="B12" i="17"/>
  <c r="C12" i="17"/>
  <c r="D12" i="17"/>
  <c r="E12" i="17"/>
  <c r="F12" i="17"/>
  <c r="G12" i="17"/>
  <c r="I12" i="17"/>
  <c r="B13" i="17"/>
  <c r="C13" i="17"/>
  <c r="D13" i="17"/>
  <c r="E13" i="17"/>
  <c r="F13" i="17"/>
  <c r="G13" i="17"/>
  <c r="H13" i="17"/>
  <c r="B14" i="17"/>
  <c r="C14" i="17"/>
  <c r="D14" i="17"/>
  <c r="E14" i="17"/>
  <c r="F14" i="17"/>
  <c r="H14" i="17" s="1"/>
  <c r="G14" i="17"/>
  <c r="B15" i="17"/>
  <c r="C15" i="17"/>
  <c r="D15" i="17"/>
  <c r="E15" i="17"/>
  <c r="F15" i="17"/>
  <c r="H15" i="17" s="1"/>
  <c r="G15" i="17"/>
  <c r="B16" i="17"/>
  <c r="C16" i="17"/>
  <c r="D16" i="17"/>
  <c r="E16" i="17"/>
  <c r="F16" i="17"/>
  <c r="G16" i="17"/>
  <c r="I16" i="17"/>
  <c r="B17" i="17"/>
  <c r="C17" i="17"/>
  <c r="D17" i="17"/>
  <c r="E17" i="17"/>
  <c r="F17" i="17"/>
  <c r="G17" i="17"/>
  <c r="H17" i="17"/>
  <c r="B18" i="17"/>
  <c r="C18" i="17"/>
  <c r="D18" i="17"/>
  <c r="E18" i="17"/>
  <c r="F18" i="17"/>
  <c r="H18" i="17" s="1"/>
  <c r="G18" i="17"/>
  <c r="B19" i="17"/>
  <c r="C19" i="17"/>
  <c r="D19" i="17"/>
  <c r="E19" i="17"/>
  <c r="F19" i="17"/>
  <c r="H19" i="17" s="1"/>
  <c r="G19" i="17"/>
  <c r="B20" i="17"/>
  <c r="C20" i="17"/>
  <c r="D20" i="17"/>
  <c r="E20" i="17"/>
  <c r="F20" i="17"/>
  <c r="G20" i="17"/>
  <c r="I20" i="17"/>
  <c r="B21" i="17"/>
  <c r="C21" i="17"/>
  <c r="D21" i="17"/>
  <c r="E21" i="17"/>
  <c r="F21" i="17"/>
  <c r="G21" i="17"/>
  <c r="H21" i="17"/>
  <c r="B22" i="17"/>
  <c r="C22" i="17"/>
  <c r="D22" i="17"/>
  <c r="E22" i="17"/>
  <c r="F22" i="17"/>
  <c r="H22" i="17" s="1"/>
  <c r="G22" i="17"/>
  <c r="B23" i="17"/>
  <c r="C23" i="17"/>
  <c r="D23" i="17"/>
  <c r="E23" i="17"/>
  <c r="F23" i="17"/>
  <c r="H23" i="17" s="1"/>
  <c r="G23" i="17"/>
  <c r="B24" i="17"/>
  <c r="C24" i="17"/>
  <c r="D24" i="17"/>
  <c r="E24" i="17"/>
  <c r="F24" i="17"/>
  <c r="G24" i="17"/>
  <c r="I24" i="17"/>
  <c r="B25" i="17"/>
  <c r="C25" i="17"/>
  <c r="D25" i="17"/>
  <c r="E25" i="17"/>
  <c r="F25" i="17"/>
  <c r="G25" i="17"/>
  <c r="H25" i="17"/>
  <c r="B26" i="17"/>
  <c r="C26" i="17"/>
  <c r="D26" i="17"/>
  <c r="E26" i="17"/>
  <c r="F26" i="17"/>
  <c r="H26" i="17" s="1"/>
  <c r="G26" i="17"/>
  <c r="B27" i="17"/>
  <c r="C27" i="17"/>
  <c r="D27" i="17"/>
  <c r="E27" i="17"/>
  <c r="F27" i="17"/>
  <c r="H27" i="17" s="1"/>
  <c r="G27" i="17"/>
  <c r="B28" i="17"/>
  <c r="C28" i="17"/>
  <c r="D28" i="17"/>
  <c r="E28" i="17"/>
  <c r="F28" i="17"/>
  <c r="G28" i="17"/>
  <c r="I28" i="17"/>
  <c r="B29" i="17"/>
  <c r="C29" i="17"/>
  <c r="D29" i="17"/>
  <c r="E29" i="17"/>
  <c r="F29" i="17"/>
  <c r="G29" i="17"/>
  <c r="H29" i="17"/>
  <c r="B30" i="17"/>
  <c r="C30" i="17"/>
  <c r="D30" i="17"/>
  <c r="E30" i="17"/>
  <c r="F30" i="17"/>
  <c r="H30" i="17" s="1"/>
  <c r="G30" i="17"/>
  <c r="B31" i="17"/>
  <c r="C31" i="17"/>
  <c r="D31" i="17"/>
  <c r="E31" i="17"/>
  <c r="F31" i="17"/>
  <c r="H31" i="17" s="1"/>
  <c r="G31" i="17"/>
  <c r="B32" i="17"/>
  <c r="C32" i="17"/>
  <c r="D32" i="17"/>
  <c r="E32" i="17"/>
  <c r="F32" i="17"/>
  <c r="G32" i="17"/>
  <c r="I32" i="17"/>
  <c r="B33" i="17"/>
  <c r="C33" i="17"/>
  <c r="D33" i="17"/>
  <c r="E33" i="17"/>
  <c r="F33" i="17"/>
  <c r="G33" i="17"/>
  <c r="H33" i="17"/>
  <c r="B34" i="17"/>
  <c r="C34" i="17"/>
  <c r="D34" i="17"/>
  <c r="E34" i="17"/>
  <c r="F34" i="17"/>
  <c r="H34" i="17" s="1"/>
  <c r="G34" i="17"/>
  <c r="B35" i="17"/>
  <c r="C35" i="17"/>
  <c r="D35" i="17"/>
  <c r="E35" i="17"/>
  <c r="F35" i="17"/>
  <c r="H35" i="17" s="1"/>
  <c r="G35" i="17"/>
  <c r="B36" i="17"/>
  <c r="C36" i="17"/>
  <c r="D36" i="17"/>
  <c r="E36" i="17"/>
  <c r="F36" i="17"/>
  <c r="G36" i="17"/>
  <c r="I36" i="17"/>
  <c r="B37" i="17"/>
  <c r="C37" i="17"/>
  <c r="D37" i="17"/>
  <c r="E37" i="17"/>
  <c r="F37" i="17"/>
  <c r="G37" i="17"/>
  <c r="H37" i="17"/>
  <c r="B38" i="17"/>
  <c r="C38" i="17"/>
  <c r="D38" i="17"/>
  <c r="E38" i="17"/>
  <c r="F38" i="17"/>
  <c r="H38" i="17" s="1"/>
  <c r="G38" i="17"/>
  <c r="B39" i="17"/>
  <c r="C39" i="17"/>
  <c r="D39" i="17"/>
  <c r="E39" i="17"/>
  <c r="F39" i="17"/>
  <c r="H39" i="17" s="1"/>
  <c r="G39" i="17"/>
  <c r="B40" i="17"/>
  <c r="C40" i="17"/>
  <c r="D40" i="17"/>
  <c r="E40" i="17"/>
  <c r="F40" i="17"/>
  <c r="G40" i="17"/>
  <c r="I40" i="17"/>
  <c r="B41" i="17"/>
  <c r="C41" i="17"/>
  <c r="D41" i="17"/>
  <c r="E41" i="17"/>
  <c r="F41" i="17"/>
  <c r="G41" i="17"/>
  <c r="H41" i="17"/>
  <c r="B42" i="17"/>
  <c r="C42" i="17"/>
  <c r="D42" i="17"/>
  <c r="E42" i="17"/>
  <c r="F42" i="17"/>
  <c r="H42" i="17" s="1"/>
  <c r="G42" i="17"/>
  <c r="B43" i="17"/>
  <c r="C43" i="17"/>
  <c r="D43" i="17"/>
  <c r="E43" i="17"/>
  <c r="F43" i="17"/>
  <c r="H43" i="17" s="1"/>
  <c r="G43" i="17"/>
  <c r="B44" i="17"/>
  <c r="C44" i="17"/>
  <c r="D44" i="17"/>
  <c r="E44" i="17"/>
  <c r="F44" i="17"/>
  <c r="G44" i="17"/>
  <c r="I44" i="17"/>
  <c r="B45" i="17"/>
  <c r="C45" i="17"/>
  <c r="D45" i="17"/>
  <c r="E45" i="17"/>
  <c r="F45" i="17"/>
  <c r="G45" i="17"/>
  <c r="H45" i="17"/>
  <c r="B46" i="17"/>
  <c r="C46" i="17"/>
  <c r="D46" i="17"/>
  <c r="E46" i="17"/>
  <c r="F46" i="17"/>
  <c r="H46" i="17" s="1"/>
  <c r="G46" i="17"/>
  <c r="B47" i="17"/>
  <c r="C47" i="17"/>
  <c r="D47" i="17"/>
  <c r="E47" i="17"/>
  <c r="F47" i="17"/>
  <c r="H47" i="17" s="1"/>
  <c r="G47" i="17"/>
  <c r="B48" i="17"/>
  <c r="C48" i="17"/>
  <c r="D48" i="17"/>
  <c r="E48" i="17"/>
  <c r="F48" i="17"/>
  <c r="G48" i="17"/>
  <c r="I48" i="17"/>
  <c r="B49" i="17"/>
  <c r="C49" i="17"/>
  <c r="D49" i="17"/>
  <c r="E49" i="17"/>
  <c r="F49" i="17"/>
  <c r="G49" i="17"/>
  <c r="H49" i="17"/>
  <c r="B50" i="17"/>
  <c r="C50" i="17"/>
  <c r="D50" i="17"/>
  <c r="E50" i="17"/>
  <c r="F50" i="17"/>
  <c r="H50" i="17" s="1"/>
  <c r="G50" i="17"/>
  <c r="B51" i="17"/>
  <c r="C51" i="17"/>
  <c r="D51" i="17"/>
  <c r="E51" i="17"/>
  <c r="F51" i="17"/>
  <c r="H51" i="17" s="1"/>
  <c r="G51" i="17"/>
  <c r="B52" i="17"/>
  <c r="C52" i="17"/>
  <c r="D52" i="17"/>
  <c r="E52" i="17"/>
  <c r="F52" i="17"/>
  <c r="G52" i="17"/>
  <c r="I52" i="17"/>
  <c r="B53" i="17"/>
  <c r="C53" i="17"/>
  <c r="D53" i="17"/>
  <c r="E53" i="17"/>
  <c r="F53" i="17"/>
  <c r="G53" i="17"/>
  <c r="H53" i="17"/>
  <c r="B54" i="17"/>
  <c r="C54" i="17"/>
  <c r="D54" i="17"/>
  <c r="E54" i="17"/>
  <c r="F54" i="17"/>
  <c r="H54" i="17" s="1"/>
  <c r="G54" i="17"/>
  <c r="B55" i="17"/>
  <c r="C55" i="17"/>
  <c r="D55" i="17"/>
  <c r="E55" i="17"/>
  <c r="F55" i="17"/>
  <c r="H55" i="17" s="1"/>
  <c r="G55" i="17"/>
  <c r="B56" i="17"/>
  <c r="C56" i="17"/>
  <c r="D56" i="17"/>
  <c r="E56" i="17"/>
  <c r="F56" i="17"/>
  <c r="G56" i="17"/>
  <c r="I56" i="17"/>
  <c r="B57" i="17"/>
  <c r="C57" i="17"/>
  <c r="D57" i="17"/>
  <c r="E57" i="17"/>
  <c r="F57" i="17"/>
  <c r="G57" i="17"/>
  <c r="H57" i="17"/>
  <c r="B58" i="17"/>
  <c r="C58" i="17"/>
  <c r="D58" i="17"/>
  <c r="E58" i="17"/>
  <c r="F58" i="17"/>
  <c r="H58" i="17" s="1"/>
  <c r="G58" i="17"/>
  <c r="B59" i="17"/>
  <c r="C59" i="17"/>
  <c r="D59" i="17"/>
  <c r="E59" i="17"/>
  <c r="F59" i="17"/>
  <c r="H59" i="17" s="1"/>
  <c r="G59" i="17"/>
  <c r="B60" i="17"/>
  <c r="C60" i="17"/>
  <c r="D60" i="17"/>
  <c r="E60" i="17"/>
  <c r="F60" i="17"/>
  <c r="G60" i="17"/>
  <c r="I60" i="17"/>
  <c r="B61" i="17"/>
  <c r="C61" i="17"/>
  <c r="D61" i="17"/>
  <c r="E61" i="17"/>
  <c r="F61" i="17"/>
  <c r="G61" i="17"/>
  <c r="H61" i="17"/>
  <c r="B62" i="17"/>
  <c r="C62" i="17"/>
  <c r="D62" i="17"/>
  <c r="E62" i="17"/>
  <c r="F62" i="17"/>
  <c r="H62" i="17" s="1"/>
  <c r="G62" i="17"/>
  <c r="B63" i="17"/>
  <c r="C63" i="17"/>
  <c r="D63" i="17"/>
  <c r="E63" i="17"/>
  <c r="F63" i="17"/>
  <c r="H63" i="17" s="1"/>
  <c r="G63" i="17"/>
  <c r="B64" i="17"/>
  <c r="C64" i="17"/>
  <c r="D64" i="17"/>
  <c r="E64" i="17"/>
  <c r="F64" i="17"/>
  <c r="G64" i="17"/>
  <c r="I64" i="17"/>
  <c r="B65" i="17"/>
  <c r="C65" i="17"/>
  <c r="D65" i="17"/>
  <c r="E65" i="17"/>
  <c r="F65" i="17"/>
  <c r="G65" i="17"/>
  <c r="H65" i="17"/>
  <c r="B66" i="17"/>
  <c r="C66" i="17"/>
  <c r="D66" i="17"/>
  <c r="E66" i="17"/>
  <c r="F66" i="17"/>
  <c r="H66" i="17" s="1"/>
  <c r="G66" i="17"/>
  <c r="B67" i="17"/>
  <c r="C67" i="17"/>
  <c r="D67" i="17"/>
  <c r="E67" i="17"/>
  <c r="F67" i="17"/>
  <c r="H67" i="17" s="1"/>
  <c r="G67" i="17"/>
  <c r="B68" i="17"/>
  <c r="C68" i="17"/>
  <c r="D68" i="17"/>
  <c r="E68" i="17"/>
  <c r="F68" i="17"/>
  <c r="G68" i="17"/>
  <c r="I68" i="17"/>
  <c r="B69" i="17"/>
  <c r="C69" i="17"/>
  <c r="D69" i="17"/>
  <c r="E69" i="17"/>
  <c r="F69" i="17"/>
  <c r="G69" i="17"/>
  <c r="H69" i="17"/>
  <c r="B70" i="17"/>
  <c r="C70" i="17"/>
  <c r="D70" i="17"/>
  <c r="E70" i="17"/>
  <c r="F70" i="17"/>
  <c r="H70" i="17" s="1"/>
  <c r="G70" i="17"/>
  <c r="B71" i="17"/>
  <c r="C71" i="17"/>
  <c r="D71" i="17"/>
  <c r="E71" i="17"/>
  <c r="F71" i="17"/>
  <c r="H71" i="17" s="1"/>
  <c r="G71" i="17"/>
  <c r="B72" i="17"/>
  <c r="C72" i="17"/>
  <c r="D72" i="17"/>
  <c r="E72" i="17"/>
  <c r="F72" i="17"/>
  <c r="G72" i="17"/>
  <c r="I72" i="17"/>
  <c r="B73" i="17"/>
  <c r="C73" i="17"/>
  <c r="D73" i="17"/>
  <c r="E73" i="17"/>
  <c r="F73" i="17"/>
  <c r="G73" i="17"/>
  <c r="H73" i="17"/>
  <c r="B74" i="17"/>
  <c r="C74" i="17"/>
  <c r="D74" i="17"/>
  <c r="E74" i="17"/>
  <c r="F74" i="17"/>
  <c r="H74" i="17" s="1"/>
  <c r="G74" i="17"/>
  <c r="B75" i="17"/>
  <c r="C75" i="17"/>
  <c r="D75" i="17"/>
  <c r="E75" i="17"/>
  <c r="F75" i="17"/>
  <c r="H75" i="17" s="1"/>
  <c r="G75" i="17"/>
  <c r="B76" i="17"/>
  <c r="C76" i="17"/>
  <c r="D76" i="17"/>
  <c r="E76" i="17"/>
  <c r="F76" i="17"/>
  <c r="G76" i="17"/>
  <c r="I76" i="17"/>
  <c r="B77" i="17"/>
  <c r="C77" i="17"/>
  <c r="D77" i="17"/>
  <c r="E77" i="17"/>
  <c r="F77" i="17"/>
  <c r="G77" i="17"/>
  <c r="H77" i="17"/>
  <c r="B78" i="17"/>
  <c r="C78" i="17"/>
  <c r="D78" i="17"/>
  <c r="E78" i="17"/>
  <c r="F78" i="17"/>
  <c r="H78" i="17" s="1"/>
  <c r="G78" i="17"/>
  <c r="B79" i="17"/>
  <c r="C79" i="17"/>
  <c r="D79" i="17"/>
  <c r="E79" i="17"/>
  <c r="F79" i="17"/>
  <c r="H79" i="17" s="1"/>
  <c r="G79" i="17"/>
  <c r="B80" i="17"/>
  <c r="C80" i="17"/>
  <c r="D80" i="17"/>
  <c r="E80" i="17"/>
  <c r="F80" i="17"/>
  <c r="G80" i="17"/>
  <c r="I80" i="17"/>
  <c r="B81" i="17"/>
  <c r="C81" i="17"/>
  <c r="D81" i="17"/>
  <c r="E81" i="17"/>
  <c r="F81" i="17"/>
  <c r="G81" i="17"/>
  <c r="H81" i="17"/>
  <c r="B82" i="17"/>
  <c r="C82" i="17"/>
  <c r="D82" i="17"/>
  <c r="E82" i="17"/>
  <c r="F82" i="17"/>
  <c r="H82" i="17" s="1"/>
  <c r="G82" i="17"/>
  <c r="B83" i="17"/>
  <c r="C83" i="17"/>
  <c r="D83" i="17"/>
  <c r="E83" i="17"/>
  <c r="F83" i="17"/>
  <c r="H83" i="17" s="1"/>
  <c r="G83" i="17"/>
  <c r="B84" i="17"/>
  <c r="C84" i="17"/>
  <c r="D84" i="17"/>
  <c r="E84" i="17"/>
  <c r="F84" i="17"/>
  <c r="G84" i="17"/>
  <c r="I84" i="17"/>
  <c r="B85" i="17"/>
  <c r="C85" i="17"/>
  <c r="D85" i="17"/>
  <c r="E85" i="17"/>
  <c r="F85" i="17"/>
  <c r="G85" i="17"/>
  <c r="H85" i="17"/>
  <c r="B86" i="17"/>
  <c r="C86" i="17"/>
  <c r="D86" i="17"/>
  <c r="E86" i="17"/>
  <c r="F86" i="17"/>
  <c r="H86" i="17" s="1"/>
  <c r="G86" i="17"/>
  <c r="B87" i="17"/>
  <c r="C87" i="17"/>
  <c r="D87" i="17"/>
  <c r="E87" i="17"/>
  <c r="F87" i="17"/>
  <c r="H87" i="17" s="1"/>
  <c r="G87" i="17"/>
  <c r="B88" i="17"/>
  <c r="C88" i="17"/>
  <c r="D88" i="17"/>
  <c r="E88" i="17"/>
  <c r="F88" i="17"/>
  <c r="G88" i="17"/>
  <c r="I88" i="17"/>
  <c r="B89" i="17"/>
  <c r="C89" i="17"/>
  <c r="D89" i="17"/>
  <c r="E89" i="17"/>
  <c r="F89" i="17"/>
  <c r="G89" i="17"/>
  <c r="H89" i="17"/>
  <c r="B90" i="17"/>
  <c r="C90" i="17"/>
  <c r="D90" i="17"/>
  <c r="E90" i="17"/>
  <c r="F90" i="17"/>
  <c r="H90" i="17" s="1"/>
  <c r="G90" i="17"/>
  <c r="B91" i="17"/>
  <c r="C91" i="17"/>
  <c r="D91" i="17"/>
  <c r="E91" i="17"/>
  <c r="F91" i="17"/>
  <c r="H91" i="17" s="1"/>
  <c r="G91" i="17"/>
  <c r="B92" i="17"/>
  <c r="C92" i="17"/>
  <c r="D92" i="17"/>
  <c r="E92" i="17"/>
  <c r="F92" i="17"/>
  <c r="G92" i="17"/>
  <c r="I92" i="17"/>
  <c r="B93" i="17"/>
  <c r="C93" i="17"/>
  <c r="D93" i="17"/>
  <c r="E93" i="17"/>
  <c r="F93" i="17"/>
  <c r="G93" i="17"/>
  <c r="H93" i="17"/>
  <c r="B94" i="17"/>
  <c r="C94" i="17"/>
  <c r="D94" i="17"/>
  <c r="E94" i="17"/>
  <c r="F94" i="17"/>
  <c r="H94" i="17" s="1"/>
  <c r="G94" i="17"/>
  <c r="B95" i="17"/>
  <c r="C95" i="17"/>
  <c r="D95" i="17"/>
  <c r="E95" i="17"/>
  <c r="F95" i="17"/>
  <c r="H95" i="17" s="1"/>
  <c r="G95" i="17"/>
  <c r="B96" i="17"/>
  <c r="C96" i="17"/>
  <c r="D96" i="17"/>
  <c r="E96" i="17"/>
  <c r="F96" i="17"/>
  <c r="G96" i="17"/>
  <c r="I96" i="17"/>
  <c r="B97" i="17"/>
  <c r="C97" i="17"/>
  <c r="D97" i="17"/>
  <c r="E97" i="17"/>
  <c r="F97" i="17"/>
  <c r="G97" i="17"/>
  <c r="H97" i="17"/>
  <c r="B98" i="17"/>
  <c r="C98" i="17"/>
  <c r="D98" i="17"/>
  <c r="E98" i="17"/>
  <c r="F98" i="17"/>
  <c r="H98" i="17" s="1"/>
  <c r="G98" i="17"/>
  <c r="B99" i="17"/>
  <c r="C99" i="17"/>
  <c r="D99" i="17"/>
  <c r="E99" i="17"/>
  <c r="F99" i="17"/>
  <c r="H99" i="17" s="1"/>
  <c r="G99" i="17"/>
  <c r="B100" i="17"/>
  <c r="C100" i="17"/>
  <c r="D100" i="17"/>
  <c r="E100" i="17"/>
  <c r="F100" i="17"/>
  <c r="G100" i="17"/>
  <c r="I100" i="17"/>
  <c r="B101" i="17"/>
  <c r="C101" i="17"/>
  <c r="D101" i="17"/>
  <c r="E101" i="17"/>
  <c r="F101" i="17"/>
  <c r="G101" i="17"/>
  <c r="H101" i="17"/>
  <c r="B102" i="17"/>
  <c r="C102" i="17"/>
  <c r="D102" i="17"/>
  <c r="E102" i="17"/>
  <c r="F102" i="17"/>
  <c r="H102" i="17" s="1"/>
  <c r="G102" i="17"/>
  <c r="B103" i="17"/>
  <c r="C103" i="17"/>
  <c r="D103" i="17"/>
  <c r="E103" i="17"/>
  <c r="F103" i="17"/>
  <c r="H103" i="17" s="1"/>
  <c r="G103" i="17"/>
  <c r="I103" i="17"/>
  <c r="J103" i="17" s="1"/>
  <c r="B1" i="16" a="1"/>
  <c r="B1" i="16" s="1"/>
  <c r="O1" i="16" a="1"/>
  <c r="O1" i="16"/>
  <c r="B3" i="16"/>
  <c r="C3" i="16"/>
  <c r="E3" i="16"/>
  <c r="F3" i="16"/>
  <c r="G3" i="16"/>
  <c r="H3" i="16"/>
  <c r="I3" i="16"/>
  <c r="J3" i="16"/>
  <c r="K3" i="16"/>
  <c r="B4" i="16"/>
  <c r="C4" i="16"/>
  <c r="D4" i="16"/>
  <c r="E4" i="16"/>
  <c r="F4" i="16"/>
  <c r="G4" i="16"/>
  <c r="H4" i="16"/>
  <c r="I4" i="16"/>
  <c r="J4" i="16"/>
  <c r="K4" i="16"/>
  <c r="B5" i="16"/>
  <c r="C5" i="16"/>
  <c r="D5" i="16"/>
  <c r="E5" i="16"/>
  <c r="F5" i="16"/>
  <c r="G5" i="16"/>
  <c r="H5" i="16"/>
  <c r="I5" i="16"/>
  <c r="J5" i="16"/>
  <c r="K5" i="16"/>
  <c r="B6" i="16"/>
  <c r="C6" i="16"/>
  <c r="D6" i="16"/>
  <c r="E6" i="16"/>
  <c r="F6" i="16"/>
  <c r="G6" i="16"/>
  <c r="H6" i="16"/>
  <c r="I6" i="16"/>
  <c r="J6" i="16"/>
  <c r="K6" i="16"/>
  <c r="B7" i="16"/>
  <c r="C7" i="16" s="1"/>
  <c r="F7" i="16"/>
  <c r="G7" i="16"/>
  <c r="J7" i="16"/>
  <c r="B8" i="16"/>
  <c r="C8" i="16" s="1"/>
  <c r="E8" i="16"/>
  <c r="F8" i="16"/>
  <c r="H8" i="16"/>
  <c r="I8" i="16"/>
  <c r="J8" i="16"/>
  <c r="B9" i="16"/>
  <c r="C9" i="16"/>
  <c r="D9" i="16"/>
  <c r="E9" i="16"/>
  <c r="F9" i="16"/>
  <c r="G9" i="16"/>
  <c r="H9" i="16"/>
  <c r="I9" i="16"/>
  <c r="J9" i="16"/>
  <c r="K9" i="16"/>
  <c r="B10" i="16"/>
  <c r="E10" i="16" s="1"/>
  <c r="C10" i="16"/>
  <c r="D10" i="16"/>
  <c r="F10" i="16"/>
  <c r="G10" i="16"/>
  <c r="H10" i="16"/>
  <c r="J10" i="16"/>
  <c r="K10" i="16"/>
  <c r="B11" i="16"/>
  <c r="F11" i="16" s="1"/>
  <c r="K11" i="16"/>
  <c r="B14" i="16" a="1"/>
  <c r="B14" i="16" s="1"/>
  <c r="O14" i="16" a="1"/>
  <c r="O14" i="16" s="1"/>
  <c r="B16" i="16"/>
  <c r="E16" i="16"/>
  <c r="F16" i="16"/>
  <c r="G16" i="16"/>
  <c r="I16" i="16"/>
  <c r="J16" i="16"/>
  <c r="K16" i="16"/>
  <c r="B17" i="16"/>
  <c r="C17" i="16" s="1"/>
  <c r="D17" i="16"/>
  <c r="E17" i="16"/>
  <c r="F17" i="16"/>
  <c r="H17" i="16"/>
  <c r="I17" i="16"/>
  <c r="J17" i="16"/>
  <c r="B18" i="16"/>
  <c r="C18" i="16"/>
  <c r="D18" i="16"/>
  <c r="E18" i="16"/>
  <c r="F18" i="16"/>
  <c r="G18" i="16"/>
  <c r="H18" i="16"/>
  <c r="I18" i="16"/>
  <c r="J18" i="16"/>
  <c r="K18" i="16"/>
  <c r="B19" i="16"/>
  <c r="F19" i="16" s="1"/>
  <c r="B20" i="16"/>
  <c r="C20" i="16" s="1"/>
  <c r="E20" i="16"/>
  <c r="F20" i="16"/>
  <c r="I20" i="16"/>
  <c r="J20" i="16"/>
  <c r="K20" i="16"/>
  <c r="B21" i="16"/>
  <c r="C21" i="16" s="1"/>
  <c r="D21" i="16"/>
  <c r="E21" i="16"/>
  <c r="F21" i="16"/>
  <c r="H21" i="16"/>
  <c r="I21" i="16"/>
  <c r="J21" i="16"/>
  <c r="B22" i="16"/>
  <c r="C22" i="16"/>
  <c r="D22" i="16"/>
  <c r="E22" i="16"/>
  <c r="F22" i="16"/>
  <c r="G22" i="16"/>
  <c r="H22" i="16"/>
  <c r="I22" i="16"/>
  <c r="J22" i="16"/>
  <c r="K22" i="16"/>
  <c r="B23" i="16"/>
  <c r="F23" i="16"/>
  <c r="B24" i="16"/>
  <c r="C24" i="16" s="1"/>
  <c r="E24" i="16"/>
  <c r="F24" i="16"/>
  <c r="I24" i="16"/>
  <c r="J24" i="16"/>
  <c r="E2" i="15"/>
  <c r="E3" i="15"/>
  <c r="E4" i="15"/>
  <c r="E5" i="15"/>
  <c r="E6" i="15"/>
  <c r="E7" i="15"/>
  <c r="E8" i="15"/>
  <c r="E9" i="15"/>
  <c r="E10" i="15"/>
  <c r="E11" i="15"/>
  <c r="B12" i="15"/>
  <c r="C12" i="15"/>
  <c r="E15" i="15"/>
  <c r="E16" i="15"/>
  <c r="E17" i="15"/>
  <c r="E18" i="15"/>
  <c r="E19" i="15"/>
  <c r="E20" i="15"/>
  <c r="E21" i="15"/>
  <c r="E22" i="15"/>
  <c r="E23" i="15"/>
  <c r="E24" i="15"/>
  <c r="A1" i="14"/>
  <c r="B1" i="14"/>
  <c r="C1" i="14"/>
  <c r="D1" i="14"/>
  <c r="E1" i="14"/>
  <c r="F1" i="14"/>
  <c r="A2" i="14"/>
  <c r="B2" i="14"/>
  <c r="C2" i="14"/>
  <c r="D2" i="14"/>
  <c r="E2" i="14"/>
  <c r="F2" i="14"/>
  <c r="A3" i="14"/>
  <c r="B3" i="14"/>
  <c r="C3" i="14"/>
  <c r="D3" i="14"/>
  <c r="E3" i="14"/>
  <c r="F3" i="14"/>
  <c r="A4" i="14"/>
  <c r="B4" i="14"/>
  <c r="C4" i="14"/>
  <c r="D4" i="14"/>
  <c r="E4" i="14"/>
  <c r="V22" i="9" s="1"/>
  <c r="F4" i="14"/>
  <c r="A1" i="13"/>
  <c r="B1" i="13"/>
  <c r="C1" i="13"/>
  <c r="D1" i="13"/>
  <c r="E1" i="13"/>
  <c r="F1" i="13"/>
  <c r="A2" i="13"/>
  <c r="B2" i="13"/>
  <c r="C2" i="13"/>
  <c r="D2" i="13"/>
  <c r="E2" i="13"/>
  <c r="F2" i="13"/>
  <c r="A3" i="13"/>
  <c r="B3" i="13"/>
  <c r="C3" i="13"/>
  <c r="D3" i="13"/>
  <c r="E3" i="13"/>
  <c r="F3" i="13"/>
  <c r="A4" i="13"/>
  <c r="B4" i="13"/>
  <c r="C4" i="13"/>
  <c r="D4" i="13"/>
  <c r="E4" i="13"/>
  <c r="N22" i="9" s="1"/>
  <c r="F4" i="13"/>
  <c r="A1" i="12"/>
  <c r="B1" i="12"/>
  <c r="C1" i="12"/>
  <c r="D1" i="12"/>
  <c r="E1" i="12"/>
  <c r="F1" i="12"/>
  <c r="A2" i="12"/>
  <c r="B2" i="12"/>
  <c r="C2" i="12"/>
  <c r="D2" i="12"/>
  <c r="E2" i="12"/>
  <c r="F2" i="12"/>
  <c r="A3" i="12"/>
  <c r="B3" i="12"/>
  <c r="C3" i="12"/>
  <c r="D3" i="12"/>
  <c r="E3" i="12"/>
  <c r="F3" i="12"/>
  <c r="A4" i="12"/>
  <c r="B4" i="12"/>
  <c r="C4" i="12"/>
  <c r="D4" i="12"/>
  <c r="E4" i="12"/>
  <c r="F4" i="12"/>
  <c r="G22" i="9" s="1"/>
  <c r="W22" i="9"/>
  <c r="U22" i="9"/>
  <c r="T22" i="9"/>
  <c r="S22" i="9"/>
  <c r="R22" i="9"/>
  <c r="O22" i="9"/>
  <c r="M22" i="9"/>
  <c r="L22" i="9"/>
  <c r="K22" i="9"/>
  <c r="J22" i="9"/>
  <c r="F22" i="9"/>
  <c r="E22" i="9"/>
  <c r="D22" i="9"/>
  <c r="C22" i="9"/>
  <c r="B22" i="9"/>
  <c r="W21" i="9"/>
  <c r="V21" i="9"/>
  <c r="U21" i="9"/>
  <c r="T21" i="9"/>
  <c r="S21" i="9"/>
  <c r="R21" i="9"/>
  <c r="O21" i="9"/>
  <c r="N21" i="9"/>
  <c r="M21" i="9"/>
  <c r="L21" i="9"/>
  <c r="K21" i="9"/>
  <c r="J21" i="9"/>
  <c r="G21" i="9"/>
  <c r="F21" i="9"/>
  <c r="E21" i="9"/>
  <c r="D21" i="9"/>
  <c r="C21" i="9"/>
  <c r="B21" i="9"/>
  <c r="W20" i="9"/>
  <c r="V20" i="9"/>
  <c r="U20" i="9"/>
  <c r="T20" i="9"/>
  <c r="S20" i="9"/>
  <c r="R20" i="9"/>
  <c r="O20" i="9"/>
  <c r="N20" i="9"/>
  <c r="M20" i="9"/>
  <c r="L20" i="9"/>
  <c r="K20" i="9"/>
  <c r="J20" i="9"/>
  <c r="G20" i="9"/>
  <c r="F20" i="9"/>
  <c r="E20" i="9"/>
  <c r="D20" i="9"/>
  <c r="C20" i="9"/>
  <c r="B20" i="9"/>
  <c r="W19" i="9"/>
  <c r="V19" i="9"/>
  <c r="U19" i="9"/>
  <c r="T19" i="9"/>
  <c r="S19" i="9"/>
  <c r="R19" i="9"/>
  <c r="O19" i="9"/>
  <c r="N19" i="9"/>
  <c r="M19" i="9"/>
  <c r="L19" i="9"/>
  <c r="K19" i="9"/>
  <c r="J19" i="9"/>
  <c r="G19" i="9"/>
  <c r="F19" i="9"/>
  <c r="E19" i="9"/>
  <c r="D19" i="9"/>
  <c r="C19" i="9"/>
  <c r="B19" i="9"/>
  <c r="O15" i="9"/>
  <c r="N15" i="9"/>
  <c r="M15" i="9"/>
  <c r="L15" i="9"/>
  <c r="K15" i="9"/>
  <c r="J15" i="9"/>
  <c r="O14" i="9"/>
  <c r="N14" i="9"/>
  <c r="M14" i="9"/>
  <c r="L14" i="9"/>
  <c r="K14" i="9"/>
  <c r="J14" i="9"/>
  <c r="F14" i="9"/>
  <c r="E14" i="9"/>
  <c r="D14" i="9"/>
  <c r="C14" i="9"/>
  <c r="B14" i="9"/>
  <c r="O13" i="9"/>
  <c r="N13" i="9"/>
  <c r="M13" i="9"/>
  <c r="L13" i="9"/>
  <c r="K13" i="9"/>
  <c r="J13" i="9"/>
  <c r="F13" i="9"/>
  <c r="E13" i="9"/>
  <c r="D13" i="9"/>
  <c r="C13" i="9"/>
  <c r="B13" i="9"/>
  <c r="O12" i="9"/>
  <c r="N12" i="9"/>
  <c r="M12" i="9"/>
  <c r="L12" i="9"/>
  <c r="K12" i="9"/>
  <c r="J12" i="9"/>
  <c r="F12" i="9"/>
  <c r="E12" i="9"/>
  <c r="D12" i="9"/>
  <c r="C12" i="9"/>
  <c r="B12" i="9"/>
  <c r="O11" i="9"/>
  <c r="N11" i="9"/>
  <c r="M11" i="9"/>
  <c r="L11" i="9"/>
  <c r="K11" i="9"/>
  <c r="J11" i="9"/>
  <c r="F11" i="9"/>
  <c r="E11" i="9"/>
  <c r="D11" i="9"/>
  <c r="C11" i="9"/>
  <c r="B11" i="9"/>
  <c r="O7" i="9"/>
  <c r="N7" i="9"/>
  <c r="M7" i="9"/>
  <c r="L7" i="9"/>
  <c r="K7" i="9"/>
  <c r="J7" i="9"/>
  <c r="F7" i="9"/>
  <c r="E7" i="9"/>
  <c r="D7" i="9"/>
  <c r="C7" i="9"/>
  <c r="B7" i="9"/>
  <c r="O6" i="9"/>
  <c r="N6" i="9"/>
  <c r="M6" i="9"/>
  <c r="L6" i="9"/>
  <c r="K6" i="9"/>
  <c r="J6" i="9"/>
  <c r="F6" i="9"/>
  <c r="E6" i="9"/>
  <c r="D6" i="9"/>
  <c r="C6" i="9"/>
  <c r="B6" i="9"/>
  <c r="O5" i="9"/>
  <c r="N5" i="9"/>
  <c r="M5" i="9"/>
  <c r="L5" i="9"/>
  <c r="K5" i="9"/>
  <c r="J5" i="9"/>
  <c r="F5" i="9"/>
  <c r="E5" i="9"/>
  <c r="D5" i="9"/>
  <c r="C5" i="9"/>
  <c r="B5" i="9"/>
  <c r="O4" i="9"/>
  <c r="N4" i="9"/>
  <c r="M4" i="9"/>
  <c r="L4" i="9"/>
  <c r="K4" i="9"/>
  <c r="J4" i="9"/>
  <c r="F4" i="9"/>
  <c r="E4" i="9"/>
  <c r="D4" i="9"/>
  <c r="C4" i="9"/>
  <c r="B4" i="9"/>
  <c r="O3" i="9"/>
  <c r="N3" i="9"/>
  <c r="M3" i="9"/>
  <c r="L3" i="9"/>
  <c r="K3" i="9"/>
  <c r="J3" i="9"/>
  <c r="F3" i="9"/>
  <c r="E3" i="9"/>
  <c r="D3" i="9"/>
  <c r="C3" i="9"/>
  <c r="B3" i="9"/>
  <c r="S35" i="20" l="1"/>
  <c r="S38" i="20" s="1"/>
  <c r="R38" i="20"/>
  <c r="T35" i="20"/>
  <c r="U35" i="20"/>
  <c r="AA38" i="20"/>
  <c r="K38" i="20"/>
  <c r="N35" i="20"/>
  <c r="K38" i="21"/>
  <c r="O20" i="21"/>
  <c r="AC35" i="20"/>
  <c r="AC38" i="20" s="1"/>
  <c r="D35" i="20"/>
  <c r="D38" i="20" s="1"/>
  <c r="E6" i="21"/>
  <c r="C6" i="21"/>
  <c r="C8" i="21" s="1"/>
  <c r="B8" i="21"/>
  <c r="D6" i="21"/>
  <c r="D8" i="21" s="1"/>
  <c r="U37" i="20"/>
  <c r="U36" i="20"/>
  <c r="AB35" i="20"/>
  <c r="AB38" i="20" s="1"/>
  <c r="C35" i="20"/>
  <c r="N19" i="20"/>
  <c r="AD38" i="21"/>
  <c r="AE34" i="21" s="1"/>
  <c r="E35" i="21"/>
  <c r="B38" i="21"/>
  <c r="F35" i="21"/>
  <c r="C35" i="21"/>
  <c r="C38" i="21" s="1"/>
  <c r="D35" i="21"/>
  <c r="V18" i="21"/>
  <c r="S21" i="21"/>
  <c r="N21" i="21"/>
  <c r="O17" i="21" s="1"/>
  <c r="E38" i="20"/>
  <c r="T37" i="20"/>
  <c r="V37" i="20" s="1"/>
  <c r="T36" i="20"/>
  <c r="V36" i="20" s="1"/>
  <c r="C8" i="20"/>
  <c r="C21" i="21"/>
  <c r="V35" i="21"/>
  <c r="M35" i="21"/>
  <c r="M38" i="21" s="1"/>
  <c r="U18" i="21"/>
  <c r="U21" i="21" s="1"/>
  <c r="E18" i="21"/>
  <c r="E21" i="21" s="1"/>
  <c r="U18" i="20"/>
  <c r="U21" i="20" s="1"/>
  <c r="E18" i="20"/>
  <c r="E21" i="20" s="1"/>
  <c r="D7" i="20"/>
  <c r="E7" i="20" s="1"/>
  <c r="D6" i="20"/>
  <c r="D8" i="20" s="1"/>
  <c r="J38" i="21"/>
  <c r="E37" i="21"/>
  <c r="L36" i="21"/>
  <c r="N36" i="21" s="1"/>
  <c r="E36" i="21"/>
  <c r="U35" i="21"/>
  <c r="U38" i="21" s="1"/>
  <c r="L35" i="21"/>
  <c r="T18" i="21"/>
  <c r="T21" i="21" s="1"/>
  <c r="D18" i="21"/>
  <c r="D21" i="21" s="1"/>
  <c r="V20" i="20"/>
  <c r="D20" i="20"/>
  <c r="F20" i="20" s="1"/>
  <c r="B8" i="20"/>
  <c r="V37" i="21"/>
  <c r="K37" i="21"/>
  <c r="N37" i="21" s="1"/>
  <c r="D37" i="21"/>
  <c r="F37" i="21" s="1"/>
  <c r="D36" i="21"/>
  <c r="F36" i="21" s="1"/>
  <c r="M22" i="15"/>
  <c r="J59" i="17"/>
  <c r="J27" i="17"/>
  <c r="J19" i="16"/>
  <c r="J11" i="16"/>
  <c r="J91" i="17"/>
  <c r="C23" i="16"/>
  <c r="G23" i="16"/>
  <c r="K23" i="16"/>
  <c r="D23" i="16"/>
  <c r="H23" i="16"/>
  <c r="E23" i="16"/>
  <c r="I23" i="16"/>
  <c r="F1" i="15" a="1"/>
  <c r="C19" i="16"/>
  <c r="G19" i="16"/>
  <c r="K19" i="16"/>
  <c r="D19" i="16"/>
  <c r="H19" i="16"/>
  <c r="E19" i="16"/>
  <c r="I19" i="16"/>
  <c r="C11" i="16"/>
  <c r="G11" i="16"/>
  <c r="D11" i="16"/>
  <c r="H11" i="16"/>
  <c r="E11" i="16"/>
  <c r="I11" i="16"/>
  <c r="H24" i="15"/>
  <c r="J22" i="15"/>
  <c r="N22" i="15"/>
  <c r="G22" i="15"/>
  <c r="O22" i="15"/>
  <c r="H22" i="15"/>
  <c r="L22" i="15"/>
  <c r="H20" i="15"/>
  <c r="N18" i="15"/>
  <c r="G18" i="15"/>
  <c r="K18" i="15"/>
  <c r="H18" i="15"/>
  <c r="L18" i="15"/>
  <c r="G17" i="15"/>
  <c r="F14" i="15" a="1"/>
  <c r="J23" i="16"/>
  <c r="H24" i="16"/>
  <c r="D24" i="16"/>
  <c r="K21" i="16"/>
  <c r="G21" i="16"/>
  <c r="H20" i="16"/>
  <c r="D20" i="16"/>
  <c r="K17" i="16"/>
  <c r="G17" i="16"/>
  <c r="H16" i="16"/>
  <c r="D16" i="16"/>
  <c r="D8" i="16"/>
  <c r="I7" i="16"/>
  <c r="E7" i="16"/>
  <c r="X10" i="16" s="1"/>
  <c r="J74" i="17"/>
  <c r="J42" i="17"/>
  <c r="I3" i="17"/>
  <c r="I7" i="17"/>
  <c r="J7" i="17" s="1"/>
  <c r="I13" i="17"/>
  <c r="I17" i="17"/>
  <c r="I21" i="17"/>
  <c r="J21" i="17" s="1"/>
  <c r="I25" i="17"/>
  <c r="I29" i="17"/>
  <c r="I33" i="17"/>
  <c r="J33" i="17" s="1"/>
  <c r="I37" i="17"/>
  <c r="J37" i="17" s="1"/>
  <c r="I41" i="17"/>
  <c r="J41" i="17" s="1"/>
  <c r="I45" i="17"/>
  <c r="I49" i="17"/>
  <c r="I53" i="17"/>
  <c r="J53" i="17" s="1"/>
  <c r="I57" i="17"/>
  <c r="I61" i="17"/>
  <c r="I65" i="17"/>
  <c r="I69" i="17"/>
  <c r="J69" i="17" s="1"/>
  <c r="I73" i="17"/>
  <c r="J73" i="17" s="1"/>
  <c r="I77" i="17"/>
  <c r="I81" i="17"/>
  <c r="I85" i="17"/>
  <c r="J85" i="17" s="1"/>
  <c r="I89" i="17"/>
  <c r="I93" i="17"/>
  <c r="I97" i="17"/>
  <c r="I101" i="17"/>
  <c r="J101" i="17" s="1"/>
  <c r="I4" i="17"/>
  <c r="J4" i="17" s="1"/>
  <c r="I8" i="17"/>
  <c r="I14" i="17"/>
  <c r="I18" i="17"/>
  <c r="I22" i="17"/>
  <c r="I26" i="17"/>
  <c r="J26" i="17" s="1"/>
  <c r="I30" i="17"/>
  <c r="I34" i="17"/>
  <c r="J34" i="17" s="1"/>
  <c r="I38" i="17"/>
  <c r="J38" i="17" s="1"/>
  <c r="I42" i="17"/>
  <c r="I46" i="17"/>
  <c r="I50" i="17"/>
  <c r="I54" i="17"/>
  <c r="J54" i="17" s="1"/>
  <c r="I58" i="17"/>
  <c r="J58" i="17" s="1"/>
  <c r="I62" i="17"/>
  <c r="I66" i="17"/>
  <c r="J66" i="17" s="1"/>
  <c r="I70" i="17"/>
  <c r="J70" i="17" s="1"/>
  <c r="I74" i="17"/>
  <c r="I78" i="17"/>
  <c r="I82" i="17"/>
  <c r="I86" i="17"/>
  <c r="J86" i="17" s="1"/>
  <c r="I90" i="17"/>
  <c r="J90" i="17" s="1"/>
  <c r="I94" i="17"/>
  <c r="I98" i="17"/>
  <c r="J98" i="17" s="1"/>
  <c r="I102" i="17"/>
  <c r="I5" i="17"/>
  <c r="I9" i="17"/>
  <c r="I15" i="17"/>
  <c r="J15" i="17" s="1"/>
  <c r="I19" i="17"/>
  <c r="J19" i="17" s="1"/>
  <c r="I23" i="17"/>
  <c r="J23" i="17" s="1"/>
  <c r="I27" i="17"/>
  <c r="I31" i="17"/>
  <c r="J31" i="17" s="1"/>
  <c r="I35" i="17"/>
  <c r="J35" i="17" s="1"/>
  <c r="I39" i="17"/>
  <c r="J39" i="17" s="1"/>
  <c r="I43" i="17"/>
  <c r="J43" i="17" s="1"/>
  <c r="I47" i="17"/>
  <c r="J47" i="17" s="1"/>
  <c r="I51" i="17"/>
  <c r="J51" i="17" s="1"/>
  <c r="I55" i="17"/>
  <c r="J55" i="17" s="1"/>
  <c r="I59" i="17"/>
  <c r="I63" i="17"/>
  <c r="J63" i="17" s="1"/>
  <c r="I67" i="17"/>
  <c r="J67" i="17" s="1"/>
  <c r="I71" i="17"/>
  <c r="J71" i="17" s="1"/>
  <c r="I75" i="17"/>
  <c r="J75" i="17" s="1"/>
  <c r="I79" i="17"/>
  <c r="J79" i="17" s="1"/>
  <c r="I83" i="17"/>
  <c r="J83" i="17" s="1"/>
  <c r="I87" i="17"/>
  <c r="J87" i="17" s="1"/>
  <c r="I91" i="17"/>
  <c r="I95" i="17"/>
  <c r="J95" i="17" s="1"/>
  <c r="I99" i="17"/>
  <c r="J99" i="17" s="1"/>
  <c r="H8" i="17"/>
  <c r="J8" i="17" s="1"/>
  <c r="I6" i="17"/>
  <c r="H3" i="17"/>
  <c r="J3" i="17" s="1"/>
  <c r="J81" i="17"/>
  <c r="J17" i="17"/>
  <c r="L21" i="15"/>
  <c r="H21" i="15"/>
  <c r="L17" i="15"/>
  <c r="H17" i="15"/>
  <c r="J15" i="15"/>
  <c r="K24" i="16"/>
  <c r="G24" i="16"/>
  <c r="G20" i="16"/>
  <c r="T20" i="16" s="1"/>
  <c r="C16" i="16"/>
  <c r="O15" i="16"/>
  <c r="I10" i="16"/>
  <c r="K8" i="16"/>
  <c r="G8" i="16"/>
  <c r="O7" i="16"/>
  <c r="H7" i="16"/>
  <c r="U7" i="16" s="1"/>
  <c r="D7" i="16"/>
  <c r="J94" i="17"/>
  <c r="J89" i="17"/>
  <c r="J78" i="17"/>
  <c r="J62" i="17"/>
  <c r="J57" i="17"/>
  <c r="J46" i="17"/>
  <c r="J30" i="17"/>
  <c r="J25" i="17"/>
  <c r="J14" i="17"/>
  <c r="I10" i="17"/>
  <c r="H5" i="17"/>
  <c r="J5" i="17" s="1"/>
  <c r="J102" i="17"/>
  <c r="J97" i="17"/>
  <c r="J65" i="17"/>
  <c r="J49" i="17"/>
  <c r="J22" i="17"/>
  <c r="O21" i="15"/>
  <c r="K21" i="15"/>
  <c r="O17" i="15"/>
  <c r="K17" i="15"/>
  <c r="K7" i="16"/>
  <c r="P2" i="16"/>
  <c r="T2" i="16"/>
  <c r="D3" i="16"/>
  <c r="P8" i="16" s="1"/>
  <c r="U2" i="16"/>
  <c r="O2" i="16"/>
  <c r="J93" i="17"/>
  <c r="J82" i="17"/>
  <c r="J77" i="17"/>
  <c r="J61" i="17"/>
  <c r="J50" i="17"/>
  <c r="J45" i="17"/>
  <c r="J29" i="17"/>
  <c r="J18" i="17"/>
  <c r="J13" i="17"/>
  <c r="H6" i="17"/>
  <c r="J6" i="17" s="1"/>
  <c r="H10" i="17"/>
  <c r="J10" i="17" s="1"/>
  <c r="H11" i="17"/>
  <c r="J11" i="17" s="1"/>
  <c r="H12" i="17"/>
  <c r="J12" i="17" s="1"/>
  <c r="H16" i="17"/>
  <c r="J16" i="17" s="1"/>
  <c r="H20" i="17"/>
  <c r="J20" i="17" s="1"/>
  <c r="H24" i="17"/>
  <c r="J24" i="17" s="1"/>
  <c r="H28" i="17"/>
  <c r="J28" i="17" s="1"/>
  <c r="H32" i="17"/>
  <c r="J32" i="17" s="1"/>
  <c r="H36" i="17"/>
  <c r="J36" i="17" s="1"/>
  <c r="H40" i="17"/>
  <c r="J40" i="17" s="1"/>
  <c r="H44" i="17"/>
  <c r="J44" i="17" s="1"/>
  <c r="H48" i="17"/>
  <c r="J48" i="17" s="1"/>
  <c r="H52" i="17"/>
  <c r="J52" i="17" s="1"/>
  <c r="H56" i="17"/>
  <c r="J56" i="17" s="1"/>
  <c r="H60" i="17"/>
  <c r="J60" i="17" s="1"/>
  <c r="H64" i="17"/>
  <c r="J64" i="17" s="1"/>
  <c r="H68" i="17"/>
  <c r="J68" i="17" s="1"/>
  <c r="H72" i="17"/>
  <c r="J72" i="17" s="1"/>
  <c r="H76" i="17"/>
  <c r="J76" i="17" s="1"/>
  <c r="H80" i="17"/>
  <c r="J80" i="17" s="1"/>
  <c r="H84" i="17"/>
  <c r="J84" i="17" s="1"/>
  <c r="H88" i="17"/>
  <c r="J88" i="17" s="1"/>
  <c r="H92" i="17"/>
  <c r="J92" i="17" s="1"/>
  <c r="H96" i="17"/>
  <c r="J96" i="17" s="1"/>
  <c r="H100" i="17"/>
  <c r="J100" i="17" s="1"/>
  <c r="H9" i="17"/>
  <c r="J9" i="17" s="1"/>
  <c r="J31" i="19"/>
  <c r="J69" i="19"/>
  <c r="J57" i="19"/>
  <c r="J97" i="19"/>
  <c r="J88" i="19"/>
  <c r="J15" i="19"/>
  <c r="H8" i="19"/>
  <c r="J8" i="19" s="1"/>
  <c r="H41" i="18"/>
  <c r="H37" i="18"/>
  <c r="H34" i="18"/>
  <c r="H32" i="18"/>
  <c r="H30" i="18"/>
  <c r="H28" i="18"/>
  <c r="H26" i="18"/>
  <c r="H24" i="18"/>
  <c r="H22" i="18"/>
  <c r="H20" i="18"/>
  <c r="H18" i="18"/>
  <c r="H16" i="18"/>
  <c r="H14" i="18"/>
  <c r="H12" i="18"/>
  <c r="J101" i="19"/>
  <c r="I90" i="19"/>
  <c r="H81" i="19"/>
  <c r="J81" i="19" s="1"/>
  <c r="I77" i="19"/>
  <c r="H73" i="19"/>
  <c r="I66" i="19"/>
  <c r="H55" i="19"/>
  <c r="J55" i="19" s="1"/>
  <c r="H53" i="19"/>
  <c r="H26" i="19"/>
  <c r="T10" i="18"/>
  <c r="V10" i="18" s="1"/>
  <c r="Y7" i="18"/>
  <c r="H7" i="18"/>
  <c r="H10" i="18"/>
  <c r="H11" i="18"/>
  <c r="Y6" i="18"/>
  <c r="Y8" i="18" s="1"/>
  <c r="J85" i="19"/>
  <c r="J83" i="19"/>
  <c r="J47" i="19"/>
  <c r="I4" i="19"/>
  <c r="I5" i="19"/>
  <c r="I9" i="19"/>
  <c r="I15" i="19"/>
  <c r="I19" i="19"/>
  <c r="I23" i="19"/>
  <c r="I27" i="19"/>
  <c r="I31" i="19"/>
  <c r="I35" i="19"/>
  <c r="I39" i="19"/>
  <c r="I43" i="19"/>
  <c r="I47" i="19"/>
  <c r="I51" i="19"/>
  <c r="I55" i="19"/>
  <c r="I59" i="19"/>
  <c r="I63" i="19"/>
  <c r="J63" i="19" s="1"/>
  <c r="I67" i="19"/>
  <c r="I71" i="19"/>
  <c r="J71" i="19" s="1"/>
  <c r="I75" i="19"/>
  <c r="I79" i="19"/>
  <c r="J79" i="19" s="1"/>
  <c r="I83" i="19"/>
  <c r="I87" i="19"/>
  <c r="J87" i="19" s="1"/>
  <c r="I91" i="19"/>
  <c r="I95" i="19"/>
  <c r="J95" i="19" s="1"/>
  <c r="I99" i="19"/>
  <c r="J99" i="19" s="1"/>
  <c r="I103" i="19"/>
  <c r="J103" i="19" s="1"/>
  <c r="I6" i="19"/>
  <c r="I10" i="19"/>
  <c r="I11" i="19"/>
  <c r="I12" i="19"/>
  <c r="I16" i="19"/>
  <c r="I20" i="19"/>
  <c r="I24" i="19"/>
  <c r="I28" i="19"/>
  <c r="I32" i="19"/>
  <c r="I36" i="19"/>
  <c r="J36" i="19" s="1"/>
  <c r="I40" i="19"/>
  <c r="I44" i="19"/>
  <c r="I48" i="19"/>
  <c r="I3" i="19"/>
  <c r="I7" i="19"/>
  <c r="I13" i="19"/>
  <c r="J13" i="19" s="1"/>
  <c r="I17" i="19"/>
  <c r="I21" i="19"/>
  <c r="I25" i="19"/>
  <c r="I29" i="19"/>
  <c r="J29" i="19" s="1"/>
  <c r="I33" i="19"/>
  <c r="I37" i="19"/>
  <c r="I41" i="19"/>
  <c r="I45" i="19"/>
  <c r="J45" i="19" s="1"/>
  <c r="I49" i="19"/>
  <c r="I53" i="19"/>
  <c r="I57" i="19"/>
  <c r="I61" i="19"/>
  <c r="J61" i="19" s="1"/>
  <c r="I65" i="19"/>
  <c r="J65" i="19" s="1"/>
  <c r="I69" i="19"/>
  <c r="I73" i="19"/>
  <c r="I14" i="19"/>
  <c r="I30" i="19"/>
  <c r="I46" i="19"/>
  <c r="I56" i="19"/>
  <c r="I64" i="19"/>
  <c r="I72" i="19"/>
  <c r="I78" i="19"/>
  <c r="J78" i="19" s="1"/>
  <c r="I81" i="19"/>
  <c r="I84" i="19"/>
  <c r="I94" i="19"/>
  <c r="J94" i="19" s="1"/>
  <c r="I97" i="19"/>
  <c r="I100" i="19"/>
  <c r="I8" i="19"/>
  <c r="I26" i="19"/>
  <c r="I42" i="19"/>
  <c r="I54" i="19"/>
  <c r="I62" i="19"/>
  <c r="I70" i="19"/>
  <c r="I82" i="19"/>
  <c r="I85" i="19"/>
  <c r="I88" i="19"/>
  <c r="I98" i="19"/>
  <c r="I101" i="19"/>
  <c r="I22" i="19"/>
  <c r="I38" i="19"/>
  <c r="I52" i="19"/>
  <c r="I60" i="19"/>
  <c r="I68" i="19"/>
  <c r="I76" i="19"/>
  <c r="I86" i="19"/>
  <c r="I89" i="19"/>
  <c r="J89" i="19" s="1"/>
  <c r="I92" i="19"/>
  <c r="I102" i="19"/>
  <c r="H6" i="19"/>
  <c r="J6" i="19" s="1"/>
  <c r="H10" i="19"/>
  <c r="J10" i="19" s="1"/>
  <c r="H11" i="19"/>
  <c r="J11" i="19" s="1"/>
  <c r="H12" i="19"/>
  <c r="J12" i="19" s="1"/>
  <c r="H16" i="19"/>
  <c r="J16" i="19" s="1"/>
  <c r="H20" i="19"/>
  <c r="J20" i="19" s="1"/>
  <c r="H24" i="19"/>
  <c r="J24" i="19" s="1"/>
  <c r="H3" i="19"/>
  <c r="J3" i="19" s="1"/>
  <c r="H42" i="19"/>
  <c r="J42" i="19" s="1"/>
  <c r="H46" i="19"/>
  <c r="J46" i="19" s="1"/>
  <c r="H50" i="19"/>
  <c r="J50" i="19" s="1"/>
  <c r="H54" i="19"/>
  <c r="J54" i="19" s="1"/>
  <c r="H58" i="19"/>
  <c r="J58" i="19" s="1"/>
  <c r="H62" i="19"/>
  <c r="H66" i="19"/>
  <c r="H70" i="19"/>
  <c r="H74" i="19"/>
  <c r="J74" i="19" s="1"/>
  <c r="H9" i="19"/>
  <c r="H27" i="19"/>
  <c r="H43" i="19"/>
  <c r="H82" i="19"/>
  <c r="J82" i="19" s="1"/>
  <c r="H98" i="19"/>
  <c r="H23" i="19"/>
  <c r="H39" i="19"/>
  <c r="J39" i="19" s="1"/>
  <c r="H86" i="19"/>
  <c r="J86" i="19" s="1"/>
  <c r="H102" i="19"/>
  <c r="H19" i="19"/>
  <c r="J19" i="19" s="1"/>
  <c r="H35" i="19"/>
  <c r="J35" i="19" s="1"/>
  <c r="H51" i="19"/>
  <c r="J51" i="19" s="1"/>
  <c r="H59" i="19"/>
  <c r="H67" i="19"/>
  <c r="J67" i="19" s="1"/>
  <c r="H75" i="19"/>
  <c r="H77" i="19"/>
  <c r="J77" i="19" s="1"/>
  <c r="H90" i="19"/>
  <c r="H91" i="19"/>
  <c r="H93" i="19"/>
  <c r="J93" i="19" s="1"/>
  <c r="I9" i="18"/>
  <c r="I10" i="18"/>
  <c r="U10" i="18"/>
  <c r="I6" i="18"/>
  <c r="H4" i="18"/>
  <c r="H100" i="19"/>
  <c r="J100" i="19" s="1"/>
  <c r="H84" i="19"/>
  <c r="H72" i="19"/>
  <c r="H64" i="19"/>
  <c r="J64" i="19" s="1"/>
  <c r="H56" i="19"/>
  <c r="J56" i="19" s="1"/>
  <c r="H49" i="19"/>
  <c r="H40" i="19"/>
  <c r="J40" i="19" s="1"/>
  <c r="H33" i="19"/>
  <c r="J33" i="19" s="1"/>
  <c r="H30" i="19"/>
  <c r="H17" i="19"/>
  <c r="H14" i="19"/>
  <c r="J14" i="19" s="1"/>
  <c r="H4" i="19"/>
  <c r="J4" i="19" s="1"/>
  <c r="I22" i="18"/>
  <c r="I21" i="18"/>
  <c r="I20" i="18"/>
  <c r="I19" i="18"/>
  <c r="I18" i="18"/>
  <c r="I17" i="18"/>
  <c r="I16" i="18"/>
  <c r="I15" i="18"/>
  <c r="I14" i="18"/>
  <c r="I13" i="18"/>
  <c r="I12" i="18"/>
  <c r="H5" i="18"/>
  <c r="I3" i="18"/>
  <c r="H96" i="19"/>
  <c r="J96" i="19" s="1"/>
  <c r="H80" i="19"/>
  <c r="J80" i="19" s="1"/>
  <c r="H44" i="19"/>
  <c r="J44" i="19" s="1"/>
  <c r="H37" i="19"/>
  <c r="J37" i="19" s="1"/>
  <c r="H34" i="19"/>
  <c r="J34" i="19" s="1"/>
  <c r="H28" i="19"/>
  <c r="J28" i="19" s="1"/>
  <c r="H21" i="19"/>
  <c r="J21" i="19" s="1"/>
  <c r="H18" i="19"/>
  <c r="J18" i="19" s="1"/>
  <c r="I8" i="18"/>
  <c r="H6" i="18"/>
  <c r="I4" i="18"/>
  <c r="H92" i="19"/>
  <c r="J92" i="19" s="1"/>
  <c r="H76" i="19"/>
  <c r="H68" i="19"/>
  <c r="J68" i="19" s="1"/>
  <c r="H60" i="19"/>
  <c r="J60" i="19" s="1"/>
  <c r="H52" i="19"/>
  <c r="H48" i="19"/>
  <c r="H41" i="19"/>
  <c r="J41" i="19" s="1"/>
  <c r="H38" i="19"/>
  <c r="J38" i="19" s="1"/>
  <c r="H32" i="19"/>
  <c r="H25" i="19"/>
  <c r="J25" i="19" s="1"/>
  <c r="H22" i="19"/>
  <c r="J22" i="19" s="1"/>
  <c r="H7" i="19"/>
  <c r="J7" i="19" s="1"/>
  <c r="H5" i="19"/>
  <c r="V21" i="21" l="1"/>
  <c r="W18" i="21"/>
  <c r="V38" i="21"/>
  <c r="W35" i="21" s="1"/>
  <c r="F38" i="21"/>
  <c r="G34" i="21" s="1"/>
  <c r="G35" i="21"/>
  <c r="C38" i="20"/>
  <c r="F35" i="20"/>
  <c r="V35" i="20"/>
  <c r="L38" i="21"/>
  <c r="AE36" i="21"/>
  <c r="F18" i="20"/>
  <c r="O18" i="21"/>
  <c r="O21" i="21" s="1"/>
  <c r="D38" i="21"/>
  <c r="E38" i="21"/>
  <c r="O19" i="21"/>
  <c r="N35" i="21"/>
  <c r="O35" i="20"/>
  <c r="N38" i="20"/>
  <c r="T38" i="20"/>
  <c r="B29" i="21" a="1"/>
  <c r="B29" i="21" s="1"/>
  <c r="AE37" i="21"/>
  <c r="D21" i="20"/>
  <c r="U38" i="20"/>
  <c r="W37" i="21"/>
  <c r="N21" i="20"/>
  <c r="E6" i="20"/>
  <c r="F18" i="21"/>
  <c r="V18" i="20"/>
  <c r="E8" i="21"/>
  <c r="AE35" i="21"/>
  <c r="B48" i="21" s="1" a="1"/>
  <c r="B48" i="21" s="1"/>
  <c r="AD35" i="20"/>
  <c r="V10" i="16"/>
  <c r="O18" i="16"/>
  <c r="S18" i="16"/>
  <c r="W18" i="16"/>
  <c r="O22" i="16"/>
  <c r="S22" i="16"/>
  <c r="W22" i="16"/>
  <c r="P16" i="16"/>
  <c r="W17" i="16"/>
  <c r="V18" i="16"/>
  <c r="S21" i="16"/>
  <c r="R22" i="16"/>
  <c r="T16" i="16"/>
  <c r="V22" i="16"/>
  <c r="P24" i="16"/>
  <c r="P20" i="16"/>
  <c r="W21" i="16"/>
  <c r="Q15" i="16"/>
  <c r="X16" i="16"/>
  <c r="O17" i="16"/>
  <c r="U15" i="16"/>
  <c r="S17" i="16"/>
  <c r="R18" i="16"/>
  <c r="X20" i="16"/>
  <c r="O21" i="16"/>
  <c r="O8" i="16"/>
  <c r="Q16" i="16"/>
  <c r="X17" i="16"/>
  <c r="T21" i="16"/>
  <c r="O24" i="16"/>
  <c r="Q9" i="16"/>
  <c r="X11" i="16"/>
  <c r="P21" i="16"/>
  <c r="W23" i="16"/>
  <c r="P6" i="16"/>
  <c r="V11" i="16"/>
  <c r="Q11" i="16"/>
  <c r="V19" i="16"/>
  <c r="Q19" i="16"/>
  <c r="S20" i="16"/>
  <c r="V3" i="16"/>
  <c r="R9" i="16"/>
  <c r="V21" i="16"/>
  <c r="W3" i="16"/>
  <c r="U6" i="16"/>
  <c r="T18" i="16"/>
  <c r="V23" i="16"/>
  <c r="Q23" i="16"/>
  <c r="S24" i="16"/>
  <c r="S8" i="16"/>
  <c r="P17" i="16"/>
  <c r="W19" i="16"/>
  <c r="X22" i="16"/>
  <c r="J75" i="19"/>
  <c r="J70" i="19"/>
  <c r="R7" i="16"/>
  <c r="P15" i="16"/>
  <c r="U16" i="16"/>
  <c r="Q20" i="16"/>
  <c r="X21" i="16"/>
  <c r="Q5" i="16"/>
  <c r="U9" i="16"/>
  <c r="Q17" i="16"/>
  <c r="U21" i="16"/>
  <c r="W24" i="16"/>
  <c r="X6" i="16"/>
  <c r="R11" i="16"/>
  <c r="T11" i="16"/>
  <c r="R19" i="16"/>
  <c r="X19" i="16"/>
  <c r="Q21" i="16"/>
  <c r="V5" i="16"/>
  <c r="V9" i="16"/>
  <c r="R24" i="16"/>
  <c r="Q4" i="16"/>
  <c r="P7" i="16"/>
  <c r="R16" i="16"/>
  <c r="X18" i="16"/>
  <c r="R23" i="16"/>
  <c r="X23" i="16"/>
  <c r="T10" i="16"/>
  <c r="U17" i="16"/>
  <c r="W20" i="16"/>
  <c r="S23" i="16"/>
  <c r="Q2" i="16"/>
  <c r="Z2" i="16" s="1"/>
  <c r="J72" i="19"/>
  <c r="J48" i="19"/>
  <c r="J76" i="19"/>
  <c r="J17" i="19"/>
  <c r="J49" i="19"/>
  <c r="J84" i="19"/>
  <c r="J91" i="19"/>
  <c r="J23" i="19"/>
  <c r="J27" i="19"/>
  <c r="J66" i="19"/>
  <c r="J26" i="19"/>
  <c r="J73" i="19"/>
  <c r="P5" i="16"/>
  <c r="T5" i="16"/>
  <c r="X5" i="16"/>
  <c r="O6" i="16"/>
  <c r="S6" i="16"/>
  <c r="W6" i="16"/>
  <c r="U8" i="16"/>
  <c r="P9" i="16"/>
  <c r="T9" i="16"/>
  <c r="X9" i="16"/>
  <c r="O10" i="16"/>
  <c r="S10" i="16"/>
  <c r="W10" i="16"/>
  <c r="P4" i="16"/>
  <c r="S5" i="16"/>
  <c r="O3" i="16"/>
  <c r="T4" i="16"/>
  <c r="W5" i="16"/>
  <c r="V6" i="16"/>
  <c r="R2" i="16"/>
  <c r="W2" i="16"/>
  <c r="P3" i="16"/>
  <c r="T3" i="16"/>
  <c r="X3" i="16"/>
  <c r="O4" i="16"/>
  <c r="S4" i="16"/>
  <c r="W4" i="16"/>
  <c r="S2" i="16"/>
  <c r="Q3" i="16"/>
  <c r="U3" i="16"/>
  <c r="X4" i="16"/>
  <c r="O5" i="16"/>
  <c r="R6" i="16"/>
  <c r="O9" i="16"/>
  <c r="S9" i="16"/>
  <c r="W9" i="16"/>
  <c r="R10" i="16"/>
  <c r="X7" i="16"/>
  <c r="V2" i="16"/>
  <c r="T8" i="16"/>
  <c r="S15" i="16"/>
  <c r="T24" i="16"/>
  <c r="V7" i="16"/>
  <c r="T15" i="16"/>
  <c r="O16" i="16"/>
  <c r="U20" i="16"/>
  <c r="Q24" i="16"/>
  <c r="U5" i="16"/>
  <c r="P10" i="16"/>
  <c r="V17" i="16"/>
  <c r="Q22" i="16"/>
  <c r="R3" i="16"/>
  <c r="V8" i="16"/>
  <c r="O11" i="16"/>
  <c r="P11" i="16"/>
  <c r="O19" i="16"/>
  <c r="T19" i="16"/>
  <c r="I2" i="15"/>
  <c r="M2" i="15"/>
  <c r="H3" i="15"/>
  <c r="L3" i="15"/>
  <c r="G4" i="15"/>
  <c r="K4" i="15"/>
  <c r="O4" i="15"/>
  <c r="J5" i="15"/>
  <c r="N5" i="15"/>
  <c r="I6" i="15"/>
  <c r="M6" i="15"/>
  <c r="H7" i="15"/>
  <c r="L7" i="15"/>
  <c r="G8" i="15"/>
  <c r="K8" i="15"/>
  <c r="O8" i="15"/>
  <c r="J9" i="15"/>
  <c r="N9" i="15"/>
  <c r="I10" i="15"/>
  <c r="M10" i="15"/>
  <c r="H11" i="15"/>
  <c r="L11" i="15"/>
  <c r="J2" i="15"/>
  <c r="N2" i="15"/>
  <c r="I3" i="15"/>
  <c r="M3" i="15"/>
  <c r="H4" i="15"/>
  <c r="L4" i="15"/>
  <c r="G5" i="15"/>
  <c r="K5" i="15"/>
  <c r="O5" i="15"/>
  <c r="J6" i="15"/>
  <c r="N6" i="15"/>
  <c r="I7" i="15"/>
  <c r="M7" i="15"/>
  <c r="H8" i="15"/>
  <c r="L8" i="15"/>
  <c r="G9" i="15"/>
  <c r="K9" i="15"/>
  <c r="O9" i="15"/>
  <c r="J10" i="15"/>
  <c r="N10" i="15"/>
  <c r="I11" i="15"/>
  <c r="M11" i="15"/>
  <c r="G2" i="15"/>
  <c r="K2" i="15"/>
  <c r="O2" i="15"/>
  <c r="J3" i="15"/>
  <c r="N3" i="15"/>
  <c r="I4" i="15"/>
  <c r="M4" i="15"/>
  <c r="H5" i="15"/>
  <c r="L5" i="15"/>
  <c r="G6" i="15"/>
  <c r="K6" i="15"/>
  <c r="O6" i="15"/>
  <c r="J7" i="15"/>
  <c r="N7" i="15"/>
  <c r="I8" i="15"/>
  <c r="M8" i="15"/>
  <c r="H9" i="15"/>
  <c r="L9" i="15"/>
  <c r="G10" i="15"/>
  <c r="K10" i="15"/>
  <c r="O10" i="15"/>
  <c r="J11" i="15"/>
  <c r="N11" i="15"/>
  <c r="F1" i="15"/>
  <c r="O3" i="15"/>
  <c r="N4" i="15"/>
  <c r="O7" i="15"/>
  <c r="N8" i="15"/>
  <c r="O11" i="15"/>
  <c r="H2" i="15"/>
  <c r="G3" i="15"/>
  <c r="I5" i="15"/>
  <c r="H6" i="15"/>
  <c r="G7" i="15"/>
  <c r="I9" i="15"/>
  <c r="H10" i="15"/>
  <c r="G11" i="15"/>
  <c r="L2" i="15"/>
  <c r="K3" i="15"/>
  <c r="J4" i="15"/>
  <c r="M5" i="15"/>
  <c r="L6" i="15"/>
  <c r="K7" i="15"/>
  <c r="J8" i="15"/>
  <c r="M9" i="15"/>
  <c r="L10" i="15"/>
  <c r="K11" i="15"/>
  <c r="T6" i="16"/>
  <c r="R15" i="16"/>
  <c r="U4" i="16"/>
  <c r="R8" i="16"/>
  <c r="W16" i="16"/>
  <c r="V20" i="16"/>
  <c r="O23" i="16"/>
  <c r="T23" i="16"/>
  <c r="R4" i="16"/>
  <c r="W11" i="16"/>
  <c r="Q18" i="16"/>
  <c r="P22" i="16"/>
  <c r="V24" i="16"/>
  <c r="V4" i="16"/>
  <c r="S11" i="16"/>
  <c r="J43" i="19"/>
  <c r="J5" i="19"/>
  <c r="J32" i="19"/>
  <c r="J52" i="19"/>
  <c r="J30" i="19"/>
  <c r="J90" i="19"/>
  <c r="J59" i="19"/>
  <c r="J102" i="19"/>
  <c r="J98" i="19"/>
  <c r="J9" i="19"/>
  <c r="J62" i="19"/>
  <c r="J53" i="19"/>
  <c r="X2" i="16"/>
  <c r="V15" i="16"/>
  <c r="Q7" i="16"/>
  <c r="Z7" i="16" s="1"/>
  <c r="X8" i="16"/>
  <c r="W15" i="16"/>
  <c r="Z15" i="16" s="1"/>
  <c r="X24" i="16"/>
  <c r="Q8" i="16"/>
  <c r="X15" i="16"/>
  <c r="T17" i="16"/>
  <c r="O20" i="16"/>
  <c r="U24" i="16"/>
  <c r="T7" i="16"/>
  <c r="U10" i="16"/>
  <c r="R20" i="16"/>
  <c r="U22" i="16"/>
  <c r="I15" i="15"/>
  <c r="M15" i="15"/>
  <c r="H16" i="15"/>
  <c r="L16" i="15"/>
  <c r="I19" i="15"/>
  <c r="M19" i="15"/>
  <c r="L20" i="15"/>
  <c r="I23" i="15"/>
  <c r="M23" i="15"/>
  <c r="L24" i="15"/>
  <c r="N15" i="15"/>
  <c r="I16" i="15"/>
  <c r="M16" i="15"/>
  <c r="J19" i="15"/>
  <c r="N19" i="15"/>
  <c r="I20" i="15"/>
  <c r="M20" i="15"/>
  <c r="J23" i="15"/>
  <c r="N23" i="15"/>
  <c r="I24" i="15"/>
  <c r="M24" i="15"/>
  <c r="G15" i="15"/>
  <c r="K15" i="15"/>
  <c r="O15" i="15"/>
  <c r="J16" i="15"/>
  <c r="N16" i="15"/>
  <c r="I17" i="15"/>
  <c r="M17" i="15"/>
  <c r="G19" i="15"/>
  <c r="K19" i="15"/>
  <c r="O19" i="15"/>
  <c r="J20" i="15"/>
  <c r="N20" i="15"/>
  <c r="I21" i="15"/>
  <c r="M21" i="15"/>
  <c r="G23" i="15"/>
  <c r="K23" i="15"/>
  <c r="O23" i="15"/>
  <c r="J24" i="15"/>
  <c r="N24" i="15"/>
  <c r="G20" i="15"/>
  <c r="I22" i="15"/>
  <c r="G16" i="15"/>
  <c r="H19" i="15"/>
  <c r="H23" i="15"/>
  <c r="L15" i="15"/>
  <c r="K16" i="15"/>
  <c r="J17" i="15"/>
  <c r="L19" i="15"/>
  <c r="K20" i="15"/>
  <c r="J21" i="15"/>
  <c r="L23" i="15"/>
  <c r="K24" i="15"/>
  <c r="F14" i="15"/>
  <c r="O16" i="15"/>
  <c r="N17" i="15"/>
  <c r="O20" i="15"/>
  <c r="N21" i="15"/>
  <c r="O24" i="15"/>
  <c r="H15" i="15"/>
  <c r="I18" i="15"/>
  <c r="G24" i="15"/>
  <c r="O18" i="15"/>
  <c r="J18" i="15"/>
  <c r="G21" i="15"/>
  <c r="K22" i="15"/>
  <c r="R5" i="16"/>
  <c r="Q10" i="16"/>
  <c r="U11" i="16"/>
  <c r="R17" i="16"/>
  <c r="U19" i="16"/>
  <c r="P19" i="16"/>
  <c r="W7" i="16"/>
  <c r="V16" i="16"/>
  <c r="S3" i="16"/>
  <c r="Q6" i="16"/>
  <c r="W8" i="16"/>
  <c r="P18" i="16"/>
  <c r="R21" i="16"/>
  <c r="U23" i="16"/>
  <c r="P23" i="16"/>
  <c r="S7" i="16"/>
  <c r="S16" i="16"/>
  <c r="U18" i="16"/>
  <c r="T22" i="16"/>
  <c r="M18" i="15"/>
  <c r="S19" i="16"/>
  <c r="B39" i="21" l="1"/>
  <c r="B40" i="21" s="1"/>
  <c r="Z39" i="21"/>
  <c r="Z40" i="21" s="1"/>
  <c r="W17" i="21"/>
  <c r="W19" i="21"/>
  <c r="W20" i="21"/>
  <c r="J22" i="21"/>
  <c r="J23" i="21" s="1"/>
  <c r="O34" i="20"/>
  <c r="O36" i="20"/>
  <c r="O37" i="20"/>
  <c r="G18" i="20"/>
  <c r="F21" i="20"/>
  <c r="AE38" i="21"/>
  <c r="F7" i="21"/>
  <c r="F5" i="21"/>
  <c r="V38" i="20"/>
  <c r="AD38" i="20"/>
  <c r="F21" i="21"/>
  <c r="G18" i="21" s="1"/>
  <c r="W34" i="21"/>
  <c r="W36" i="21"/>
  <c r="E8" i="20"/>
  <c r="V21" i="20"/>
  <c r="O18" i="20"/>
  <c r="O17" i="20"/>
  <c r="O20" i="20"/>
  <c r="O19" i="20"/>
  <c r="N38" i="21"/>
  <c r="F38" i="20"/>
  <c r="F6" i="21"/>
  <c r="G36" i="21"/>
  <c r="G38" i="21" s="1"/>
  <c r="G37" i="21"/>
  <c r="F23" i="15"/>
  <c r="F16" i="15"/>
  <c r="F20" i="15"/>
  <c r="F24" i="15"/>
  <c r="F17" i="15"/>
  <c r="F21" i="15"/>
  <c r="Q21" i="15" s="1"/>
  <c r="F22" i="15"/>
  <c r="F15" i="15"/>
  <c r="F19" i="15"/>
  <c r="F18" i="15"/>
  <c r="Q18" i="15" s="1"/>
  <c r="F5" i="15"/>
  <c r="F9" i="15"/>
  <c r="F2" i="15"/>
  <c r="F6" i="15"/>
  <c r="Q6" i="15" s="1"/>
  <c r="F10" i="15"/>
  <c r="F3" i="15"/>
  <c r="F7" i="15"/>
  <c r="F11" i="15"/>
  <c r="Q11" i="15" s="1"/>
  <c r="F4" i="15"/>
  <c r="F8" i="15"/>
  <c r="Z16" i="16"/>
  <c r="Z25" i="16" s="1"/>
  <c r="Z4" i="16"/>
  <c r="Z19" i="16"/>
  <c r="Z5" i="16"/>
  <c r="Z3" i="16"/>
  <c r="Z6" i="16"/>
  <c r="Z24" i="16"/>
  <c r="Z8" i="16"/>
  <c r="Z18" i="16"/>
  <c r="Z23" i="16"/>
  <c r="Z10" i="16"/>
  <c r="Z21" i="16"/>
  <c r="Z22" i="16"/>
  <c r="Z20" i="16"/>
  <c r="Z11" i="16"/>
  <c r="Z9" i="16"/>
  <c r="Z17" i="16"/>
  <c r="G34" i="20" l="1"/>
  <c r="G37" i="20"/>
  <c r="G36" i="20"/>
  <c r="W17" i="20"/>
  <c r="W19" i="20"/>
  <c r="W20" i="20"/>
  <c r="AE37" i="20"/>
  <c r="AE34" i="20"/>
  <c r="AE36" i="20"/>
  <c r="F8" i="21"/>
  <c r="B9" i="21" a="1"/>
  <c r="B9" i="21" s="1"/>
  <c r="B10" i="21" s="1"/>
  <c r="W18" i="20"/>
  <c r="AE35" i="20"/>
  <c r="B45" i="21" a="1"/>
  <c r="B45" i="21" s="1"/>
  <c r="O34" i="21"/>
  <c r="O36" i="21"/>
  <c r="O37" i="21"/>
  <c r="O21" i="20"/>
  <c r="J22" i="20"/>
  <c r="J23" i="20" s="1"/>
  <c r="B29" i="20" a="1"/>
  <c r="B29" i="20" s="1"/>
  <c r="F5" i="20"/>
  <c r="F7" i="20"/>
  <c r="W34" i="20"/>
  <c r="W36" i="20"/>
  <c r="W37" i="20"/>
  <c r="J24" i="21"/>
  <c r="B52" i="21"/>
  <c r="G35" i="20"/>
  <c r="W38" i="21"/>
  <c r="B47" i="21" a="1"/>
  <c r="B47" i="21" s="1"/>
  <c r="R39" i="21"/>
  <c r="R40" i="21" s="1"/>
  <c r="O35" i="21"/>
  <c r="F6" i="20"/>
  <c r="G17" i="21"/>
  <c r="G20" i="21"/>
  <c r="G19" i="21"/>
  <c r="W35" i="20"/>
  <c r="G19" i="20"/>
  <c r="G17" i="20"/>
  <c r="G20" i="20"/>
  <c r="O38" i="20"/>
  <c r="B46" i="20" a="1"/>
  <c r="B46" i="20" s="1"/>
  <c r="J39" i="20"/>
  <c r="J40" i="20" s="1"/>
  <c r="R22" i="21"/>
  <c r="R23" i="21" s="1"/>
  <c r="W21" i="21"/>
  <c r="B30" i="21" a="1"/>
  <c r="B30" i="21" s="1"/>
  <c r="C54" i="21"/>
  <c r="Z41" i="21"/>
  <c r="B41" i="21"/>
  <c r="C51" i="21"/>
  <c r="Q2" i="15"/>
  <c r="Q19" i="15"/>
  <c r="Q23" i="15"/>
  <c r="Q8" i="15"/>
  <c r="Q3" i="15"/>
  <c r="Q9" i="15"/>
  <c r="Q15" i="15"/>
  <c r="R21" i="15" s="1"/>
  <c r="Q24" i="15"/>
  <c r="Q16" i="15"/>
  <c r="Q7" i="15"/>
  <c r="Q17" i="15"/>
  <c r="Q4" i="15"/>
  <c r="R4" i="15" s="1"/>
  <c r="Q10" i="15"/>
  <c r="Q5" i="15"/>
  <c r="Q22" i="15"/>
  <c r="Q20" i="15"/>
  <c r="R20" i="15" s="1"/>
  <c r="AE38" i="20" l="1"/>
  <c r="B48" i="20" a="1"/>
  <c r="B48" i="20" s="1"/>
  <c r="Z39" i="20"/>
  <c r="Z40" i="20" s="1"/>
  <c r="B30" i="20" a="1"/>
  <c r="B30" i="20" s="1"/>
  <c r="I52" i="20" s="1" a="1"/>
  <c r="I52" i="20" s="1"/>
  <c r="R22" i="20"/>
  <c r="R23" i="20" s="1"/>
  <c r="W21" i="20"/>
  <c r="F8" i="20"/>
  <c r="B9" i="20" a="1"/>
  <c r="B9" i="20" s="1"/>
  <c r="B10" i="20" s="1"/>
  <c r="B28" i="21" a="1"/>
  <c r="B28" i="21" s="1"/>
  <c r="G21" i="21"/>
  <c r="B22" i="21"/>
  <c r="B23" i="21" s="1"/>
  <c r="R24" i="21"/>
  <c r="B53" i="21"/>
  <c r="C52" i="20"/>
  <c r="J41" i="20"/>
  <c r="B28" i="20" a="1"/>
  <c r="B28" i="20" s="1"/>
  <c r="G21" i="20"/>
  <c r="B22" i="20"/>
  <c r="B23" i="20" s="1"/>
  <c r="C53" i="21"/>
  <c r="R41" i="21"/>
  <c r="B47" i="20" a="1"/>
  <c r="B47" i="20" s="1"/>
  <c r="W38" i="20"/>
  <c r="R39" i="20"/>
  <c r="R40" i="20" s="1"/>
  <c r="B52" i="20"/>
  <c r="J24" i="20"/>
  <c r="B46" i="21" a="1"/>
  <c r="B46" i="21" s="1"/>
  <c r="O38" i="21"/>
  <c r="J39" i="21"/>
  <c r="J40" i="21" s="1"/>
  <c r="B11" i="21"/>
  <c r="A51" i="21"/>
  <c r="B39" i="20"/>
  <c r="B40" i="20" s="1"/>
  <c r="G38" i="20"/>
  <c r="B45" i="20" a="1"/>
  <c r="B45" i="20" s="1"/>
  <c r="R19" i="15"/>
  <c r="R18" i="15"/>
  <c r="R2" i="15"/>
  <c r="Q12" i="15"/>
  <c r="R22" i="15"/>
  <c r="R3" i="15"/>
  <c r="R5" i="15"/>
  <c r="R7" i="15"/>
  <c r="R24" i="15"/>
  <c r="R8" i="15"/>
  <c r="R9" i="15"/>
  <c r="R17" i="15"/>
  <c r="R11" i="15"/>
  <c r="R10" i="15"/>
  <c r="R16" i="15"/>
  <c r="R15" i="15"/>
  <c r="R25" i="15" s="1"/>
  <c r="Q25" i="15"/>
  <c r="R23" i="15"/>
  <c r="R6" i="15"/>
  <c r="B24" i="20" l="1"/>
  <c r="B51" i="20"/>
  <c r="I50" i="20" a="1"/>
  <c r="I50" i="20" s="1"/>
  <c r="I50" i="21" a="1"/>
  <c r="I50" i="21" s="1"/>
  <c r="I52" i="21" a="1"/>
  <c r="I52" i="21" s="1"/>
  <c r="Z41" i="20"/>
  <c r="C54" i="20"/>
  <c r="C52" i="21"/>
  <c r="J41" i="21"/>
  <c r="B11" i="20"/>
  <c r="A51" i="20"/>
  <c r="B41" i="20"/>
  <c r="C51" i="20"/>
  <c r="C53" i="20"/>
  <c r="R41" i="20"/>
  <c r="B24" i="21"/>
  <c r="B51" i="21"/>
  <c r="I51" i="21" s="1" a="1"/>
  <c r="I51" i="21" s="1"/>
  <c r="I53" i="21" s="1"/>
  <c r="R24" i="20"/>
  <c r="B53" i="20"/>
  <c r="R12" i="15"/>
  <c r="I51" i="20" l="1" a="1"/>
  <c r="I51" i="20" s="1"/>
  <c r="I53" i="20" s="1"/>
  <c r="AR3" i="8"/>
  <c r="AR4" i="8"/>
  <c r="AR5" i="8"/>
  <c r="AR6" i="8"/>
  <c r="AR7" i="8"/>
  <c r="AR8" i="8"/>
  <c r="AR9" i="8"/>
  <c r="AR10" i="8"/>
  <c r="AR11" i="8"/>
  <c r="AR12" i="8"/>
  <c r="AR13" i="8"/>
  <c r="AR14" i="8"/>
  <c r="AR15" i="8"/>
  <c r="AR16" i="8"/>
  <c r="AR17" i="8"/>
  <c r="AR18" i="8"/>
  <c r="AR19" i="8"/>
  <c r="AR20" i="8"/>
  <c r="AR21" i="8"/>
  <c r="AR22" i="8"/>
  <c r="AR23" i="8"/>
  <c r="AR24" i="8"/>
  <c r="AR25" i="8"/>
  <c r="AR26" i="8"/>
  <c r="AR27" i="8"/>
  <c r="AR28" i="8"/>
  <c r="AR29" i="8"/>
  <c r="AR30" i="8"/>
  <c r="AR31" i="8"/>
  <c r="AR32" i="8"/>
  <c r="AR33" i="8"/>
  <c r="AR34" i="8"/>
  <c r="AR35" i="8"/>
  <c r="AR36" i="8"/>
  <c r="AR37" i="8"/>
  <c r="AR38" i="8"/>
  <c r="AR39" i="8"/>
  <c r="AR40" i="8"/>
  <c r="AR41" i="8"/>
  <c r="AR42" i="8"/>
  <c r="AR43" i="8"/>
  <c r="AR44" i="8"/>
  <c r="AR45" i="8"/>
  <c r="AR46" i="8"/>
  <c r="AR47" i="8"/>
  <c r="AR48" i="8"/>
  <c r="AR49" i="8"/>
  <c r="AR50" i="8"/>
  <c r="AR51" i="8"/>
  <c r="AR52" i="8"/>
  <c r="AR53" i="8"/>
  <c r="AR54" i="8"/>
  <c r="AR55" i="8"/>
  <c r="AR56" i="8"/>
  <c r="AR57" i="8"/>
  <c r="AR58" i="8"/>
  <c r="AR59" i="8"/>
  <c r="AR60" i="8"/>
  <c r="AR61" i="8"/>
  <c r="AR62" i="8"/>
  <c r="AR63" i="8"/>
  <c r="AR64" i="8"/>
  <c r="AR65" i="8"/>
  <c r="AR66" i="8"/>
  <c r="AR67" i="8"/>
  <c r="AR68" i="8"/>
  <c r="AR69" i="8"/>
  <c r="AR70" i="8"/>
  <c r="AR71" i="8"/>
  <c r="AR72" i="8"/>
  <c r="AR73" i="8"/>
  <c r="AR74" i="8"/>
  <c r="AR75" i="8"/>
  <c r="AR76" i="8"/>
  <c r="AR77" i="8"/>
  <c r="AR78" i="8"/>
  <c r="AR79" i="8"/>
  <c r="AR80" i="8"/>
  <c r="AR81" i="8"/>
  <c r="AR82" i="8"/>
  <c r="AR83" i="8"/>
  <c r="AR84" i="8"/>
  <c r="AR85" i="8"/>
  <c r="AR86" i="8"/>
  <c r="AR87" i="8"/>
  <c r="AR88" i="8"/>
  <c r="AR89" i="8"/>
  <c r="AR90" i="8"/>
  <c r="AR91" i="8"/>
  <c r="AR92" i="8"/>
  <c r="AR93" i="8"/>
  <c r="AR94" i="8"/>
  <c r="AR95" i="8"/>
  <c r="AR96" i="8"/>
  <c r="AR97" i="8"/>
  <c r="AR98" i="8"/>
  <c r="AR99" i="8"/>
  <c r="AR100" i="8"/>
  <c r="AR101" i="8"/>
  <c r="AR102" i="8"/>
  <c r="AR2" i="8"/>
  <c r="AQ3" i="8"/>
  <c r="AQ4" i="8"/>
  <c r="AQ5" i="8"/>
  <c r="AQ6" i="8"/>
  <c r="AQ7" i="8"/>
  <c r="AQ8" i="8"/>
  <c r="AQ9" i="8"/>
  <c r="AQ10" i="8"/>
  <c r="AQ11" i="8"/>
  <c r="AQ12" i="8"/>
  <c r="AQ13" i="8"/>
  <c r="AQ14" i="8"/>
  <c r="AQ15" i="8"/>
  <c r="AQ16" i="8"/>
  <c r="AQ17" i="8"/>
  <c r="AQ18" i="8"/>
  <c r="AQ19" i="8"/>
  <c r="AQ20" i="8"/>
  <c r="AQ21" i="8"/>
  <c r="AQ22" i="8"/>
  <c r="AQ23" i="8"/>
  <c r="AQ24" i="8"/>
  <c r="AQ25" i="8"/>
  <c r="AQ26" i="8"/>
  <c r="AQ27" i="8"/>
  <c r="AQ28" i="8"/>
  <c r="AQ29" i="8"/>
  <c r="AQ30" i="8"/>
  <c r="AQ31" i="8"/>
  <c r="AQ32" i="8"/>
  <c r="AQ33" i="8"/>
  <c r="AQ34" i="8"/>
  <c r="AQ35" i="8"/>
  <c r="AQ36" i="8"/>
  <c r="AQ37" i="8"/>
  <c r="AQ38" i="8"/>
  <c r="AQ39" i="8"/>
  <c r="AQ40" i="8"/>
  <c r="AQ41" i="8"/>
  <c r="AQ42" i="8"/>
  <c r="AQ43" i="8"/>
  <c r="AQ44" i="8"/>
  <c r="AQ45" i="8"/>
  <c r="AQ46" i="8"/>
  <c r="AQ47" i="8"/>
  <c r="AQ48" i="8"/>
  <c r="AQ49" i="8"/>
  <c r="AQ50" i="8"/>
  <c r="AQ51" i="8"/>
  <c r="AQ52" i="8"/>
  <c r="AQ53" i="8"/>
  <c r="AQ54" i="8"/>
  <c r="AQ55" i="8"/>
  <c r="AQ56" i="8"/>
  <c r="AQ57" i="8"/>
  <c r="AQ58" i="8"/>
  <c r="AQ59" i="8"/>
  <c r="AQ60" i="8"/>
  <c r="AQ61" i="8"/>
  <c r="AQ62" i="8"/>
  <c r="AQ63" i="8"/>
  <c r="AQ64" i="8"/>
  <c r="AQ65" i="8"/>
  <c r="AQ66" i="8"/>
  <c r="AQ67" i="8"/>
  <c r="AQ68" i="8"/>
  <c r="AQ69" i="8"/>
  <c r="AQ70" i="8"/>
  <c r="AQ71" i="8"/>
  <c r="AQ72" i="8"/>
  <c r="AQ73" i="8"/>
  <c r="AQ74" i="8"/>
  <c r="AQ75" i="8"/>
  <c r="AQ76" i="8"/>
  <c r="AQ77" i="8"/>
  <c r="AQ78" i="8"/>
  <c r="AQ79" i="8"/>
  <c r="AQ80" i="8"/>
  <c r="AQ81" i="8"/>
  <c r="AQ82" i="8"/>
  <c r="AQ83" i="8"/>
  <c r="AQ84" i="8"/>
  <c r="AQ85" i="8"/>
  <c r="AQ86" i="8"/>
  <c r="AQ87" i="8"/>
  <c r="AQ88" i="8"/>
  <c r="AQ89" i="8"/>
  <c r="AQ90" i="8"/>
  <c r="AQ91" i="8"/>
  <c r="AQ92" i="8"/>
  <c r="AQ93" i="8"/>
  <c r="AQ94" i="8"/>
  <c r="AQ95" i="8"/>
  <c r="AQ96" i="8"/>
  <c r="AQ97" i="8"/>
  <c r="AQ98" i="8"/>
  <c r="AQ99" i="8"/>
  <c r="AQ100" i="8"/>
  <c r="AQ101" i="8"/>
  <c r="AQ102" i="8"/>
  <c r="AP3" i="8"/>
  <c r="AP4" i="8"/>
  <c r="AP5" i="8"/>
  <c r="AP6" i="8"/>
  <c r="AP7" i="8"/>
  <c r="AP8" i="8"/>
  <c r="AP9" i="8"/>
  <c r="AP10" i="8"/>
  <c r="AP11" i="8"/>
  <c r="AP12" i="8"/>
  <c r="AP13" i="8"/>
  <c r="AP14" i="8"/>
  <c r="AP15" i="8"/>
  <c r="AP16" i="8"/>
  <c r="AP17" i="8"/>
  <c r="AP18" i="8"/>
  <c r="AP19" i="8"/>
  <c r="AP20" i="8"/>
  <c r="AP21" i="8"/>
  <c r="AP22" i="8"/>
  <c r="AP23" i="8"/>
  <c r="AP24" i="8"/>
  <c r="AP25" i="8"/>
  <c r="AP26" i="8"/>
  <c r="AP27" i="8"/>
  <c r="AP28" i="8"/>
  <c r="AP29" i="8"/>
  <c r="AP30" i="8"/>
  <c r="AP31" i="8"/>
  <c r="AP32" i="8"/>
  <c r="AP33" i="8"/>
  <c r="AP34" i="8"/>
  <c r="AP35" i="8"/>
  <c r="AP36" i="8"/>
  <c r="AP37" i="8"/>
  <c r="AP38" i="8"/>
  <c r="AP39" i="8"/>
  <c r="AP40" i="8"/>
  <c r="AP41" i="8"/>
  <c r="AP42" i="8"/>
  <c r="AP43" i="8"/>
  <c r="AP44" i="8"/>
  <c r="AP45" i="8"/>
  <c r="AP46" i="8"/>
  <c r="AP47" i="8"/>
  <c r="AP48" i="8"/>
  <c r="AP49" i="8"/>
  <c r="AP50" i="8"/>
  <c r="AP51" i="8"/>
  <c r="AP52" i="8"/>
  <c r="AP53" i="8"/>
  <c r="AP54" i="8"/>
  <c r="AP55" i="8"/>
  <c r="AP56" i="8"/>
  <c r="AP57" i="8"/>
  <c r="AP58" i="8"/>
  <c r="AP59" i="8"/>
  <c r="AP60" i="8"/>
  <c r="AP61" i="8"/>
  <c r="AP62" i="8"/>
  <c r="AP63" i="8"/>
  <c r="AP64" i="8"/>
  <c r="AP65" i="8"/>
  <c r="AP66" i="8"/>
  <c r="AP67" i="8"/>
  <c r="AP68" i="8"/>
  <c r="AP69" i="8"/>
  <c r="AP70" i="8"/>
  <c r="AP71" i="8"/>
  <c r="AP72" i="8"/>
  <c r="AP73" i="8"/>
  <c r="AP74" i="8"/>
  <c r="AP75" i="8"/>
  <c r="AP76" i="8"/>
  <c r="AP77" i="8"/>
  <c r="AP78" i="8"/>
  <c r="AP79" i="8"/>
  <c r="AP80" i="8"/>
  <c r="AP81" i="8"/>
  <c r="AP82" i="8"/>
  <c r="AP83" i="8"/>
  <c r="AP84" i="8"/>
  <c r="AP85" i="8"/>
  <c r="AP86" i="8"/>
  <c r="AP87" i="8"/>
  <c r="AP88" i="8"/>
  <c r="AP89" i="8"/>
  <c r="AP90" i="8"/>
  <c r="AP91" i="8"/>
  <c r="AP92" i="8"/>
  <c r="AP93" i="8"/>
  <c r="AP94" i="8"/>
  <c r="AP95" i="8"/>
  <c r="AP96" i="8"/>
  <c r="AP97" i="8"/>
  <c r="AP98" i="8"/>
  <c r="AP99" i="8"/>
  <c r="AP100" i="8"/>
  <c r="AP101" i="8"/>
  <c r="AP102" i="8"/>
  <c r="AQ2" i="8"/>
  <c r="AP2" i="8"/>
  <c r="AN3" i="8"/>
  <c r="AN4" i="8"/>
  <c r="AN5" i="8"/>
  <c r="AN6" i="8"/>
  <c r="AN7" i="8"/>
  <c r="AN8" i="8"/>
  <c r="AN9" i="8"/>
  <c r="AN10" i="8"/>
  <c r="AN11" i="8"/>
  <c r="AN12" i="8"/>
  <c r="AN13" i="8"/>
  <c r="AN14" i="8"/>
  <c r="AN15" i="8"/>
  <c r="AN16" i="8"/>
  <c r="AN17" i="8"/>
  <c r="AN18" i="8"/>
  <c r="AN19" i="8"/>
  <c r="AN20" i="8"/>
  <c r="AN21" i="8"/>
  <c r="AN22" i="8"/>
  <c r="AN23" i="8"/>
  <c r="AN24" i="8"/>
  <c r="AN25" i="8"/>
  <c r="AN26" i="8"/>
  <c r="AN27" i="8"/>
  <c r="AN28" i="8"/>
  <c r="AN29" i="8"/>
  <c r="AN30" i="8"/>
  <c r="AN31" i="8"/>
  <c r="AN32" i="8"/>
  <c r="AN33" i="8"/>
  <c r="AN34" i="8"/>
  <c r="AN35" i="8"/>
  <c r="AN36" i="8"/>
  <c r="AN37" i="8"/>
  <c r="AN38" i="8"/>
  <c r="AN39" i="8"/>
  <c r="AN40" i="8"/>
  <c r="AN41" i="8"/>
  <c r="AN42" i="8"/>
  <c r="AN43" i="8"/>
  <c r="AN44" i="8"/>
  <c r="AN45" i="8"/>
  <c r="AN46" i="8"/>
  <c r="AN47" i="8"/>
  <c r="AN48" i="8"/>
  <c r="AN49" i="8"/>
  <c r="AN50" i="8"/>
  <c r="AN51" i="8"/>
  <c r="AN52" i="8"/>
  <c r="AN53" i="8"/>
  <c r="AN54" i="8"/>
  <c r="AN55" i="8"/>
  <c r="AN56" i="8"/>
  <c r="AN57" i="8"/>
  <c r="AN58" i="8"/>
  <c r="AN59" i="8"/>
  <c r="AN60" i="8"/>
  <c r="AN61" i="8"/>
  <c r="AN62" i="8"/>
  <c r="AN63" i="8"/>
  <c r="AN64" i="8"/>
  <c r="AN65" i="8"/>
  <c r="AN66" i="8"/>
  <c r="AN67" i="8"/>
  <c r="AN68" i="8"/>
  <c r="AN69" i="8"/>
  <c r="AN70" i="8"/>
  <c r="AN71" i="8"/>
  <c r="AN72" i="8"/>
  <c r="AN73" i="8"/>
  <c r="AN74" i="8"/>
  <c r="AN75" i="8"/>
  <c r="AN76" i="8"/>
  <c r="AN77" i="8"/>
  <c r="AN78" i="8"/>
  <c r="AN79" i="8"/>
  <c r="AN80" i="8"/>
  <c r="AN81" i="8"/>
  <c r="AN82" i="8"/>
  <c r="AN83" i="8"/>
  <c r="AN84" i="8"/>
  <c r="AN85" i="8"/>
  <c r="AN86" i="8"/>
  <c r="AN87" i="8"/>
  <c r="AN88" i="8"/>
  <c r="AN89" i="8"/>
  <c r="AN90" i="8"/>
  <c r="AN91" i="8"/>
  <c r="AN92" i="8"/>
  <c r="AN93" i="8"/>
  <c r="AN94" i="8"/>
  <c r="AN95" i="8"/>
  <c r="AN96" i="8"/>
  <c r="AN97" i="8"/>
  <c r="AN98" i="8"/>
  <c r="AN99" i="8"/>
  <c r="AN100" i="8"/>
  <c r="AN101" i="8"/>
  <c r="AN102" i="8"/>
  <c r="AM3" i="8"/>
  <c r="AM4" i="8"/>
  <c r="AM5" i="8"/>
  <c r="AM6" i="8"/>
  <c r="AM7" i="8"/>
  <c r="AM8" i="8"/>
  <c r="AM9" i="8"/>
  <c r="AM10" i="8"/>
  <c r="AM11" i="8"/>
  <c r="AM12" i="8"/>
  <c r="AM13" i="8"/>
  <c r="AM14" i="8"/>
  <c r="AM15" i="8"/>
  <c r="AM16" i="8"/>
  <c r="AM17" i="8"/>
  <c r="AM18" i="8"/>
  <c r="AM19" i="8"/>
  <c r="AM20" i="8"/>
  <c r="AM21" i="8"/>
  <c r="AM22" i="8"/>
  <c r="AM23" i="8"/>
  <c r="AM24" i="8"/>
  <c r="AM25" i="8"/>
  <c r="AM26" i="8"/>
  <c r="AM27" i="8"/>
  <c r="AM28" i="8"/>
  <c r="AM29" i="8"/>
  <c r="AM30" i="8"/>
  <c r="AM31" i="8"/>
  <c r="AM32" i="8"/>
  <c r="AM33" i="8"/>
  <c r="AM34" i="8"/>
  <c r="AM35" i="8"/>
  <c r="AM36" i="8"/>
  <c r="AM37" i="8"/>
  <c r="AM38" i="8"/>
  <c r="AM39" i="8"/>
  <c r="AM40" i="8"/>
  <c r="AM41" i="8"/>
  <c r="AM42" i="8"/>
  <c r="AM43" i="8"/>
  <c r="AM44" i="8"/>
  <c r="AM45" i="8"/>
  <c r="AM46" i="8"/>
  <c r="AM47" i="8"/>
  <c r="AM48" i="8"/>
  <c r="AM49" i="8"/>
  <c r="AM50" i="8"/>
  <c r="AM51" i="8"/>
  <c r="AM52" i="8"/>
  <c r="AM53" i="8"/>
  <c r="AM54" i="8"/>
  <c r="AM55" i="8"/>
  <c r="AM56" i="8"/>
  <c r="AM57" i="8"/>
  <c r="AM58" i="8"/>
  <c r="AM59" i="8"/>
  <c r="AM60" i="8"/>
  <c r="AM61" i="8"/>
  <c r="AM62" i="8"/>
  <c r="AM63" i="8"/>
  <c r="AM64" i="8"/>
  <c r="AM65" i="8"/>
  <c r="AM66" i="8"/>
  <c r="AM67" i="8"/>
  <c r="AM68" i="8"/>
  <c r="AM69" i="8"/>
  <c r="AM70" i="8"/>
  <c r="AM71" i="8"/>
  <c r="AM72" i="8"/>
  <c r="AM73" i="8"/>
  <c r="AM74" i="8"/>
  <c r="AM75" i="8"/>
  <c r="AM76" i="8"/>
  <c r="AM77" i="8"/>
  <c r="AM78" i="8"/>
  <c r="AM79" i="8"/>
  <c r="AM80" i="8"/>
  <c r="AM81" i="8"/>
  <c r="AM82" i="8"/>
  <c r="AM83" i="8"/>
  <c r="AM84" i="8"/>
  <c r="AM85" i="8"/>
  <c r="AM86" i="8"/>
  <c r="AM87" i="8"/>
  <c r="AM88" i="8"/>
  <c r="AM89" i="8"/>
  <c r="AM90" i="8"/>
  <c r="AM91" i="8"/>
  <c r="AM92" i="8"/>
  <c r="AM93" i="8"/>
  <c r="AM94" i="8"/>
  <c r="AM95" i="8"/>
  <c r="AM96" i="8"/>
  <c r="AM97" i="8"/>
  <c r="AM98" i="8"/>
  <c r="AM99" i="8"/>
  <c r="AM100" i="8"/>
  <c r="AM101" i="8"/>
  <c r="AM102" i="8"/>
  <c r="AL3" i="8"/>
  <c r="AL4" i="8"/>
  <c r="AL5" i="8"/>
  <c r="AL6" i="8"/>
  <c r="AL7" i="8"/>
  <c r="AL8" i="8"/>
  <c r="AL9" i="8"/>
  <c r="AL10" i="8"/>
  <c r="AL11" i="8"/>
  <c r="AL12" i="8"/>
  <c r="AL13" i="8"/>
  <c r="AL14" i="8"/>
  <c r="AL15" i="8"/>
  <c r="AL16" i="8"/>
  <c r="AL17" i="8"/>
  <c r="AL18" i="8"/>
  <c r="AL19" i="8"/>
  <c r="AL20" i="8"/>
  <c r="AL21" i="8"/>
  <c r="AL22" i="8"/>
  <c r="AL23" i="8"/>
  <c r="AL24" i="8"/>
  <c r="AL25" i="8"/>
  <c r="AL26" i="8"/>
  <c r="AL27" i="8"/>
  <c r="AL28" i="8"/>
  <c r="AL29" i="8"/>
  <c r="AL30" i="8"/>
  <c r="AL31" i="8"/>
  <c r="AL32" i="8"/>
  <c r="AL33" i="8"/>
  <c r="AL34" i="8"/>
  <c r="AL35" i="8"/>
  <c r="AL36" i="8"/>
  <c r="AL37" i="8"/>
  <c r="AL38" i="8"/>
  <c r="AL39" i="8"/>
  <c r="AL40" i="8"/>
  <c r="AL41" i="8"/>
  <c r="AL42" i="8"/>
  <c r="AL43" i="8"/>
  <c r="AL44" i="8"/>
  <c r="AL45" i="8"/>
  <c r="AL46" i="8"/>
  <c r="AL47" i="8"/>
  <c r="AL48" i="8"/>
  <c r="AL49" i="8"/>
  <c r="AL50" i="8"/>
  <c r="AL51" i="8"/>
  <c r="AL52" i="8"/>
  <c r="AL53" i="8"/>
  <c r="AL54" i="8"/>
  <c r="AL55" i="8"/>
  <c r="AL56" i="8"/>
  <c r="AL57" i="8"/>
  <c r="AL58" i="8"/>
  <c r="AL59" i="8"/>
  <c r="AL60" i="8"/>
  <c r="AL61" i="8"/>
  <c r="AL62" i="8"/>
  <c r="AL63" i="8"/>
  <c r="AL64" i="8"/>
  <c r="AL65" i="8"/>
  <c r="AL66" i="8"/>
  <c r="AL67" i="8"/>
  <c r="AL68" i="8"/>
  <c r="AL69" i="8"/>
  <c r="AL70" i="8"/>
  <c r="AL71" i="8"/>
  <c r="AL72" i="8"/>
  <c r="AL73" i="8"/>
  <c r="AL74" i="8"/>
  <c r="AL75" i="8"/>
  <c r="AL76" i="8"/>
  <c r="AL77" i="8"/>
  <c r="AL78" i="8"/>
  <c r="AL79" i="8"/>
  <c r="AL80" i="8"/>
  <c r="AL81" i="8"/>
  <c r="AL82" i="8"/>
  <c r="AL83" i="8"/>
  <c r="AL84" i="8"/>
  <c r="AL85" i="8"/>
  <c r="AL86" i="8"/>
  <c r="AL87" i="8"/>
  <c r="AL88" i="8"/>
  <c r="AL89" i="8"/>
  <c r="AL90" i="8"/>
  <c r="AL91" i="8"/>
  <c r="AL92" i="8"/>
  <c r="AL93" i="8"/>
  <c r="AL94" i="8"/>
  <c r="AL95" i="8"/>
  <c r="AL96" i="8"/>
  <c r="AL97" i="8"/>
  <c r="AL98" i="8"/>
  <c r="AL99" i="8"/>
  <c r="AL100" i="8"/>
  <c r="AL101" i="8"/>
  <c r="AL102" i="8"/>
  <c r="AN2" i="8"/>
  <c r="AM2" i="8"/>
  <c r="AL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B3" i="8"/>
  <c r="AI3" i="8" s="1"/>
  <c r="B4" i="8"/>
  <c r="AD4" i="8" s="1"/>
  <c r="B5" i="8"/>
  <c r="B6" i="8"/>
  <c r="B7" i="8"/>
  <c r="AE7" i="8" s="1"/>
  <c r="B8" i="8"/>
  <c r="AI8" i="8" s="1"/>
  <c r="B9" i="8"/>
  <c r="B10" i="8"/>
  <c r="B11" i="8"/>
  <c r="AD11" i="8" s="1"/>
  <c r="B12" i="8"/>
  <c r="AD12" i="8" s="1"/>
  <c r="B13" i="8"/>
  <c r="AI13" i="8" s="1"/>
  <c r="B14" i="8"/>
  <c r="B15" i="8"/>
  <c r="AE15" i="8" s="1"/>
  <c r="B16" i="8"/>
  <c r="AD16" i="8" s="1"/>
  <c r="B17" i="8"/>
  <c r="B18" i="8"/>
  <c r="AE18" i="8" s="1"/>
  <c r="B19" i="8"/>
  <c r="AI19" i="8" s="1"/>
  <c r="B20" i="8"/>
  <c r="AH20" i="8" s="1"/>
  <c r="B21" i="8"/>
  <c r="B22" i="8"/>
  <c r="B23" i="8"/>
  <c r="B24" i="8"/>
  <c r="AI24" i="8" s="1"/>
  <c r="B25" i="8"/>
  <c r="B26" i="8"/>
  <c r="B27" i="8"/>
  <c r="AE27" i="8" s="1"/>
  <c r="B28" i="8"/>
  <c r="AE28" i="8" s="1"/>
  <c r="B29" i="8"/>
  <c r="AI29" i="8" s="1"/>
  <c r="B30" i="8"/>
  <c r="B31" i="8"/>
  <c r="AH31" i="8" s="1"/>
  <c r="B32" i="8"/>
  <c r="AE32" i="8" s="1"/>
  <c r="B33" i="8"/>
  <c r="B34" i="8"/>
  <c r="B35" i="8"/>
  <c r="AE35" i="8" s="1"/>
  <c r="B36" i="8"/>
  <c r="AH36" i="8" s="1"/>
  <c r="B37" i="8"/>
  <c r="B38" i="8"/>
  <c r="B39" i="8"/>
  <c r="AE39" i="8" s="1"/>
  <c r="B40" i="8"/>
  <c r="AD40" i="8" s="1"/>
  <c r="B41" i="8"/>
  <c r="B42" i="8"/>
  <c r="B43" i="8"/>
  <c r="AE43" i="8" s="1"/>
  <c r="B44" i="8"/>
  <c r="AE44" i="8" s="1"/>
  <c r="B45" i="8"/>
  <c r="B46" i="8"/>
  <c r="B47" i="8"/>
  <c r="AH47" i="8" s="1"/>
  <c r="B48" i="8"/>
  <c r="AE48" i="8" s="1"/>
  <c r="B49" i="8"/>
  <c r="B50" i="8"/>
  <c r="B51" i="8"/>
  <c r="AE51" i="8" s="1"/>
  <c r="B52" i="8"/>
  <c r="AH52" i="8" s="1"/>
  <c r="B53" i="8"/>
  <c r="B54" i="8"/>
  <c r="B55" i="8"/>
  <c r="AE55" i="8" s="1"/>
  <c r="B56" i="8"/>
  <c r="G56" i="8" s="1"/>
  <c r="B57" i="8"/>
  <c r="B58" i="8"/>
  <c r="B59" i="8"/>
  <c r="AE59" i="8" s="1"/>
  <c r="B60" i="8"/>
  <c r="AD60" i="8" s="1"/>
  <c r="B61" i="8"/>
  <c r="G61" i="8" s="1"/>
  <c r="B62" i="8"/>
  <c r="B63" i="8"/>
  <c r="AH63" i="8" s="1"/>
  <c r="B64" i="8"/>
  <c r="AE64" i="8" s="1"/>
  <c r="B65" i="8"/>
  <c r="B66" i="8"/>
  <c r="B67" i="8"/>
  <c r="G67" i="8" s="1"/>
  <c r="B68" i="8"/>
  <c r="AH68" i="8" s="1"/>
  <c r="B69" i="8"/>
  <c r="B70" i="8"/>
  <c r="B71" i="8"/>
  <c r="AE71" i="8" s="1"/>
  <c r="B72" i="8"/>
  <c r="G72" i="8" s="1"/>
  <c r="B73" i="8"/>
  <c r="B74" i="8"/>
  <c r="B75" i="8"/>
  <c r="AE75" i="8" s="1"/>
  <c r="B76" i="8"/>
  <c r="AE76" i="8" s="1"/>
  <c r="B77" i="8"/>
  <c r="G77" i="8" s="1"/>
  <c r="B78" i="8"/>
  <c r="B79" i="8"/>
  <c r="AE79" i="8" s="1"/>
  <c r="B80" i="8"/>
  <c r="AE80" i="8" s="1"/>
  <c r="B81" i="8"/>
  <c r="B82" i="8"/>
  <c r="B83" i="8"/>
  <c r="G83" i="8" s="1"/>
  <c r="B84" i="8"/>
  <c r="AH84" i="8" s="1"/>
  <c r="B85" i="8"/>
  <c r="B86" i="8"/>
  <c r="B87" i="8"/>
  <c r="AE87" i="8" s="1"/>
  <c r="B88" i="8"/>
  <c r="G88" i="8" s="1"/>
  <c r="B89" i="8"/>
  <c r="B90" i="8"/>
  <c r="B91" i="8"/>
  <c r="AE91" i="8" s="1"/>
  <c r="B92" i="8"/>
  <c r="AE92" i="8" s="1"/>
  <c r="B93" i="8"/>
  <c r="G93" i="8" s="1"/>
  <c r="B94" i="8"/>
  <c r="B95" i="8"/>
  <c r="AH95" i="8" s="1"/>
  <c r="B96" i="8"/>
  <c r="AE96" i="8" s="1"/>
  <c r="B97" i="8"/>
  <c r="B98" i="8"/>
  <c r="B99" i="8"/>
  <c r="G99" i="8" s="1"/>
  <c r="B100" i="8"/>
  <c r="AE100" i="8" s="1"/>
  <c r="B101" i="8"/>
  <c r="B102" i="8"/>
  <c r="B2" i="8"/>
  <c r="D2" i="8"/>
  <c r="C2" i="8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2" i="7"/>
  <c r="C10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2" i="7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2" i="6"/>
  <c r="C3" i="5"/>
  <c r="G3" i="5" s="1"/>
  <c r="C4" i="5"/>
  <c r="G4" i="5" s="1"/>
  <c r="C5" i="5"/>
  <c r="C6" i="5"/>
  <c r="C7" i="5"/>
  <c r="G7" i="5" s="1"/>
  <c r="C8" i="5"/>
  <c r="G8" i="5" s="1"/>
  <c r="C9" i="5"/>
  <c r="C10" i="5"/>
  <c r="C11" i="5"/>
  <c r="G11" i="5" s="1"/>
  <c r="C12" i="5"/>
  <c r="G12" i="5" s="1"/>
  <c r="C13" i="5"/>
  <c r="C14" i="5"/>
  <c r="C15" i="5"/>
  <c r="G15" i="5" s="1"/>
  <c r="C16" i="5"/>
  <c r="G16" i="5" s="1"/>
  <c r="C17" i="5"/>
  <c r="C18" i="5"/>
  <c r="C19" i="5"/>
  <c r="G19" i="5" s="1"/>
  <c r="C20" i="5"/>
  <c r="G20" i="5" s="1"/>
  <c r="C21" i="5"/>
  <c r="C22" i="5"/>
  <c r="C23" i="5"/>
  <c r="G23" i="5" s="1"/>
  <c r="C24" i="5"/>
  <c r="G24" i="5" s="1"/>
  <c r="C25" i="5"/>
  <c r="C26" i="5"/>
  <c r="C27" i="5"/>
  <c r="G27" i="5" s="1"/>
  <c r="C28" i="5"/>
  <c r="G28" i="5" s="1"/>
  <c r="C29" i="5"/>
  <c r="C30" i="5"/>
  <c r="C31" i="5"/>
  <c r="G31" i="5" s="1"/>
  <c r="C32" i="5"/>
  <c r="G32" i="5" s="1"/>
  <c r="C33" i="5"/>
  <c r="C34" i="5"/>
  <c r="C35" i="5"/>
  <c r="G35" i="5" s="1"/>
  <c r="C36" i="5"/>
  <c r="G36" i="5" s="1"/>
  <c r="C37" i="5"/>
  <c r="C38" i="5"/>
  <c r="C39" i="5"/>
  <c r="G39" i="5" s="1"/>
  <c r="C40" i="5"/>
  <c r="G40" i="5" s="1"/>
  <c r="C41" i="5"/>
  <c r="C42" i="5"/>
  <c r="C43" i="5"/>
  <c r="G43" i="5" s="1"/>
  <c r="C44" i="5"/>
  <c r="G44" i="5" s="1"/>
  <c r="C45" i="5"/>
  <c r="C46" i="5"/>
  <c r="C47" i="5"/>
  <c r="G47" i="5" s="1"/>
  <c r="C48" i="5"/>
  <c r="G48" i="5" s="1"/>
  <c r="C49" i="5"/>
  <c r="C50" i="5"/>
  <c r="C51" i="5"/>
  <c r="G51" i="5" s="1"/>
  <c r="C52" i="5"/>
  <c r="G52" i="5" s="1"/>
  <c r="C53" i="5"/>
  <c r="C54" i="5"/>
  <c r="C55" i="5"/>
  <c r="G55" i="5" s="1"/>
  <c r="C56" i="5"/>
  <c r="G56" i="5" s="1"/>
  <c r="C57" i="5"/>
  <c r="C58" i="5"/>
  <c r="C59" i="5"/>
  <c r="G59" i="5" s="1"/>
  <c r="C60" i="5"/>
  <c r="G60" i="5" s="1"/>
  <c r="C61" i="5"/>
  <c r="C62" i="5"/>
  <c r="C63" i="5"/>
  <c r="G63" i="5" s="1"/>
  <c r="C64" i="5"/>
  <c r="G64" i="5" s="1"/>
  <c r="C65" i="5"/>
  <c r="C66" i="5"/>
  <c r="C67" i="5"/>
  <c r="G67" i="5" s="1"/>
  <c r="C68" i="5"/>
  <c r="G68" i="5" s="1"/>
  <c r="C69" i="5"/>
  <c r="C70" i="5"/>
  <c r="C71" i="5"/>
  <c r="G71" i="5" s="1"/>
  <c r="C72" i="5"/>
  <c r="G72" i="5" s="1"/>
  <c r="C73" i="5"/>
  <c r="C74" i="5"/>
  <c r="C75" i="5"/>
  <c r="G75" i="5" s="1"/>
  <c r="C76" i="5"/>
  <c r="G76" i="5" s="1"/>
  <c r="C77" i="5"/>
  <c r="C78" i="5"/>
  <c r="C79" i="5"/>
  <c r="G79" i="5" s="1"/>
  <c r="C80" i="5"/>
  <c r="G80" i="5" s="1"/>
  <c r="C81" i="5"/>
  <c r="C82" i="5"/>
  <c r="C83" i="5"/>
  <c r="G83" i="5" s="1"/>
  <c r="C84" i="5"/>
  <c r="G84" i="5" s="1"/>
  <c r="C85" i="5"/>
  <c r="C86" i="5"/>
  <c r="C87" i="5"/>
  <c r="G87" i="5" s="1"/>
  <c r="C88" i="5"/>
  <c r="G88" i="5" s="1"/>
  <c r="C89" i="5"/>
  <c r="C90" i="5"/>
  <c r="C91" i="5"/>
  <c r="G91" i="5" s="1"/>
  <c r="C92" i="5"/>
  <c r="G92" i="5" s="1"/>
  <c r="C93" i="5"/>
  <c r="C94" i="5"/>
  <c r="C95" i="5"/>
  <c r="G95" i="5" s="1"/>
  <c r="C96" i="5"/>
  <c r="G96" i="5" s="1"/>
  <c r="C97" i="5"/>
  <c r="C98" i="5"/>
  <c r="C99" i="5"/>
  <c r="G99" i="5" s="1"/>
  <c r="C100" i="5"/>
  <c r="G100" i="5" s="1"/>
  <c r="C101" i="5"/>
  <c r="C102" i="5"/>
  <c r="C103" i="5"/>
  <c r="C104" i="5"/>
  <c r="G104" i="5" s="1"/>
  <c r="C105" i="5"/>
  <c r="C106" i="5"/>
  <c r="C107" i="5"/>
  <c r="C108" i="5"/>
  <c r="G108" i="5" s="1"/>
  <c r="C109" i="5"/>
  <c r="C110" i="5"/>
  <c r="C111" i="5"/>
  <c r="C112" i="5"/>
  <c r="G112" i="5" s="1"/>
  <c r="C113" i="5"/>
  <c r="C114" i="5"/>
  <c r="C115" i="5"/>
  <c r="C116" i="5"/>
  <c r="G116" i="5" s="1"/>
  <c r="C117" i="5"/>
  <c r="C118" i="5"/>
  <c r="C119" i="5"/>
  <c r="C120" i="5"/>
  <c r="G120" i="5" s="1"/>
  <c r="C121" i="5"/>
  <c r="C122" i="5"/>
  <c r="C123" i="5"/>
  <c r="C124" i="5"/>
  <c r="G124" i="5" s="1"/>
  <c r="C125" i="5"/>
  <c r="C126" i="5"/>
  <c r="C127" i="5"/>
  <c r="C128" i="5"/>
  <c r="G128" i="5" s="1"/>
  <c r="C129" i="5"/>
  <c r="C130" i="5"/>
  <c r="C131" i="5"/>
  <c r="C132" i="5"/>
  <c r="G132" i="5" s="1"/>
  <c r="C133" i="5"/>
  <c r="C134" i="5"/>
  <c r="C135" i="5"/>
  <c r="C136" i="5"/>
  <c r="G136" i="5" s="1"/>
  <c r="C137" i="5"/>
  <c r="C138" i="5"/>
  <c r="C139" i="5"/>
  <c r="C140" i="5"/>
  <c r="G140" i="5" s="1"/>
  <c r="C141" i="5"/>
  <c r="C142" i="5"/>
  <c r="C143" i="5"/>
  <c r="C144" i="5"/>
  <c r="G144" i="5" s="1"/>
  <c r="C145" i="5"/>
  <c r="C146" i="5"/>
  <c r="C147" i="5"/>
  <c r="C148" i="5"/>
  <c r="G148" i="5" s="1"/>
  <c r="C149" i="5"/>
  <c r="C150" i="5"/>
  <c r="C151" i="5"/>
  <c r="C152" i="5"/>
  <c r="G152" i="5" s="1"/>
  <c r="C2" i="5"/>
  <c r="B152" i="5"/>
  <c r="B151" i="5"/>
  <c r="P151" i="5" s="1"/>
  <c r="B150" i="5"/>
  <c r="B149" i="5"/>
  <c r="L149" i="5" s="1"/>
  <c r="B148" i="5"/>
  <c r="B147" i="5"/>
  <c r="P147" i="5" s="1"/>
  <c r="B146" i="5"/>
  <c r="B145" i="5"/>
  <c r="P145" i="5" s="1"/>
  <c r="B144" i="5"/>
  <c r="B143" i="5"/>
  <c r="B142" i="5"/>
  <c r="B141" i="5"/>
  <c r="L141" i="5" s="1"/>
  <c r="B140" i="5"/>
  <c r="B139" i="5"/>
  <c r="B138" i="5"/>
  <c r="B137" i="5"/>
  <c r="N137" i="5" s="1"/>
  <c r="B136" i="5"/>
  <c r="B135" i="5"/>
  <c r="P135" i="5" s="1"/>
  <c r="B134" i="5"/>
  <c r="B133" i="5"/>
  <c r="L133" i="5" s="1"/>
  <c r="B132" i="5"/>
  <c r="B131" i="5"/>
  <c r="P131" i="5" s="1"/>
  <c r="B130" i="5"/>
  <c r="P130" i="5" s="1"/>
  <c r="B129" i="5"/>
  <c r="P129" i="5" s="1"/>
  <c r="B128" i="5"/>
  <c r="B127" i="5"/>
  <c r="B126" i="5"/>
  <c r="B125" i="5"/>
  <c r="O125" i="5" s="1"/>
  <c r="B124" i="5"/>
  <c r="B123" i="5"/>
  <c r="B122" i="5"/>
  <c r="B121" i="5"/>
  <c r="N121" i="5" s="1"/>
  <c r="B120" i="5"/>
  <c r="B119" i="5"/>
  <c r="P119" i="5" s="1"/>
  <c r="B118" i="5"/>
  <c r="B117" i="5"/>
  <c r="L117" i="5" s="1"/>
  <c r="B116" i="5"/>
  <c r="B115" i="5"/>
  <c r="P115" i="5" s="1"/>
  <c r="B114" i="5"/>
  <c r="P114" i="5" s="1"/>
  <c r="B113" i="5"/>
  <c r="P113" i="5" s="1"/>
  <c r="B112" i="5"/>
  <c r="B111" i="5"/>
  <c r="B110" i="5"/>
  <c r="B109" i="5"/>
  <c r="L109" i="5" s="1"/>
  <c r="B108" i="5"/>
  <c r="B107" i="5"/>
  <c r="B106" i="5"/>
  <c r="B105" i="5"/>
  <c r="N105" i="5" s="1"/>
  <c r="B104" i="5"/>
  <c r="B103" i="5"/>
  <c r="P103" i="5" s="1"/>
  <c r="B102" i="5"/>
  <c r="B101" i="5"/>
  <c r="L101" i="5" s="1"/>
  <c r="B100" i="5"/>
  <c r="B99" i="5"/>
  <c r="P99" i="5" s="1"/>
  <c r="B98" i="5"/>
  <c r="P98" i="5" s="1"/>
  <c r="B97" i="5"/>
  <c r="P97" i="5" s="1"/>
  <c r="B96" i="5"/>
  <c r="B95" i="5"/>
  <c r="N95" i="5" s="1"/>
  <c r="B94" i="5"/>
  <c r="B93" i="5"/>
  <c r="O93" i="5" s="1"/>
  <c r="B92" i="5"/>
  <c r="B91" i="5"/>
  <c r="B90" i="5"/>
  <c r="B89" i="5"/>
  <c r="L89" i="5" s="1"/>
  <c r="B88" i="5"/>
  <c r="B87" i="5"/>
  <c r="P87" i="5" s="1"/>
  <c r="B86" i="5"/>
  <c r="B85" i="5"/>
  <c r="L85" i="5" s="1"/>
  <c r="B84" i="5"/>
  <c r="B83" i="5"/>
  <c r="P83" i="5" s="1"/>
  <c r="B82" i="5"/>
  <c r="P82" i="5" s="1"/>
  <c r="B81" i="5"/>
  <c r="L81" i="5" s="1"/>
  <c r="B80" i="5"/>
  <c r="B79" i="5"/>
  <c r="N79" i="5" s="1"/>
  <c r="B78" i="5"/>
  <c r="P78" i="5" s="1"/>
  <c r="B77" i="5"/>
  <c r="L77" i="5" s="1"/>
  <c r="B76" i="5"/>
  <c r="B75" i="5"/>
  <c r="B74" i="5"/>
  <c r="B73" i="5"/>
  <c r="O73" i="5" s="1"/>
  <c r="B72" i="5"/>
  <c r="B71" i="5"/>
  <c r="P71" i="5" s="1"/>
  <c r="B70" i="5"/>
  <c r="B69" i="5"/>
  <c r="L69" i="5" s="1"/>
  <c r="B68" i="5"/>
  <c r="B67" i="5"/>
  <c r="P67" i="5" s="1"/>
  <c r="B66" i="5"/>
  <c r="P66" i="5" s="1"/>
  <c r="B65" i="5"/>
  <c r="L65" i="5" s="1"/>
  <c r="B64" i="5"/>
  <c r="B63" i="5"/>
  <c r="N63" i="5" s="1"/>
  <c r="B62" i="5"/>
  <c r="P62" i="5" s="1"/>
  <c r="B61" i="5"/>
  <c r="O61" i="5" s="1"/>
  <c r="B60" i="5"/>
  <c r="B59" i="5"/>
  <c r="L59" i="5" s="1"/>
  <c r="B58" i="5"/>
  <c r="B57" i="5"/>
  <c r="B56" i="5"/>
  <c r="B55" i="5"/>
  <c r="P55" i="5" s="1"/>
  <c r="B54" i="5"/>
  <c r="B53" i="5"/>
  <c r="B52" i="5"/>
  <c r="B51" i="5"/>
  <c r="P51" i="5" s="1"/>
  <c r="B50" i="5"/>
  <c r="B49" i="5"/>
  <c r="B48" i="5"/>
  <c r="B47" i="5"/>
  <c r="N47" i="5" s="1"/>
  <c r="B46" i="5"/>
  <c r="B45" i="5"/>
  <c r="B44" i="5"/>
  <c r="B43" i="5"/>
  <c r="L43" i="5" s="1"/>
  <c r="B42" i="5"/>
  <c r="B41" i="5"/>
  <c r="O41" i="5" s="1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H2" i="1"/>
  <c r="G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G3" i="1"/>
  <c r="G4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5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2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2" i="1"/>
  <c r="B2" i="1"/>
  <c r="C2" i="1"/>
  <c r="B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AE23" i="8" l="1"/>
  <c r="AH99" i="8"/>
  <c r="AD84" i="8"/>
  <c r="AD52" i="8"/>
  <c r="AD76" i="8"/>
  <c r="AF76" i="8" s="1"/>
  <c r="AD44" i="8"/>
  <c r="AF44" i="8" s="1"/>
  <c r="AE60" i="8"/>
  <c r="AF60" i="8" s="1"/>
  <c r="AH67" i="8"/>
  <c r="AD100" i="8"/>
  <c r="AD68" i="8"/>
  <c r="AD36" i="8"/>
  <c r="AH15" i="8"/>
  <c r="AD20" i="8"/>
  <c r="AD92" i="8"/>
  <c r="AF92" i="8" s="1"/>
  <c r="AD28" i="8"/>
  <c r="AI51" i="8"/>
  <c r="AF100" i="8"/>
  <c r="AD99" i="8"/>
  <c r="AD91" i="8"/>
  <c r="AD83" i="8"/>
  <c r="AD75" i="8"/>
  <c r="AF75" i="8" s="1"/>
  <c r="AD67" i="8"/>
  <c r="AD59" i="8"/>
  <c r="AF59" i="8" s="1"/>
  <c r="AD51" i="8"/>
  <c r="AF51" i="8" s="1"/>
  <c r="AD43" i="8"/>
  <c r="AF43" i="8" s="1"/>
  <c r="AD35" i="8"/>
  <c r="AF35" i="8" s="1"/>
  <c r="AD27" i="8"/>
  <c r="AF27" i="8" s="1"/>
  <c r="AD19" i="8"/>
  <c r="AD3" i="8"/>
  <c r="AE88" i="8"/>
  <c r="AE72" i="8"/>
  <c r="AE56" i="8"/>
  <c r="AE40" i="8"/>
  <c r="AF40" i="8" s="1"/>
  <c r="AE24" i="8"/>
  <c r="AH88" i="8"/>
  <c r="AH56" i="8"/>
  <c r="AI93" i="8"/>
  <c r="AI2" i="8"/>
  <c r="AD96" i="8"/>
  <c r="AF96" i="8" s="1"/>
  <c r="AD88" i="8"/>
  <c r="AF88" i="8" s="1"/>
  <c r="AD80" i="8"/>
  <c r="AF80" i="8" s="1"/>
  <c r="AD72" i="8"/>
  <c r="AD64" i="8"/>
  <c r="AF64" i="8" s="1"/>
  <c r="AD56" i="8"/>
  <c r="AF56" i="8" s="1"/>
  <c r="AD48" i="8"/>
  <c r="AF48" i="8" s="1"/>
  <c r="AD32" i="8"/>
  <c r="AD24" i="8"/>
  <c r="AD8" i="8"/>
  <c r="AE84" i="8"/>
  <c r="AF84" i="8" s="1"/>
  <c r="AE68" i="8"/>
  <c r="AF68" i="8" s="1"/>
  <c r="AE52" i="8"/>
  <c r="AE36" i="8"/>
  <c r="AF36" i="8" s="1"/>
  <c r="AH77" i="8"/>
  <c r="AI72" i="8"/>
  <c r="AD2" i="8"/>
  <c r="AD95" i="8"/>
  <c r="AD87" i="8"/>
  <c r="AF87" i="8" s="1"/>
  <c r="AD79" i="8"/>
  <c r="AF79" i="8" s="1"/>
  <c r="AD71" i="8"/>
  <c r="AF71" i="8" s="1"/>
  <c r="AD63" i="8"/>
  <c r="AD55" i="8"/>
  <c r="AF55" i="8" s="1"/>
  <c r="AD47" i="8"/>
  <c r="AD39" i="8"/>
  <c r="AF39" i="8" s="1"/>
  <c r="AD31" i="8"/>
  <c r="AD23" i="8"/>
  <c r="AF23" i="8" s="1"/>
  <c r="AD15" i="8"/>
  <c r="AF15" i="8" s="1"/>
  <c r="AD7" i="8"/>
  <c r="AF7" i="8" s="1"/>
  <c r="AI56" i="8"/>
  <c r="AF91" i="8"/>
  <c r="G102" i="8"/>
  <c r="AI102" i="8"/>
  <c r="AH102" i="8"/>
  <c r="AE102" i="8"/>
  <c r="AD102" i="8"/>
  <c r="G98" i="8"/>
  <c r="AI98" i="8"/>
  <c r="AH98" i="8"/>
  <c r="AE98" i="8"/>
  <c r="AD98" i="8"/>
  <c r="G94" i="8"/>
  <c r="AI94" i="8"/>
  <c r="AH94" i="8"/>
  <c r="AE94" i="8"/>
  <c r="AD94" i="8"/>
  <c r="G90" i="8"/>
  <c r="AI90" i="8"/>
  <c r="AH90" i="8"/>
  <c r="AE90" i="8"/>
  <c r="AD90" i="8"/>
  <c r="G86" i="8"/>
  <c r="AI86" i="8"/>
  <c r="AH86" i="8"/>
  <c r="AE86" i="8"/>
  <c r="AD86" i="8"/>
  <c r="G82" i="8"/>
  <c r="AI82" i="8"/>
  <c r="AH82" i="8"/>
  <c r="AE82" i="8"/>
  <c r="AD82" i="8"/>
  <c r="G78" i="8"/>
  <c r="AI78" i="8"/>
  <c r="AH78" i="8"/>
  <c r="AE78" i="8"/>
  <c r="AD78" i="8"/>
  <c r="G74" i="8"/>
  <c r="AI74" i="8"/>
  <c r="AH74" i="8"/>
  <c r="AE74" i="8"/>
  <c r="AD74" i="8"/>
  <c r="G70" i="8"/>
  <c r="AI70" i="8"/>
  <c r="AH70" i="8"/>
  <c r="AE70" i="8"/>
  <c r="AD70" i="8"/>
  <c r="G66" i="8"/>
  <c r="AI66" i="8"/>
  <c r="AH66" i="8"/>
  <c r="AE66" i="8"/>
  <c r="AD66" i="8"/>
  <c r="G62" i="8"/>
  <c r="AI62" i="8"/>
  <c r="AH62" i="8"/>
  <c r="AE62" i="8"/>
  <c r="AD62" i="8"/>
  <c r="G58" i="8"/>
  <c r="AI58" i="8"/>
  <c r="AH58" i="8"/>
  <c r="AE58" i="8"/>
  <c r="AD58" i="8"/>
  <c r="G54" i="8"/>
  <c r="AI54" i="8"/>
  <c r="AH54" i="8"/>
  <c r="AE54" i="8"/>
  <c r="AD54" i="8"/>
  <c r="G50" i="8"/>
  <c r="AI50" i="8"/>
  <c r="AH50" i="8"/>
  <c r="AE50" i="8"/>
  <c r="AD50" i="8"/>
  <c r="G46" i="8"/>
  <c r="AI46" i="8"/>
  <c r="AH46" i="8"/>
  <c r="AE46" i="8"/>
  <c r="AD46" i="8"/>
  <c r="G42" i="8"/>
  <c r="AI42" i="8"/>
  <c r="AH42" i="8"/>
  <c r="AE42" i="8"/>
  <c r="AD42" i="8"/>
  <c r="G38" i="8"/>
  <c r="AI38" i="8"/>
  <c r="AH38" i="8"/>
  <c r="AE38" i="8"/>
  <c r="AD38" i="8"/>
  <c r="G34" i="8"/>
  <c r="AI34" i="8"/>
  <c r="AH34" i="8"/>
  <c r="AE34" i="8"/>
  <c r="AD34" i="8"/>
  <c r="G30" i="8"/>
  <c r="AI30" i="8"/>
  <c r="AH30" i="8"/>
  <c r="AE30" i="8"/>
  <c r="AD30" i="8"/>
  <c r="G26" i="8"/>
  <c r="AI26" i="8"/>
  <c r="AH26" i="8"/>
  <c r="AJ26" i="8" s="1"/>
  <c r="AE26" i="8"/>
  <c r="AD26" i="8"/>
  <c r="G22" i="8"/>
  <c r="AI22" i="8"/>
  <c r="AH22" i="8"/>
  <c r="AE22" i="8"/>
  <c r="AD22" i="8"/>
  <c r="AA18" i="8"/>
  <c r="AI18" i="8"/>
  <c r="AH18" i="8"/>
  <c r="AD18" i="8"/>
  <c r="AF18" i="8" s="1"/>
  <c r="G14" i="8"/>
  <c r="AI14" i="8"/>
  <c r="AH14" i="8"/>
  <c r="AE14" i="8"/>
  <c r="AD14" i="8"/>
  <c r="AF14" i="8" s="1"/>
  <c r="G10" i="8"/>
  <c r="AI10" i="8"/>
  <c r="AH10" i="8"/>
  <c r="AD10" i="8"/>
  <c r="G6" i="8"/>
  <c r="AI6" i="8"/>
  <c r="AH6" i="8"/>
  <c r="AE6" i="8"/>
  <c r="AD6" i="8"/>
  <c r="AE10" i="8"/>
  <c r="G101" i="8"/>
  <c r="AH101" i="8"/>
  <c r="AI101" i="8"/>
  <c r="G97" i="8"/>
  <c r="AH97" i="8"/>
  <c r="AI97" i="8"/>
  <c r="G89" i="8"/>
  <c r="AI89" i="8"/>
  <c r="G85" i="8"/>
  <c r="AH85" i="8"/>
  <c r="AI85" i="8"/>
  <c r="G81" i="8"/>
  <c r="AH81" i="8"/>
  <c r="AI81" i="8"/>
  <c r="G73" i="8"/>
  <c r="AI73" i="8"/>
  <c r="G69" i="8"/>
  <c r="AH69" i="8"/>
  <c r="AI69" i="8"/>
  <c r="G65" i="8"/>
  <c r="AH65" i="8"/>
  <c r="AI65" i="8"/>
  <c r="G57" i="8"/>
  <c r="AI57" i="8"/>
  <c r="G53" i="8"/>
  <c r="AH53" i="8"/>
  <c r="AI53" i="8"/>
  <c r="G49" i="8"/>
  <c r="AH49" i="8"/>
  <c r="AI49" i="8"/>
  <c r="G45" i="8"/>
  <c r="AH45" i="8"/>
  <c r="G41" i="8"/>
  <c r="AI41" i="8"/>
  <c r="G37" i="8"/>
  <c r="AH37" i="8"/>
  <c r="AI37" i="8"/>
  <c r="G33" i="8"/>
  <c r="AH33" i="8"/>
  <c r="AI33" i="8"/>
  <c r="G29" i="8"/>
  <c r="AH29" i="8"/>
  <c r="AJ29" i="8" s="1"/>
  <c r="G25" i="8"/>
  <c r="AI25" i="8"/>
  <c r="G21" i="8"/>
  <c r="AH21" i="8"/>
  <c r="AI21" i="8"/>
  <c r="AE21" i="8"/>
  <c r="G17" i="8"/>
  <c r="AH17" i="8"/>
  <c r="AE17" i="8"/>
  <c r="AI17" i="8"/>
  <c r="G13" i="8"/>
  <c r="AE13" i="8"/>
  <c r="AH13" i="8"/>
  <c r="AJ13" i="8" s="1"/>
  <c r="G9" i="8"/>
  <c r="AI9" i="8"/>
  <c r="AE9" i="8"/>
  <c r="G5" i="8"/>
  <c r="AH5" i="8"/>
  <c r="AI5" i="8"/>
  <c r="AE5" i="8"/>
  <c r="AE2" i="8"/>
  <c r="AE99" i="8"/>
  <c r="AE95" i="8"/>
  <c r="AE83" i="8"/>
  <c r="AE67" i="8"/>
  <c r="AF67" i="8" s="1"/>
  <c r="AE63" i="8"/>
  <c r="AE47" i="8"/>
  <c r="AF47" i="8" s="1"/>
  <c r="AE31" i="8"/>
  <c r="AH73" i="8"/>
  <c r="AJ73" i="8" s="1"/>
  <c r="AH9" i="8"/>
  <c r="AI88" i="8"/>
  <c r="AJ88" i="8" s="1"/>
  <c r="AI67" i="8"/>
  <c r="AI45" i="8"/>
  <c r="G100" i="8"/>
  <c r="AI100" i="8"/>
  <c r="G96" i="8"/>
  <c r="AH96" i="8"/>
  <c r="AJ96" i="8" s="1"/>
  <c r="AI96" i="8"/>
  <c r="G92" i="8"/>
  <c r="AH92" i="8"/>
  <c r="AI92" i="8"/>
  <c r="G84" i="8"/>
  <c r="AI84" i="8"/>
  <c r="AJ84" i="8" s="1"/>
  <c r="G80" i="8"/>
  <c r="AH80" i="8"/>
  <c r="AJ80" i="8" s="1"/>
  <c r="AI80" i="8"/>
  <c r="G76" i="8"/>
  <c r="AH76" i="8"/>
  <c r="AI76" i="8"/>
  <c r="G68" i="8"/>
  <c r="AI68" i="8"/>
  <c r="AJ68" i="8" s="1"/>
  <c r="G64" i="8"/>
  <c r="AH64" i="8"/>
  <c r="AJ64" i="8" s="1"/>
  <c r="AI64" i="8"/>
  <c r="G60" i="8"/>
  <c r="AH60" i="8"/>
  <c r="AI60" i="8"/>
  <c r="G52" i="8"/>
  <c r="AI52" i="8"/>
  <c r="AJ52" i="8" s="1"/>
  <c r="G48" i="8"/>
  <c r="AH48" i="8"/>
  <c r="AJ48" i="8" s="1"/>
  <c r="AI48" i="8"/>
  <c r="G44" i="8"/>
  <c r="AH44" i="8"/>
  <c r="AI44" i="8"/>
  <c r="G40" i="8"/>
  <c r="AH40" i="8"/>
  <c r="G36" i="8"/>
  <c r="AI36" i="8"/>
  <c r="AJ36" i="8" s="1"/>
  <c r="G32" i="8"/>
  <c r="AH32" i="8"/>
  <c r="AI32" i="8"/>
  <c r="G28" i="8"/>
  <c r="AH28" i="8"/>
  <c r="AI28" i="8"/>
  <c r="G24" i="8"/>
  <c r="AH24" i="8"/>
  <c r="AJ24" i="8" s="1"/>
  <c r="G20" i="8"/>
  <c r="AI20" i="8"/>
  <c r="AJ20" i="8" s="1"/>
  <c r="AE20" i="8"/>
  <c r="G16" i="8"/>
  <c r="AH16" i="8"/>
  <c r="AE16" i="8"/>
  <c r="AF16" i="8" s="1"/>
  <c r="AI16" i="8"/>
  <c r="G12" i="8"/>
  <c r="AE12" i="8"/>
  <c r="AH12" i="8"/>
  <c r="AI12" i="8"/>
  <c r="AE8" i="8"/>
  <c r="AF8" i="8" s="1"/>
  <c r="AH8" i="8"/>
  <c r="AJ8" i="8" s="1"/>
  <c r="G4" i="8"/>
  <c r="AI4" i="8"/>
  <c r="AE4" i="8"/>
  <c r="AF4" i="8" s="1"/>
  <c r="AD101" i="8"/>
  <c r="AD97" i="8"/>
  <c r="AD93" i="8"/>
  <c r="AD89" i="8"/>
  <c r="AD85" i="8"/>
  <c r="AD81" i="8"/>
  <c r="AD77" i="8"/>
  <c r="AD73" i="8"/>
  <c r="AD69" i="8"/>
  <c r="AD65" i="8"/>
  <c r="AD61" i="8"/>
  <c r="AD57" i="8"/>
  <c r="AD53" i="8"/>
  <c r="AD49" i="8"/>
  <c r="AD45" i="8"/>
  <c r="AD41" i="8"/>
  <c r="AD37" i="8"/>
  <c r="AD33" i="8"/>
  <c r="AD29" i="8"/>
  <c r="AD25" i="8"/>
  <c r="AD21" i="8"/>
  <c r="AF21" i="8" s="1"/>
  <c r="AD17" i="8"/>
  <c r="AD13" i="8"/>
  <c r="AD9" i="8"/>
  <c r="AD5" i="8"/>
  <c r="AH2" i="8"/>
  <c r="AJ2" i="8" s="1"/>
  <c r="AH93" i="8"/>
  <c r="AH83" i="8"/>
  <c r="AJ83" i="8" s="1"/>
  <c r="AH72" i="8"/>
  <c r="AJ72" i="8" s="1"/>
  <c r="AH61" i="8"/>
  <c r="AH25" i="8"/>
  <c r="AH4" i="8"/>
  <c r="AI83" i="8"/>
  <c r="AI61" i="8"/>
  <c r="AI40" i="8"/>
  <c r="G95" i="8"/>
  <c r="AI95" i="8"/>
  <c r="AJ95" i="8" s="1"/>
  <c r="G91" i="8"/>
  <c r="AH91" i="8"/>
  <c r="AI91" i="8"/>
  <c r="AH87" i="8"/>
  <c r="AI87" i="8"/>
  <c r="G79" i="8"/>
  <c r="AI79" i="8"/>
  <c r="G75" i="8"/>
  <c r="AH75" i="8"/>
  <c r="AI75" i="8"/>
  <c r="G71" i="8"/>
  <c r="AH71" i="8"/>
  <c r="AI71" i="8"/>
  <c r="G63" i="8"/>
  <c r="AI63" i="8"/>
  <c r="AJ63" i="8" s="1"/>
  <c r="G59" i="8"/>
  <c r="AH59" i="8"/>
  <c r="AI59" i="8"/>
  <c r="G55" i="8"/>
  <c r="AH55" i="8"/>
  <c r="AI55" i="8"/>
  <c r="G51" i="8"/>
  <c r="AH51" i="8"/>
  <c r="AJ51" i="8" s="1"/>
  <c r="G47" i="8"/>
  <c r="AI47" i="8"/>
  <c r="AJ47" i="8" s="1"/>
  <c r="G43" i="8"/>
  <c r="AH43" i="8"/>
  <c r="AJ43" i="8" s="1"/>
  <c r="AI43" i="8"/>
  <c r="G39" i="8"/>
  <c r="AH39" i="8"/>
  <c r="AI39" i="8"/>
  <c r="G35" i="8"/>
  <c r="AH35" i="8"/>
  <c r="G31" i="8"/>
  <c r="AI31" i="8"/>
  <c r="AJ31" i="8" s="1"/>
  <c r="G27" i="8"/>
  <c r="AH27" i="8"/>
  <c r="AI27" i="8"/>
  <c r="G23" i="8"/>
  <c r="AH23" i="8"/>
  <c r="AI23" i="8"/>
  <c r="G19" i="8"/>
  <c r="AH19" i="8"/>
  <c r="AJ19" i="8" s="1"/>
  <c r="G15" i="8"/>
  <c r="AI15" i="8"/>
  <c r="G11" i="8"/>
  <c r="AH11" i="8"/>
  <c r="AJ11" i="8" s="1"/>
  <c r="AI11" i="8"/>
  <c r="G7" i="8"/>
  <c r="AH7" i="8"/>
  <c r="AI7" i="8"/>
  <c r="G3" i="8"/>
  <c r="AH3" i="8"/>
  <c r="AJ3" i="8" s="1"/>
  <c r="AF32" i="8"/>
  <c r="AF28" i="8"/>
  <c r="AF24" i="8"/>
  <c r="AF20" i="8"/>
  <c r="AF12" i="8"/>
  <c r="AE101" i="8"/>
  <c r="AE97" i="8"/>
  <c r="AE93" i="8"/>
  <c r="AE89" i="8"/>
  <c r="AE85" i="8"/>
  <c r="AE81" i="8"/>
  <c r="AE77" i="8"/>
  <c r="AE73" i="8"/>
  <c r="AE69" i="8"/>
  <c r="AE65" i="8"/>
  <c r="AE61" i="8"/>
  <c r="AE57" i="8"/>
  <c r="AE53" i="8"/>
  <c r="AE49" i="8"/>
  <c r="AE45" i="8"/>
  <c r="AE41" i="8"/>
  <c r="AE37" i="8"/>
  <c r="AE33" i="8"/>
  <c r="AE29" i="8"/>
  <c r="AE25" i="8"/>
  <c r="AE19" i="8"/>
  <c r="AE11" i="8"/>
  <c r="AF11" i="8" s="1"/>
  <c r="AE3" i="8"/>
  <c r="AF3" i="8" s="1"/>
  <c r="AH100" i="8"/>
  <c r="AH89" i="8"/>
  <c r="AH79" i="8"/>
  <c r="AH57" i="8"/>
  <c r="AH41" i="8"/>
  <c r="AI99" i="8"/>
  <c r="AJ99" i="8" s="1"/>
  <c r="AI77" i="8"/>
  <c r="AI35" i="8"/>
  <c r="G87" i="8"/>
  <c r="AA2" i="8"/>
  <c r="Z5" i="8"/>
  <c r="G8" i="8"/>
  <c r="Z9" i="8"/>
  <c r="Z99" i="8"/>
  <c r="Z95" i="8"/>
  <c r="Z91" i="8"/>
  <c r="Z87" i="8"/>
  <c r="Z83" i="8"/>
  <c r="Z79" i="8"/>
  <c r="Z75" i="8"/>
  <c r="Z71" i="8"/>
  <c r="Z67" i="8"/>
  <c r="Z63" i="8"/>
  <c r="Z59" i="8"/>
  <c r="Z55" i="8"/>
  <c r="Z51" i="8"/>
  <c r="Z47" i="8"/>
  <c r="Z43" i="8"/>
  <c r="Z39" i="8"/>
  <c r="Z35" i="8"/>
  <c r="Z31" i="8"/>
  <c r="Z27" i="8"/>
  <c r="Z11" i="8"/>
  <c r="AA3" i="8"/>
  <c r="AA99" i="8"/>
  <c r="AA95" i="8"/>
  <c r="AA91" i="8"/>
  <c r="AA87" i="8"/>
  <c r="AA83" i="8"/>
  <c r="AA79" i="8"/>
  <c r="AA75" i="8"/>
  <c r="AA71" i="8"/>
  <c r="AA67" i="8"/>
  <c r="AA63" i="8"/>
  <c r="AA59" i="8"/>
  <c r="AA55" i="8"/>
  <c r="AA51" i="8"/>
  <c r="AA47" i="8"/>
  <c r="AA43" i="8"/>
  <c r="AA39" i="8"/>
  <c r="AA35" i="8"/>
  <c r="AA31" i="8"/>
  <c r="AA27" i="8"/>
  <c r="AA23" i="8"/>
  <c r="AA19" i="8"/>
  <c r="AA15" i="8"/>
  <c r="AA11" i="8"/>
  <c r="AA7" i="8"/>
  <c r="Z19" i="8"/>
  <c r="AB19" i="8" s="1"/>
  <c r="Z2" i="8"/>
  <c r="Z6" i="8"/>
  <c r="Z102" i="8"/>
  <c r="Z98" i="8"/>
  <c r="Z94" i="8"/>
  <c r="Z90" i="8"/>
  <c r="Z86" i="8"/>
  <c r="Z82" i="8"/>
  <c r="Z78" i="8"/>
  <c r="Z74" i="8"/>
  <c r="Z70" i="8"/>
  <c r="Z66" i="8"/>
  <c r="Z62" i="8"/>
  <c r="Z58" i="8"/>
  <c r="Z54" i="8"/>
  <c r="Z50" i="8"/>
  <c r="Z46" i="8"/>
  <c r="Z42" i="8"/>
  <c r="Z38" i="8"/>
  <c r="Z34" i="8"/>
  <c r="Z30" i="8"/>
  <c r="Z26" i="8"/>
  <c r="Z22" i="8"/>
  <c r="Z18" i="8"/>
  <c r="Z14" i="8"/>
  <c r="Z10" i="8"/>
  <c r="AA102" i="8"/>
  <c r="AA98" i="8"/>
  <c r="AA94" i="8"/>
  <c r="AA90" i="8"/>
  <c r="AA86" i="8"/>
  <c r="AA82" i="8"/>
  <c r="AA78" i="8"/>
  <c r="AA74" i="8"/>
  <c r="AA70" i="8"/>
  <c r="AA66" i="8"/>
  <c r="AA62" i="8"/>
  <c r="AA58" i="8"/>
  <c r="AA54" i="8"/>
  <c r="AA50" i="8"/>
  <c r="AA46" i="8"/>
  <c r="AA42" i="8"/>
  <c r="AA38" i="8"/>
  <c r="AA34" i="8"/>
  <c r="AA30" i="8"/>
  <c r="AA26" i="8"/>
  <c r="AA22" i="8"/>
  <c r="AA14" i="8"/>
  <c r="AA10" i="8"/>
  <c r="AA6" i="8"/>
  <c r="Z23" i="8"/>
  <c r="AB23" i="8" s="1"/>
  <c r="Z3" i="8"/>
  <c r="Z7" i="8"/>
  <c r="Z101" i="8"/>
  <c r="Z97" i="8"/>
  <c r="Z93" i="8"/>
  <c r="Z89" i="8"/>
  <c r="Z85" i="8"/>
  <c r="Z81" i="8"/>
  <c r="Z77" i="8"/>
  <c r="Z73" i="8"/>
  <c r="Z69" i="8"/>
  <c r="Z65" i="8"/>
  <c r="Z61" i="8"/>
  <c r="Z57" i="8"/>
  <c r="Z53" i="8"/>
  <c r="Z49" i="8"/>
  <c r="Z45" i="8"/>
  <c r="Z41" i="8"/>
  <c r="Z37" i="8"/>
  <c r="Z33" i="8"/>
  <c r="Z29" i="8"/>
  <c r="Z25" i="8"/>
  <c r="Z21" i="8"/>
  <c r="Z17" i="8"/>
  <c r="Z13" i="8"/>
  <c r="AA101" i="8"/>
  <c r="AA97" i="8"/>
  <c r="AA93" i="8"/>
  <c r="AA89" i="8"/>
  <c r="AA85" i="8"/>
  <c r="AA81" i="8"/>
  <c r="AA77" i="8"/>
  <c r="AA73" i="8"/>
  <c r="AA69" i="8"/>
  <c r="AA65" i="8"/>
  <c r="AA61" i="8"/>
  <c r="AA57" i="8"/>
  <c r="AA53" i="8"/>
  <c r="AA49" i="8"/>
  <c r="AA45" i="8"/>
  <c r="AA41" i="8"/>
  <c r="AA37" i="8"/>
  <c r="AA33" i="8"/>
  <c r="AA29" i="8"/>
  <c r="AA25" i="8"/>
  <c r="AA21" i="8"/>
  <c r="AA17" i="8"/>
  <c r="AA13" i="8"/>
  <c r="AA9" i="8"/>
  <c r="AA5" i="8"/>
  <c r="Z15" i="8"/>
  <c r="Z4" i="8"/>
  <c r="Z8" i="8"/>
  <c r="Z100" i="8"/>
  <c r="Z96" i="8"/>
  <c r="Z92" i="8"/>
  <c r="Z88" i="8"/>
  <c r="Z84" i="8"/>
  <c r="Z80" i="8"/>
  <c r="Z76" i="8"/>
  <c r="Z72" i="8"/>
  <c r="Z68" i="8"/>
  <c r="Z64" i="8"/>
  <c r="Z60" i="8"/>
  <c r="Z56" i="8"/>
  <c r="Z52" i="8"/>
  <c r="Z48" i="8"/>
  <c r="Z44" i="8"/>
  <c r="Z40" i="8"/>
  <c r="Z36" i="8"/>
  <c r="Z32" i="8"/>
  <c r="Z28" i="8"/>
  <c r="Z24" i="8"/>
  <c r="Z20" i="8"/>
  <c r="Z16" i="8"/>
  <c r="Z12" i="8"/>
  <c r="AA4" i="8"/>
  <c r="AA100" i="8"/>
  <c r="AA96" i="8"/>
  <c r="AA92" i="8"/>
  <c r="AA88" i="8"/>
  <c r="AA84" i="8"/>
  <c r="AA80" i="8"/>
  <c r="AA76" i="8"/>
  <c r="AA72" i="8"/>
  <c r="AA68" i="8"/>
  <c r="AA64" i="8"/>
  <c r="AA60" i="8"/>
  <c r="AA56" i="8"/>
  <c r="AA52" i="8"/>
  <c r="AA48" i="8"/>
  <c r="AA44" i="8"/>
  <c r="AA40" i="8"/>
  <c r="AA36" i="8"/>
  <c r="AA32" i="8"/>
  <c r="AA28" i="8"/>
  <c r="AA24" i="8"/>
  <c r="AA20" i="8"/>
  <c r="AA16" i="8"/>
  <c r="AA12" i="8"/>
  <c r="AA8" i="8"/>
  <c r="G18" i="8"/>
  <c r="W82" i="8"/>
  <c r="W66" i="8"/>
  <c r="W14" i="8"/>
  <c r="W50" i="8"/>
  <c r="W98" i="8"/>
  <c r="W34" i="8"/>
  <c r="W10" i="8"/>
  <c r="W94" i="8"/>
  <c r="W78" i="8"/>
  <c r="W62" i="8"/>
  <c r="W46" i="8"/>
  <c r="W30" i="8"/>
  <c r="W2" i="8"/>
  <c r="W6" i="8"/>
  <c r="W90" i="8"/>
  <c r="W74" i="8"/>
  <c r="W58" i="8"/>
  <c r="W42" i="8"/>
  <c r="W26" i="8"/>
  <c r="W18" i="8"/>
  <c r="W102" i="8"/>
  <c r="W86" i="8"/>
  <c r="W70" i="8"/>
  <c r="W54" i="8"/>
  <c r="W38" i="8"/>
  <c r="W22" i="8"/>
  <c r="V19" i="8"/>
  <c r="V15" i="8"/>
  <c r="V11" i="8"/>
  <c r="V7" i="8"/>
  <c r="V3" i="8"/>
  <c r="V99" i="8"/>
  <c r="V95" i="8"/>
  <c r="V91" i="8"/>
  <c r="V87" i="8"/>
  <c r="V83" i="8"/>
  <c r="V79" i="8"/>
  <c r="V75" i="8"/>
  <c r="V71" i="8"/>
  <c r="V67" i="8"/>
  <c r="V63" i="8"/>
  <c r="V59" i="8"/>
  <c r="V55" i="8"/>
  <c r="V51" i="8"/>
  <c r="V47" i="8"/>
  <c r="V43" i="8"/>
  <c r="V39" i="8"/>
  <c r="V35" i="8"/>
  <c r="V31" i="8"/>
  <c r="V27" i="8"/>
  <c r="V23" i="8"/>
  <c r="V2" i="8"/>
  <c r="V18" i="8"/>
  <c r="V14" i="8"/>
  <c r="V10" i="8"/>
  <c r="X10" i="8" s="1"/>
  <c r="V6" i="8"/>
  <c r="V102" i="8"/>
  <c r="X102" i="8" s="1"/>
  <c r="V98" i="8"/>
  <c r="V94" i="8"/>
  <c r="V90" i="8"/>
  <c r="V86" i="8"/>
  <c r="V82" i="8"/>
  <c r="V78" i="8"/>
  <c r="V74" i="8"/>
  <c r="X74" i="8" s="1"/>
  <c r="V70" i="8"/>
  <c r="V66" i="8"/>
  <c r="X66" i="8" s="1"/>
  <c r="V62" i="8"/>
  <c r="V58" i="8"/>
  <c r="V54" i="8"/>
  <c r="V50" i="8"/>
  <c r="V46" i="8"/>
  <c r="X46" i="8" s="1"/>
  <c r="V42" i="8"/>
  <c r="V38" i="8"/>
  <c r="X38" i="8" s="1"/>
  <c r="V34" i="8"/>
  <c r="X34" i="8" s="1"/>
  <c r="V30" i="8"/>
  <c r="V26" i="8"/>
  <c r="V22" i="8"/>
  <c r="W17" i="8"/>
  <c r="W13" i="8"/>
  <c r="W9" i="8"/>
  <c r="W5" i="8"/>
  <c r="W101" i="8"/>
  <c r="W97" i="8"/>
  <c r="W93" i="8"/>
  <c r="W89" i="8"/>
  <c r="W85" i="8"/>
  <c r="W81" i="8"/>
  <c r="W77" i="8"/>
  <c r="W73" i="8"/>
  <c r="W69" i="8"/>
  <c r="W65" i="8"/>
  <c r="W61" i="8"/>
  <c r="W57" i="8"/>
  <c r="W53" i="8"/>
  <c r="W49" i="8"/>
  <c r="W45" i="8"/>
  <c r="W41" i="8"/>
  <c r="W37" i="8"/>
  <c r="W33" i="8"/>
  <c r="W29" i="8"/>
  <c r="W25" i="8"/>
  <c r="W21" i="8"/>
  <c r="V21" i="8"/>
  <c r="V17" i="8"/>
  <c r="V13" i="8"/>
  <c r="V9" i="8"/>
  <c r="V5" i="8"/>
  <c r="V101" i="8"/>
  <c r="V97" i="8"/>
  <c r="V93" i="8"/>
  <c r="V89" i="8"/>
  <c r="V85" i="8"/>
  <c r="V81" i="8"/>
  <c r="V77" i="8"/>
  <c r="V73" i="8"/>
  <c r="V69" i="8"/>
  <c r="V65" i="8"/>
  <c r="V61" i="8"/>
  <c r="V57" i="8"/>
  <c r="V53" i="8"/>
  <c r="V49" i="8"/>
  <c r="V45" i="8"/>
  <c r="V41" i="8"/>
  <c r="V37" i="8"/>
  <c r="V33" i="8"/>
  <c r="V29" i="8"/>
  <c r="V25" i="8"/>
  <c r="W16" i="8"/>
  <c r="W12" i="8"/>
  <c r="W8" i="8"/>
  <c r="W4" i="8"/>
  <c r="W100" i="8"/>
  <c r="W96" i="8"/>
  <c r="W92" i="8"/>
  <c r="W88" i="8"/>
  <c r="W84" i="8"/>
  <c r="W80" i="8"/>
  <c r="W76" i="8"/>
  <c r="W72" i="8"/>
  <c r="W68" i="8"/>
  <c r="W64" i="8"/>
  <c r="W60" i="8"/>
  <c r="W56" i="8"/>
  <c r="W52" i="8"/>
  <c r="W48" i="8"/>
  <c r="W44" i="8"/>
  <c r="W40" i="8"/>
  <c r="W36" i="8"/>
  <c r="W32" i="8"/>
  <c r="W28" i="8"/>
  <c r="W24" i="8"/>
  <c r="W20" i="8"/>
  <c r="V20" i="8"/>
  <c r="V16" i="8"/>
  <c r="V12" i="8"/>
  <c r="V8" i="8"/>
  <c r="V4" i="8"/>
  <c r="V100" i="8"/>
  <c r="V96" i="8"/>
  <c r="V92" i="8"/>
  <c r="V88" i="8"/>
  <c r="V84" i="8"/>
  <c r="V80" i="8"/>
  <c r="V76" i="8"/>
  <c r="V72" i="8"/>
  <c r="V68" i="8"/>
  <c r="V64" i="8"/>
  <c r="V60" i="8"/>
  <c r="V56" i="8"/>
  <c r="V52" i="8"/>
  <c r="V48" i="8"/>
  <c r="V44" i="8"/>
  <c r="V40" i="8"/>
  <c r="V36" i="8"/>
  <c r="V32" i="8"/>
  <c r="V28" i="8"/>
  <c r="V24" i="8"/>
  <c r="W19" i="8"/>
  <c r="W15" i="8"/>
  <c r="W11" i="8"/>
  <c r="W7" i="8"/>
  <c r="W3" i="8"/>
  <c r="W99" i="8"/>
  <c r="W95" i="8"/>
  <c r="W91" i="8"/>
  <c r="W87" i="8"/>
  <c r="W83" i="8"/>
  <c r="W79" i="8"/>
  <c r="W75" i="8"/>
  <c r="W71" i="8"/>
  <c r="W67" i="8"/>
  <c r="W63" i="8"/>
  <c r="W59" i="8"/>
  <c r="W55" i="8"/>
  <c r="W51" i="8"/>
  <c r="W47" i="8"/>
  <c r="W43" i="8"/>
  <c r="W39" i="8"/>
  <c r="W35" i="8"/>
  <c r="W31" i="8"/>
  <c r="W27" i="8"/>
  <c r="W23" i="8"/>
  <c r="R93" i="8"/>
  <c r="R29" i="8"/>
  <c r="S65" i="8"/>
  <c r="R77" i="8"/>
  <c r="R13" i="8"/>
  <c r="S49" i="8"/>
  <c r="R61" i="8"/>
  <c r="S97" i="8"/>
  <c r="S33" i="8"/>
  <c r="S2" i="8"/>
  <c r="R45" i="8"/>
  <c r="S81" i="8"/>
  <c r="S17" i="8"/>
  <c r="O17" i="8"/>
  <c r="R89" i="8"/>
  <c r="R73" i="8"/>
  <c r="R57" i="8"/>
  <c r="R41" i="8"/>
  <c r="R25" i="8"/>
  <c r="R9" i="8"/>
  <c r="S93" i="8"/>
  <c r="T93" i="8" s="1"/>
  <c r="S77" i="8"/>
  <c r="S61" i="8"/>
  <c r="S45" i="8"/>
  <c r="S29" i="8"/>
  <c r="S13" i="8"/>
  <c r="R101" i="8"/>
  <c r="R85" i="8"/>
  <c r="R69" i="8"/>
  <c r="R53" i="8"/>
  <c r="R37" i="8"/>
  <c r="R21" i="8"/>
  <c r="R5" i="8"/>
  <c r="S89" i="8"/>
  <c r="S73" i="8"/>
  <c r="S57" i="8"/>
  <c r="S41" i="8"/>
  <c r="S25" i="8"/>
  <c r="S9" i="8"/>
  <c r="R97" i="8"/>
  <c r="T97" i="8" s="1"/>
  <c r="R81" i="8"/>
  <c r="R65" i="8"/>
  <c r="R49" i="8"/>
  <c r="R33" i="8"/>
  <c r="R17" i="8"/>
  <c r="T17" i="8" s="1"/>
  <c r="S101" i="8"/>
  <c r="S85" i="8"/>
  <c r="S69" i="8"/>
  <c r="S53" i="8"/>
  <c r="S37" i="8"/>
  <c r="S21" i="8"/>
  <c r="S5" i="8"/>
  <c r="R2" i="8"/>
  <c r="R100" i="8"/>
  <c r="R96" i="8"/>
  <c r="R92" i="8"/>
  <c r="R88" i="8"/>
  <c r="R84" i="8"/>
  <c r="R80" i="8"/>
  <c r="R76" i="8"/>
  <c r="R72" i="8"/>
  <c r="R68" i="8"/>
  <c r="R64" i="8"/>
  <c r="R60" i="8"/>
  <c r="R56" i="8"/>
  <c r="R52" i="8"/>
  <c r="R48" i="8"/>
  <c r="R44" i="8"/>
  <c r="R40" i="8"/>
  <c r="R36" i="8"/>
  <c r="R32" i="8"/>
  <c r="R28" i="8"/>
  <c r="R24" i="8"/>
  <c r="R20" i="8"/>
  <c r="R16" i="8"/>
  <c r="R12" i="8"/>
  <c r="R8" i="8"/>
  <c r="R4" i="8"/>
  <c r="S100" i="8"/>
  <c r="S96" i="8"/>
  <c r="S92" i="8"/>
  <c r="S88" i="8"/>
  <c r="S84" i="8"/>
  <c r="S80" i="8"/>
  <c r="S76" i="8"/>
  <c r="S72" i="8"/>
  <c r="S68" i="8"/>
  <c r="S64" i="8"/>
  <c r="S60" i="8"/>
  <c r="S56" i="8"/>
  <c r="S52" i="8"/>
  <c r="S48" i="8"/>
  <c r="S44" i="8"/>
  <c r="S40" i="8"/>
  <c r="S36" i="8"/>
  <c r="S32" i="8"/>
  <c r="S28" i="8"/>
  <c r="S24" i="8"/>
  <c r="S20" i="8"/>
  <c r="S16" i="8"/>
  <c r="S12" i="8"/>
  <c r="S8" i="8"/>
  <c r="S4" i="8"/>
  <c r="R99" i="8"/>
  <c r="R95" i="8"/>
  <c r="R91" i="8"/>
  <c r="R87" i="8"/>
  <c r="R83" i="8"/>
  <c r="R79" i="8"/>
  <c r="R75" i="8"/>
  <c r="R71" i="8"/>
  <c r="R67" i="8"/>
  <c r="R63" i="8"/>
  <c r="R59" i="8"/>
  <c r="R55" i="8"/>
  <c r="R51" i="8"/>
  <c r="R47" i="8"/>
  <c r="R43" i="8"/>
  <c r="R39" i="8"/>
  <c r="R35" i="8"/>
  <c r="R31" i="8"/>
  <c r="R27" i="8"/>
  <c r="R23" i="8"/>
  <c r="R19" i="8"/>
  <c r="R15" i="8"/>
  <c r="R11" i="8"/>
  <c r="R7" i="8"/>
  <c r="R3" i="8"/>
  <c r="S99" i="8"/>
  <c r="S95" i="8"/>
  <c r="S91" i="8"/>
  <c r="S87" i="8"/>
  <c r="S83" i="8"/>
  <c r="S79" i="8"/>
  <c r="S75" i="8"/>
  <c r="S71" i="8"/>
  <c r="S67" i="8"/>
  <c r="S63" i="8"/>
  <c r="S59" i="8"/>
  <c r="S55" i="8"/>
  <c r="S51" i="8"/>
  <c r="S47" i="8"/>
  <c r="S43" i="8"/>
  <c r="S39" i="8"/>
  <c r="S35" i="8"/>
  <c r="S31" i="8"/>
  <c r="S27" i="8"/>
  <c r="S23" i="8"/>
  <c r="S19" i="8"/>
  <c r="S15" i="8"/>
  <c r="S11" i="8"/>
  <c r="S7" i="8"/>
  <c r="S3" i="8"/>
  <c r="R102" i="8"/>
  <c r="R98" i="8"/>
  <c r="R94" i="8"/>
  <c r="R90" i="8"/>
  <c r="R86" i="8"/>
  <c r="R82" i="8"/>
  <c r="R78" i="8"/>
  <c r="R74" i="8"/>
  <c r="R70" i="8"/>
  <c r="R66" i="8"/>
  <c r="R62" i="8"/>
  <c r="R58" i="8"/>
  <c r="R54" i="8"/>
  <c r="R50" i="8"/>
  <c r="R46" i="8"/>
  <c r="R42" i="8"/>
  <c r="R38" i="8"/>
  <c r="R34" i="8"/>
  <c r="R30" i="8"/>
  <c r="R26" i="8"/>
  <c r="R22" i="8"/>
  <c r="R18" i="8"/>
  <c r="R14" i="8"/>
  <c r="R10" i="8"/>
  <c r="R6" i="8"/>
  <c r="S102" i="8"/>
  <c r="S98" i="8"/>
  <c r="S94" i="8"/>
  <c r="S90" i="8"/>
  <c r="S86" i="8"/>
  <c r="S82" i="8"/>
  <c r="S78" i="8"/>
  <c r="S74" i="8"/>
  <c r="S70" i="8"/>
  <c r="S66" i="8"/>
  <c r="S62" i="8"/>
  <c r="S58" i="8"/>
  <c r="S54" i="8"/>
  <c r="S50" i="8"/>
  <c r="S46" i="8"/>
  <c r="S42" i="8"/>
  <c r="S38" i="8"/>
  <c r="S34" i="8"/>
  <c r="S30" i="8"/>
  <c r="S26" i="8"/>
  <c r="S22" i="8"/>
  <c r="S18" i="8"/>
  <c r="S14" i="8"/>
  <c r="S10" i="8"/>
  <c r="S6" i="8"/>
  <c r="N40" i="8"/>
  <c r="N24" i="8"/>
  <c r="N8" i="8"/>
  <c r="N36" i="8"/>
  <c r="N20" i="8"/>
  <c r="N4" i="8"/>
  <c r="O13" i="8"/>
  <c r="N32" i="8"/>
  <c r="N16" i="8"/>
  <c r="O25" i="8"/>
  <c r="O9" i="8"/>
  <c r="O2" i="8"/>
  <c r="N28" i="8"/>
  <c r="N12" i="8"/>
  <c r="O21" i="8"/>
  <c r="O5" i="8"/>
  <c r="N100" i="8"/>
  <c r="N96" i="8"/>
  <c r="N92" i="8"/>
  <c r="N88" i="8"/>
  <c r="N84" i="8"/>
  <c r="N80" i="8"/>
  <c r="N76" i="8"/>
  <c r="N72" i="8"/>
  <c r="N68" i="8"/>
  <c r="N64" i="8"/>
  <c r="N60" i="8"/>
  <c r="N56" i="8"/>
  <c r="N52" i="8"/>
  <c r="N48" i="8"/>
  <c r="N44" i="8"/>
  <c r="O101" i="8"/>
  <c r="O97" i="8"/>
  <c r="O93" i="8"/>
  <c r="O89" i="8"/>
  <c r="O85" i="8"/>
  <c r="O81" i="8"/>
  <c r="O77" i="8"/>
  <c r="O73" i="8"/>
  <c r="O69" i="8"/>
  <c r="O65" i="8"/>
  <c r="O61" i="8"/>
  <c r="O57" i="8"/>
  <c r="O53" i="8"/>
  <c r="O49" i="8"/>
  <c r="O45" i="8"/>
  <c r="O41" i="8"/>
  <c r="O37" i="8"/>
  <c r="O33" i="8"/>
  <c r="O29" i="8"/>
  <c r="N2" i="8"/>
  <c r="N99" i="8"/>
  <c r="N95" i="8"/>
  <c r="N91" i="8"/>
  <c r="N87" i="8"/>
  <c r="N83" i="8"/>
  <c r="N79" i="8"/>
  <c r="N75" i="8"/>
  <c r="N71" i="8"/>
  <c r="N67" i="8"/>
  <c r="N63" i="8"/>
  <c r="N59" i="8"/>
  <c r="N55" i="8"/>
  <c r="N51" i="8"/>
  <c r="N47" i="8"/>
  <c r="N43" i="8"/>
  <c r="N39" i="8"/>
  <c r="N35" i="8"/>
  <c r="N31" i="8"/>
  <c r="N27" i="8"/>
  <c r="N23" i="8"/>
  <c r="N19" i="8"/>
  <c r="N15" i="8"/>
  <c r="N11" i="8"/>
  <c r="N7" i="8"/>
  <c r="N3" i="8"/>
  <c r="O100" i="8"/>
  <c r="O96" i="8"/>
  <c r="O92" i="8"/>
  <c r="O88" i="8"/>
  <c r="O84" i="8"/>
  <c r="O80" i="8"/>
  <c r="O76" i="8"/>
  <c r="O72" i="8"/>
  <c r="O68" i="8"/>
  <c r="O64" i="8"/>
  <c r="O60" i="8"/>
  <c r="O56" i="8"/>
  <c r="O52" i="8"/>
  <c r="O48" i="8"/>
  <c r="O44" i="8"/>
  <c r="O40" i="8"/>
  <c r="O36" i="8"/>
  <c r="O32" i="8"/>
  <c r="O28" i="8"/>
  <c r="O24" i="8"/>
  <c r="O20" i="8"/>
  <c r="P20" i="8" s="1"/>
  <c r="O16" i="8"/>
  <c r="O12" i="8"/>
  <c r="O8" i="8"/>
  <c r="O4" i="8"/>
  <c r="N102" i="8"/>
  <c r="N98" i="8"/>
  <c r="N94" i="8"/>
  <c r="N90" i="8"/>
  <c r="N86" i="8"/>
  <c r="N82" i="8"/>
  <c r="N78" i="8"/>
  <c r="N74" i="8"/>
  <c r="N70" i="8"/>
  <c r="N66" i="8"/>
  <c r="N62" i="8"/>
  <c r="N58" i="8"/>
  <c r="N54" i="8"/>
  <c r="N50" i="8"/>
  <c r="N46" i="8"/>
  <c r="N42" i="8"/>
  <c r="N38" i="8"/>
  <c r="N34" i="8"/>
  <c r="N30" i="8"/>
  <c r="N26" i="8"/>
  <c r="N22" i="8"/>
  <c r="N18" i="8"/>
  <c r="N14" i="8"/>
  <c r="N10" i="8"/>
  <c r="N6" i="8"/>
  <c r="O99" i="8"/>
  <c r="O95" i="8"/>
  <c r="O91" i="8"/>
  <c r="O87" i="8"/>
  <c r="O83" i="8"/>
  <c r="O79" i="8"/>
  <c r="O75" i="8"/>
  <c r="O71" i="8"/>
  <c r="O67" i="8"/>
  <c r="O63" i="8"/>
  <c r="O59" i="8"/>
  <c r="O55" i="8"/>
  <c r="O51" i="8"/>
  <c r="O47" i="8"/>
  <c r="O43" i="8"/>
  <c r="O39" i="8"/>
  <c r="O35" i="8"/>
  <c r="O31" i="8"/>
  <c r="O27" i="8"/>
  <c r="O23" i="8"/>
  <c r="O19" i="8"/>
  <c r="O15" i="8"/>
  <c r="O11" i="8"/>
  <c r="O7" i="8"/>
  <c r="O3" i="8"/>
  <c r="N101" i="8"/>
  <c r="P101" i="8" s="1"/>
  <c r="N97" i="8"/>
  <c r="P97" i="8" s="1"/>
  <c r="N93" i="8"/>
  <c r="P93" i="8" s="1"/>
  <c r="N89" i="8"/>
  <c r="P89" i="8" s="1"/>
  <c r="N85" i="8"/>
  <c r="P85" i="8" s="1"/>
  <c r="N81" i="8"/>
  <c r="P81" i="8" s="1"/>
  <c r="N77" i="8"/>
  <c r="P77" i="8" s="1"/>
  <c r="N73" i="8"/>
  <c r="P73" i="8" s="1"/>
  <c r="N69" i="8"/>
  <c r="P69" i="8" s="1"/>
  <c r="N65" i="8"/>
  <c r="P65" i="8" s="1"/>
  <c r="N61" i="8"/>
  <c r="P61" i="8" s="1"/>
  <c r="N57" i="8"/>
  <c r="P57" i="8" s="1"/>
  <c r="N53" i="8"/>
  <c r="P53" i="8" s="1"/>
  <c r="N49" i="8"/>
  <c r="P49" i="8" s="1"/>
  <c r="N45" i="8"/>
  <c r="P45" i="8" s="1"/>
  <c r="N41" i="8"/>
  <c r="N37" i="8"/>
  <c r="P37" i="8" s="1"/>
  <c r="N33" i="8"/>
  <c r="P33" i="8" s="1"/>
  <c r="N29" i="8"/>
  <c r="P29" i="8" s="1"/>
  <c r="N25" i="8"/>
  <c r="N21" i="8"/>
  <c r="N17" i="8"/>
  <c r="P17" i="8" s="1"/>
  <c r="N13" i="8"/>
  <c r="N9" i="8"/>
  <c r="P9" i="8" s="1"/>
  <c r="N5" i="8"/>
  <c r="P5" i="8" s="1"/>
  <c r="O102" i="8"/>
  <c r="O98" i="8"/>
  <c r="O94" i="8"/>
  <c r="O90" i="8"/>
  <c r="O86" i="8"/>
  <c r="O82" i="8"/>
  <c r="O78" i="8"/>
  <c r="O74" i="8"/>
  <c r="O70" i="8"/>
  <c r="O66" i="8"/>
  <c r="O62" i="8"/>
  <c r="O58" i="8"/>
  <c r="O54" i="8"/>
  <c r="O50" i="8"/>
  <c r="O46" i="8"/>
  <c r="O42" i="8"/>
  <c r="O38" i="8"/>
  <c r="O34" i="8"/>
  <c r="O30" i="8"/>
  <c r="O26" i="8"/>
  <c r="O22" i="8"/>
  <c r="O18" i="8"/>
  <c r="O14" i="8"/>
  <c r="O10" i="8"/>
  <c r="O6" i="8"/>
  <c r="K66" i="8"/>
  <c r="K50" i="8"/>
  <c r="K98" i="8"/>
  <c r="K34" i="8"/>
  <c r="J2" i="8"/>
  <c r="K82" i="8"/>
  <c r="K18" i="8"/>
  <c r="K94" i="8"/>
  <c r="K78" i="8"/>
  <c r="K62" i="8"/>
  <c r="K46" i="8"/>
  <c r="K30" i="8"/>
  <c r="K14" i="8"/>
  <c r="K2" i="8"/>
  <c r="J99" i="8"/>
  <c r="J95" i="8"/>
  <c r="J91" i="8"/>
  <c r="J87" i="8"/>
  <c r="J83" i="8"/>
  <c r="J79" i="8"/>
  <c r="J75" i="8"/>
  <c r="J71" i="8"/>
  <c r="J67" i="8"/>
  <c r="J63" i="8"/>
  <c r="J59" i="8"/>
  <c r="J55" i="8"/>
  <c r="J51" i="8"/>
  <c r="J47" i="8"/>
  <c r="J43" i="8"/>
  <c r="J39" i="8"/>
  <c r="J35" i="8"/>
  <c r="J31" i="8"/>
  <c r="J27" i="8"/>
  <c r="J23" i="8"/>
  <c r="J19" i="8"/>
  <c r="J15" i="8"/>
  <c r="J11" i="8"/>
  <c r="J7" i="8"/>
  <c r="J3" i="8"/>
  <c r="K90" i="8"/>
  <c r="K74" i="8"/>
  <c r="K58" i="8"/>
  <c r="K42" i="8"/>
  <c r="K26" i="8"/>
  <c r="K10" i="8"/>
  <c r="K102" i="8"/>
  <c r="K86" i="8"/>
  <c r="K70" i="8"/>
  <c r="K54" i="8"/>
  <c r="K38" i="8"/>
  <c r="K22" i="8"/>
  <c r="K6" i="8"/>
  <c r="J102" i="8"/>
  <c r="J98" i="8"/>
  <c r="J94" i="8"/>
  <c r="J90" i="8"/>
  <c r="L90" i="8" s="1"/>
  <c r="J86" i="8"/>
  <c r="J82" i="8"/>
  <c r="L82" i="8" s="1"/>
  <c r="J78" i="8"/>
  <c r="J74" i="8"/>
  <c r="J70" i="8"/>
  <c r="J66" i="8"/>
  <c r="J62" i="8"/>
  <c r="J58" i="8"/>
  <c r="J54" i="8"/>
  <c r="L54" i="8" s="1"/>
  <c r="J50" i="8"/>
  <c r="L50" i="8" s="1"/>
  <c r="J46" i="8"/>
  <c r="L46" i="8" s="1"/>
  <c r="J42" i="8"/>
  <c r="J38" i="8"/>
  <c r="J34" i="8"/>
  <c r="J30" i="8"/>
  <c r="J26" i="8"/>
  <c r="J22" i="8"/>
  <c r="J18" i="8"/>
  <c r="J14" i="8"/>
  <c r="J10" i="8"/>
  <c r="J6" i="8"/>
  <c r="K101" i="8"/>
  <c r="K97" i="8"/>
  <c r="K93" i="8"/>
  <c r="K89" i="8"/>
  <c r="K85" i="8"/>
  <c r="K81" i="8"/>
  <c r="K77" i="8"/>
  <c r="K73" i="8"/>
  <c r="K69" i="8"/>
  <c r="K65" i="8"/>
  <c r="K61" i="8"/>
  <c r="K57" i="8"/>
  <c r="K53" i="8"/>
  <c r="K49" i="8"/>
  <c r="K45" i="8"/>
  <c r="K41" i="8"/>
  <c r="K37" i="8"/>
  <c r="K33" i="8"/>
  <c r="K29" i="8"/>
  <c r="K25" i="8"/>
  <c r="K21" i="8"/>
  <c r="K17" i="8"/>
  <c r="K13" i="8"/>
  <c r="K9" i="8"/>
  <c r="K5" i="8"/>
  <c r="J101" i="8"/>
  <c r="J97" i="8"/>
  <c r="J93" i="8"/>
  <c r="J89" i="8"/>
  <c r="J85" i="8"/>
  <c r="J81" i="8"/>
  <c r="J77" i="8"/>
  <c r="J73" i="8"/>
  <c r="J69" i="8"/>
  <c r="J65" i="8"/>
  <c r="J61" i="8"/>
  <c r="J57" i="8"/>
  <c r="J53" i="8"/>
  <c r="J49" i="8"/>
  <c r="J45" i="8"/>
  <c r="J41" i="8"/>
  <c r="J37" i="8"/>
  <c r="J33" i="8"/>
  <c r="J29" i="8"/>
  <c r="J25" i="8"/>
  <c r="J21" i="8"/>
  <c r="J17" i="8"/>
  <c r="J13" i="8"/>
  <c r="J9" i="8"/>
  <c r="J5" i="8"/>
  <c r="K100" i="8"/>
  <c r="K96" i="8"/>
  <c r="K92" i="8"/>
  <c r="K88" i="8"/>
  <c r="K84" i="8"/>
  <c r="K80" i="8"/>
  <c r="K76" i="8"/>
  <c r="K72" i="8"/>
  <c r="K68" i="8"/>
  <c r="K64" i="8"/>
  <c r="K60" i="8"/>
  <c r="K56" i="8"/>
  <c r="K52" i="8"/>
  <c r="K48" i="8"/>
  <c r="K44" i="8"/>
  <c r="K40" i="8"/>
  <c r="K36" i="8"/>
  <c r="K32" i="8"/>
  <c r="K28" i="8"/>
  <c r="K24" i="8"/>
  <c r="K20" i="8"/>
  <c r="K16" i="8"/>
  <c r="K12" i="8"/>
  <c r="K8" i="8"/>
  <c r="K4" i="8"/>
  <c r="J100" i="8"/>
  <c r="J96" i="8"/>
  <c r="J92" i="8"/>
  <c r="J88" i="8"/>
  <c r="J84" i="8"/>
  <c r="J80" i="8"/>
  <c r="J76" i="8"/>
  <c r="J72" i="8"/>
  <c r="J68" i="8"/>
  <c r="J64" i="8"/>
  <c r="J60" i="8"/>
  <c r="J56" i="8"/>
  <c r="J52" i="8"/>
  <c r="J48" i="8"/>
  <c r="J44" i="8"/>
  <c r="J40" i="8"/>
  <c r="J36" i="8"/>
  <c r="J32" i="8"/>
  <c r="J28" i="8"/>
  <c r="J24" i="8"/>
  <c r="J20" i="8"/>
  <c r="J16" i="8"/>
  <c r="J12" i="8"/>
  <c r="J8" i="8"/>
  <c r="J4" i="8"/>
  <c r="K99" i="8"/>
  <c r="K95" i="8"/>
  <c r="K91" i="8"/>
  <c r="K87" i="8"/>
  <c r="K83" i="8"/>
  <c r="K79" i="8"/>
  <c r="K75" i="8"/>
  <c r="K71" i="8"/>
  <c r="K67" i="8"/>
  <c r="K63" i="8"/>
  <c r="K59" i="8"/>
  <c r="K55" i="8"/>
  <c r="K51" i="8"/>
  <c r="K47" i="8"/>
  <c r="K43" i="8"/>
  <c r="K39" i="8"/>
  <c r="K35" i="8"/>
  <c r="K31" i="8"/>
  <c r="K27" i="8"/>
  <c r="K23" i="8"/>
  <c r="K19" i="8"/>
  <c r="K15" i="8"/>
  <c r="K11" i="8"/>
  <c r="K7" i="8"/>
  <c r="K3" i="8"/>
  <c r="F39" i="8"/>
  <c r="H39" i="8" s="1"/>
  <c r="F23" i="8"/>
  <c r="F7" i="8"/>
  <c r="H7" i="8" s="1"/>
  <c r="F34" i="8"/>
  <c r="H34" i="8" s="1"/>
  <c r="F30" i="8"/>
  <c r="H30" i="8" s="1"/>
  <c r="F26" i="8"/>
  <c r="H26" i="8" s="1"/>
  <c r="F22" i="8"/>
  <c r="H22" i="8" s="1"/>
  <c r="F18" i="8"/>
  <c r="H18" i="8" s="1"/>
  <c r="F14" i="8"/>
  <c r="H14" i="8" s="1"/>
  <c r="F10" i="8"/>
  <c r="F6" i="8"/>
  <c r="F99" i="8"/>
  <c r="H99" i="8" s="1"/>
  <c r="F95" i="8"/>
  <c r="H95" i="8" s="1"/>
  <c r="F91" i="8"/>
  <c r="H91" i="8" s="1"/>
  <c r="F87" i="8"/>
  <c r="F83" i="8"/>
  <c r="H83" i="8" s="1"/>
  <c r="F79" i="8"/>
  <c r="H79" i="8" s="1"/>
  <c r="F75" i="8"/>
  <c r="H75" i="8" s="1"/>
  <c r="F71" i="8"/>
  <c r="F67" i="8"/>
  <c r="H67" i="8" s="1"/>
  <c r="F63" i="8"/>
  <c r="H63" i="8" s="1"/>
  <c r="F59" i="8"/>
  <c r="H59" i="8" s="1"/>
  <c r="F55" i="8"/>
  <c r="F51" i="8"/>
  <c r="H51" i="8" s="1"/>
  <c r="F47" i="8"/>
  <c r="H47" i="8" s="1"/>
  <c r="F43" i="8"/>
  <c r="H43" i="8" s="1"/>
  <c r="F35" i="8"/>
  <c r="H35" i="8" s="1"/>
  <c r="F19" i="8"/>
  <c r="H19" i="8" s="1"/>
  <c r="F3" i="8"/>
  <c r="H3" i="8" s="1"/>
  <c r="F41" i="8"/>
  <c r="H41" i="8" s="1"/>
  <c r="F37" i="8"/>
  <c r="F33" i="8"/>
  <c r="H33" i="8" s="1"/>
  <c r="F29" i="8"/>
  <c r="H29" i="8" s="1"/>
  <c r="F25" i="8"/>
  <c r="F21" i="8"/>
  <c r="H21" i="8" s="1"/>
  <c r="F17" i="8"/>
  <c r="H17" i="8" s="1"/>
  <c r="F13" i="8"/>
  <c r="H13" i="8" s="1"/>
  <c r="F9" i="8"/>
  <c r="H9" i="8" s="1"/>
  <c r="F5" i="8"/>
  <c r="F102" i="8"/>
  <c r="H102" i="8" s="1"/>
  <c r="F98" i="8"/>
  <c r="H98" i="8" s="1"/>
  <c r="F94" i="8"/>
  <c r="F90" i="8"/>
  <c r="H90" i="8" s="1"/>
  <c r="F86" i="8"/>
  <c r="H86" i="8" s="1"/>
  <c r="F82" i="8"/>
  <c r="H82" i="8" s="1"/>
  <c r="F78" i="8"/>
  <c r="F74" i="8"/>
  <c r="H74" i="8" s="1"/>
  <c r="F70" i="8"/>
  <c r="H70" i="8" s="1"/>
  <c r="F66" i="8"/>
  <c r="H66" i="8" s="1"/>
  <c r="F62" i="8"/>
  <c r="F58" i="8"/>
  <c r="H58" i="8" s="1"/>
  <c r="F54" i="8"/>
  <c r="H54" i="8" s="1"/>
  <c r="F50" i="8"/>
  <c r="H50" i="8" s="1"/>
  <c r="F46" i="8"/>
  <c r="F42" i="8"/>
  <c r="H42" i="8" s="1"/>
  <c r="F31" i="8"/>
  <c r="H31" i="8" s="1"/>
  <c r="F15" i="8"/>
  <c r="H15" i="8" s="1"/>
  <c r="F40" i="8"/>
  <c r="H40" i="8" s="1"/>
  <c r="F36" i="8"/>
  <c r="H36" i="8" s="1"/>
  <c r="F32" i="8"/>
  <c r="H32" i="8" s="1"/>
  <c r="F28" i="8"/>
  <c r="H28" i="8" s="1"/>
  <c r="F24" i="8"/>
  <c r="H24" i="8" s="1"/>
  <c r="F20" i="8"/>
  <c r="H20" i="8" s="1"/>
  <c r="F16" i="8"/>
  <c r="F12" i="8"/>
  <c r="H12" i="8" s="1"/>
  <c r="F8" i="8"/>
  <c r="H8" i="8" s="1"/>
  <c r="F4" i="8"/>
  <c r="H4" i="8" s="1"/>
  <c r="F101" i="8"/>
  <c r="H101" i="8" s="1"/>
  <c r="F97" i="8"/>
  <c r="H97" i="8" s="1"/>
  <c r="F93" i="8"/>
  <c r="H93" i="8" s="1"/>
  <c r="F89" i="8"/>
  <c r="F85" i="8"/>
  <c r="H85" i="8" s="1"/>
  <c r="F81" i="8"/>
  <c r="H81" i="8" s="1"/>
  <c r="F77" i="8"/>
  <c r="H77" i="8" s="1"/>
  <c r="F73" i="8"/>
  <c r="F69" i="8"/>
  <c r="H69" i="8" s="1"/>
  <c r="F65" i="8"/>
  <c r="H65" i="8" s="1"/>
  <c r="F61" i="8"/>
  <c r="H61" i="8" s="1"/>
  <c r="F57" i="8"/>
  <c r="F53" i="8"/>
  <c r="H53" i="8" s="1"/>
  <c r="F49" i="8"/>
  <c r="H49" i="8" s="1"/>
  <c r="F45" i="8"/>
  <c r="F27" i="8"/>
  <c r="H27" i="8" s="1"/>
  <c r="F11" i="8"/>
  <c r="H11" i="8" s="1"/>
  <c r="G2" i="8"/>
  <c r="F100" i="8"/>
  <c r="H100" i="8" s="1"/>
  <c r="F96" i="8"/>
  <c r="H96" i="8" s="1"/>
  <c r="F92" i="8"/>
  <c r="H92" i="8" s="1"/>
  <c r="F88" i="8"/>
  <c r="H88" i="8" s="1"/>
  <c r="F84" i="8"/>
  <c r="H84" i="8" s="1"/>
  <c r="F80" i="8"/>
  <c r="H80" i="8" s="1"/>
  <c r="F76" i="8"/>
  <c r="H76" i="8" s="1"/>
  <c r="F72" i="8"/>
  <c r="H72" i="8" s="1"/>
  <c r="F68" i="8"/>
  <c r="H68" i="8" s="1"/>
  <c r="F64" i="8"/>
  <c r="H64" i="8" s="1"/>
  <c r="F60" i="8"/>
  <c r="H60" i="8" s="1"/>
  <c r="F56" i="8"/>
  <c r="H56" i="8" s="1"/>
  <c r="F52" i="8"/>
  <c r="H52" i="8" s="1"/>
  <c r="F48" i="8"/>
  <c r="H48" i="8" s="1"/>
  <c r="F44" i="8"/>
  <c r="H44" i="8" s="1"/>
  <c r="F38" i="8"/>
  <c r="H38" i="8" s="1"/>
  <c r="F2" i="8"/>
  <c r="N111" i="5"/>
  <c r="N127" i="5"/>
  <c r="N143" i="5"/>
  <c r="O4" i="5"/>
  <c r="P4" i="5"/>
  <c r="N4" i="5"/>
  <c r="L4" i="5"/>
  <c r="O8" i="5"/>
  <c r="P8" i="5"/>
  <c r="N8" i="5"/>
  <c r="L8" i="5"/>
  <c r="O3" i="5"/>
  <c r="P3" i="5"/>
  <c r="N3" i="5"/>
  <c r="L3" i="5"/>
  <c r="N5" i="5"/>
  <c r="P5" i="5"/>
  <c r="O5" i="5"/>
  <c r="L5" i="5"/>
  <c r="N9" i="5"/>
  <c r="P9" i="5"/>
  <c r="L9" i="5"/>
  <c r="O9" i="5"/>
  <c r="O11" i="5"/>
  <c r="P11" i="5"/>
  <c r="N11" i="5"/>
  <c r="L11" i="5"/>
  <c r="O27" i="5"/>
  <c r="P27" i="5"/>
  <c r="N27" i="5"/>
  <c r="L27" i="5"/>
  <c r="N29" i="5"/>
  <c r="P29" i="5"/>
  <c r="O29" i="5"/>
  <c r="L29" i="5"/>
  <c r="N33" i="5"/>
  <c r="P33" i="5"/>
  <c r="L33" i="5"/>
  <c r="O33" i="5"/>
  <c r="O35" i="5"/>
  <c r="P35" i="5"/>
  <c r="N35" i="5"/>
  <c r="L35" i="5"/>
  <c r="N37" i="5"/>
  <c r="P37" i="5"/>
  <c r="O37" i="5"/>
  <c r="L37" i="5"/>
  <c r="P39" i="5"/>
  <c r="L39" i="5"/>
  <c r="O39" i="5"/>
  <c r="N39" i="5"/>
  <c r="O7" i="5"/>
  <c r="P7" i="5"/>
  <c r="N7" i="5"/>
  <c r="L7" i="5"/>
  <c r="N13" i="5"/>
  <c r="P13" i="5"/>
  <c r="O13" i="5"/>
  <c r="L13" i="5"/>
  <c r="O15" i="5"/>
  <c r="P15" i="5"/>
  <c r="N15" i="5"/>
  <c r="L15" i="5"/>
  <c r="N17" i="5"/>
  <c r="P17" i="5"/>
  <c r="O17" i="5"/>
  <c r="L17" i="5"/>
  <c r="O19" i="5"/>
  <c r="P19" i="5"/>
  <c r="N19" i="5"/>
  <c r="L19" i="5"/>
  <c r="N21" i="5"/>
  <c r="P21" i="5"/>
  <c r="O21" i="5"/>
  <c r="L21" i="5"/>
  <c r="O23" i="5"/>
  <c r="P23" i="5"/>
  <c r="L23" i="5"/>
  <c r="N23" i="5"/>
  <c r="N25" i="5"/>
  <c r="P25" i="5"/>
  <c r="L25" i="5"/>
  <c r="O25" i="5"/>
  <c r="O31" i="5"/>
  <c r="P31" i="5"/>
  <c r="N31" i="5"/>
  <c r="L31" i="5"/>
  <c r="N2" i="5"/>
  <c r="P2" i="5"/>
  <c r="O2" i="5"/>
  <c r="L2" i="5"/>
  <c r="P6" i="5"/>
  <c r="O6" i="5"/>
  <c r="N6" i="5"/>
  <c r="L6" i="5"/>
  <c r="P10" i="5"/>
  <c r="N10" i="5"/>
  <c r="L10" i="5"/>
  <c r="O10" i="5"/>
  <c r="O12" i="5"/>
  <c r="P12" i="5"/>
  <c r="L12" i="5"/>
  <c r="N12" i="5"/>
  <c r="P14" i="5"/>
  <c r="N14" i="5"/>
  <c r="O14" i="5"/>
  <c r="L14" i="5"/>
  <c r="O16" i="5"/>
  <c r="P16" i="5"/>
  <c r="L16" i="5"/>
  <c r="N16" i="5"/>
  <c r="P18" i="5"/>
  <c r="O18" i="5"/>
  <c r="L18" i="5"/>
  <c r="N18" i="5"/>
  <c r="O20" i="5"/>
  <c r="N20" i="5"/>
  <c r="L20" i="5"/>
  <c r="P20" i="5"/>
  <c r="P22" i="5"/>
  <c r="O22" i="5"/>
  <c r="L22" i="5"/>
  <c r="N22" i="5"/>
  <c r="O24" i="5"/>
  <c r="P24" i="5"/>
  <c r="N24" i="5"/>
  <c r="L24" i="5"/>
  <c r="P26" i="5"/>
  <c r="N26" i="5"/>
  <c r="L26" i="5"/>
  <c r="O26" i="5"/>
  <c r="O28" i="5"/>
  <c r="P28" i="5"/>
  <c r="N28" i="5"/>
  <c r="L28" i="5"/>
  <c r="P30" i="5"/>
  <c r="N30" i="5"/>
  <c r="O30" i="5"/>
  <c r="L30" i="5"/>
  <c r="O32" i="5"/>
  <c r="N32" i="5"/>
  <c r="L32" i="5"/>
  <c r="P32" i="5"/>
  <c r="P34" i="5"/>
  <c r="L34" i="5"/>
  <c r="O34" i="5"/>
  <c r="N34" i="5"/>
  <c r="O36" i="5"/>
  <c r="N36" i="5"/>
  <c r="P36" i="5"/>
  <c r="L36" i="5"/>
  <c r="P38" i="5"/>
  <c r="O38" i="5"/>
  <c r="L38" i="5"/>
  <c r="N38" i="5"/>
  <c r="O40" i="5"/>
  <c r="P40" i="5"/>
  <c r="N40" i="5"/>
  <c r="L40" i="5"/>
  <c r="P42" i="5"/>
  <c r="O42" i="5"/>
  <c r="L42" i="5"/>
  <c r="N42" i="5"/>
  <c r="O44" i="5"/>
  <c r="N44" i="5"/>
  <c r="P44" i="5"/>
  <c r="L44" i="5"/>
  <c r="P46" i="5"/>
  <c r="L46" i="5"/>
  <c r="O48" i="5"/>
  <c r="N48" i="5"/>
  <c r="P50" i="5"/>
  <c r="L50" i="5"/>
  <c r="O52" i="5"/>
  <c r="N52" i="5"/>
  <c r="P54" i="5"/>
  <c r="O54" i="5"/>
  <c r="L54" i="5"/>
  <c r="O56" i="5"/>
  <c r="P56" i="5"/>
  <c r="N56" i="5"/>
  <c r="P58" i="5"/>
  <c r="O58" i="5"/>
  <c r="L58" i="5"/>
  <c r="O60" i="5"/>
  <c r="N60" i="5"/>
  <c r="P60" i="5"/>
  <c r="O64" i="5"/>
  <c r="N64" i="5"/>
  <c r="O68" i="5"/>
  <c r="N68" i="5"/>
  <c r="P70" i="5"/>
  <c r="O70" i="5"/>
  <c r="O72" i="5"/>
  <c r="P72" i="5"/>
  <c r="N72" i="5"/>
  <c r="P74" i="5"/>
  <c r="O74" i="5"/>
  <c r="O76" i="5"/>
  <c r="N76" i="5"/>
  <c r="P76" i="5"/>
  <c r="O80" i="5"/>
  <c r="N80" i="5"/>
  <c r="O84" i="5"/>
  <c r="N84" i="5"/>
  <c r="F86" i="5"/>
  <c r="P86" i="5"/>
  <c r="O86" i="5"/>
  <c r="O88" i="5"/>
  <c r="P88" i="5"/>
  <c r="N88" i="5"/>
  <c r="P90" i="5"/>
  <c r="O90" i="5"/>
  <c r="O92" i="5"/>
  <c r="N92" i="5"/>
  <c r="P92" i="5"/>
  <c r="F94" i="5"/>
  <c r="P94" i="5"/>
  <c r="O96" i="5"/>
  <c r="N96" i="5"/>
  <c r="O100" i="5"/>
  <c r="P100" i="5"/>
  <c r="N100" i="5"/>
  <c r="F102" i="5"/>
  <c r="J102" i="5" s="1"/>
  <c r="P102" i="5"/>
  <c r="O102" i="5"/>
  <c r="O104" i="5"/>
  <c r="N104" i="5"/>
  <c r="P106" i="5"/>
  <c r="O106" i="5"/>
  <c r="O108" i="5"/>
  <c r="P108" i="5"/>
  <c r="N108" i="5"/>
  <c r="F110" i="5"/>
  <c r="P110" i="5"/>
  <c r="O112" i="5"/>
  <c r="N112" i="5"/>
  <c r="O116" i="5"/>
  <c r="P116" i="5"/>
  <c r="N116" i="5"/>
  <c r="F118" i="5"/>
  <c r="P118" i="5"/>
  <c r="O118" i="5"/>
  <c r="O120" i="5"/>
  <c r="N120" i="5"/>
  <c r="P122" i="5"/>
  <c r="O122" i="5"/>
  <c r="O124" i="5"/>
  <c r="P124" i="5"/>
  <c r="N124" i="5"/>
  <c r="F126" i="5"/>
  <c r="P126" i="5"/>
  <c r="O128" i="5"/>
  <c r="N128" i="5"/>
  <c r="O132" i="5"/>
  <c r="P132" i="5"/>
  <c r="N132" i="5"/>
  <c r="F134" i="5"/>
  <c r="P134" i="5"/>
  <c r="O134" i="5"/>
  <c r="O136" i="5"/>
  <c r="N136" i="5"/>
  <c r="P138" i="5"/>
  <c r="O138" i="5"/>
  <c r="O140" i="5"/>
  <c r="P140" i="5"/>
  <c r="N140" i="5"/>
  <c r="F142" i="5"/>
  <c r="J142" i="5" s="1"/>
  <c r="P142" i="5"/>
  <c r="O144" i="5"/>
  <c r="N144" i="5"/>
  <c r="F146" i="5"/>
  <c r="J146" i="5" s="1"/>
  <c r="P146" i="5"/>
  <c r="O148" i="5"/>
  <c r="P148" i="5"/>
  <c r="N148" i="5"/>
  <c r="F150" i="5"/>
  <c r="P150" i="5"/>
  <c r="O150" i="5"/>
  <c r="O152" i="5"/>
  <c r="N152" i="5"/>
  <c r="L145" i="5"/>
  <c r="L137" i="5"/>
  <c r="L129" i="5"/>
  <c r="L125" i="5"/>
  <c r="L121" i="5"/>
  <c r="L113" i="5"/>
  <c r="L105" i="5"/>
  <c r="L97" i="5"/>
  <c r="L93" i="5"/>
  <c r="L73" i="5"/>
  <c r="L60" i="5"/>
  <c r="L52" i="5"/>
  <c r="N151" i="5"/>
  <c r="N135" i="5"/>
  <c r="N119" i="5"/>
  <c r="N103" i="5"/>
  <c r="N87" i="5"/>
  <c r="N71" i="5"/>
  <c r="N55" i="5"/>
  <c r="O147" i="5"/>
  <c r="O137" i="5"/>
  <c r="O126" i="5"/>
  <c r="O115" i="5"/>
  <c r="O105" i="5"/>
  <c r="O94" i="5"/>
  <c r="O83" i="5"/>
  <c r="O62" i="5"/>
  <c r="O51" i="5"/>
  <c r="P68" i="5"/>
  <c r="L152" i="5"/>
  <c r="L148" i="5"/>
  <c r="L144" i="5"/>
  <c r="L140" i="5"/>
  <c r="L136" i="5"/>
  <c r="L132" i="5"/>
  <c r="L128" i="5"/>
  <c r="L124" i="5"/>
  <c r="L120" i="5"/>
  <c r="L116" i="5"/>
  <c r="L112" i="5"/>
  <c r="L108" i="5"/>
  <c r="L104" i="5"/>
  <c r="L100" i="5"/>
  <c r="L96" i="5"/>
  <c r="L92" i="5"/>
  <c r="L88" i="5"/>
  <c r="L84" i="5"/>
  <c r="L80" i="5"/>
  <c r="L76" i="5"/>
  <c r="L72" i="5"/>
  <c r="L68" i="5"/>
  <c r="L64" i="5"/>
  <c r="L51" i="5"/>
  <c r="N150" i="5"/>
  <c r="N142" i="5"/>
  <c r="N134" i="5"/>
  <c r="N126" i="5"/>
  <c r="N118" i="5"/>
  <c r="N110" i="5"/>
  <c r="N102" i="5"/>
  <c r="N94" i="5"/>
  <c r="N86" i="5"/>
  <c r="N78" i="5"/>
  <c r="N70" i="5"/>
  <c r="N62" i="5"/>
  <c r="N54" i="5"/>
  <c r="N46" i="5"/>
  <c r="O146" i="5"/>
  <c r="O135" i="5"/>
  <c r="O114" i="5"/>
  <c r="O103" i="5"/>
  <c r="O82" i="5"/>
  <c r="O71" i="5"/>
  <c r="O50" i="5"/>
  <c r="P144" i="5"/>
  <c r="P128" i="5"/>
  <c r="P112" i="5"/>
  <c r="P96" i="5"/>
  <c r="P64" i="5"/>
  <c r="P41" i="5"/>
  <c r="L41" i="5"/>
  <c r="N41" i="5"/>
  <c r="P43" i="5"/>
  <c r="O43" i="5"/>
  <c r="P45" i="5"/>
  <c r="L45" i="5"/>
  <c r="N45" i="5"/>
  <c r="P47" i="5"/>
  <c r="O47" i="5"/>
  <c r="P49" i="5"/>
  <c r="L49" i="5"/>
  <c r="O49" i="5"/>
  <c r="N49" i="5"/>
  <c r="P53" i="5"/>
  <c r="O53" i="5"/>
  <c r="L53" i="5"/>
  <c r="N53" i="5"/>
  <c r="P57" i="5"/>
  <c r="L57" i="5"/>
  <c r="N57" i="5"/>
  <c r="P59" i="5"/>
  <c r="O59" i="5"/>
  <c r="P61" i="5"/>
  <c r="L61" i="5"/>
  <c r="N61" i="5"/>
  <c r="P63" i="5"/>
  <c r="O63" i="5"/>
  <c r="P65" i="5"/>
  <c r="O65" i="5"/>
  <c r="N65" i="5"/>
  <c r="P69" i="5"/>
  <c r="O69" i="5"/>
  <c r="N69" i="5"/>
  <c r="P73" i="5"/>
  <c r="N73" i="5"/>
  <c r="P75" i="5"/>
  <c r="O75" i="5"/>
  <c r="P77" i="5"/>
  <c r="N77" i="5"/>
  <c r="P79" i="5"/>
  <c r="O79" i="5"/>
  <c r="P81" i="5"/>
  <c r="O81" i="5"/>
  <c r="N81" i="5"/>
  <c r="P85" i="5"/>
  <c r="O85" i="5"/>
  <c r="N85" i="5"/>
  <c r="P89" i="5"/>
  <c r="N89" i="5"/>
  <c r="P91" i="5"/>
  <c r="O91" i="5"/>
  <c r="P93" i="5"/>
  <c r="N93" i="5"/>
  <c r="P95" i="5"/>
  <c r="O95" i="5"/>
  <c r="O97" i="5"/>
  <c r="N97" i="5"/>
  <c r="O101" i="5"/>
  <c r="P101" i="5"/>
  <c r="N101" i="5"/>
  <c r="P107" i="5"/>
  <c r="O107" i="5"/>
  <c r="P109" i="5"/>
  <c r="N109" i="5"/>
  <c r="P111" i="5"/>
  <c r="O111" i="5"/>
  <c r="O113" i="5"/>
  <c r="N113" i="5"/>
  <c r="O117" i="5"/>
  <c r="P117" i="5"/>
  <c r="N117" i="5"/>
  <c r="P123" i="5"/>
  <c r="O123" i="5"/>
  <c r="P125" i="5"/>
  <c r="N125" i="5"/>
  <c r="P127" i="5"/>
  <c r="O127" i="5"/>
  <c r="O129" i="5"/>
  <c r="N129" i="5"/>
  <c r="O133" i="5"/>
  <c r="P133" i="5"/>
  <c r="N133" i="5"/>
  <c r="P139" i="5"/>
  <c r="O139" i="5"/>
  <c r="P141" i="5"/>
  <c r="N141" i="5"/>
  <c r="P143" i="5"/>
  <c r="O143" i="5"/>
  <c r="O145" i="5"/>
  <c r="N145" i="5"/>
  <c r="O149" i="5"/>
  <c r="P149" i="5"/>
  <c r="N149" i="5"/>
  <c r="L151" i="5"/>
  <c r="L147" i="5"/>
  <c r="L143" i="5"/>
  <c r="L139" i="5"/>
  <c r="L135" i="5"/>
  <c r="L131" i="5"/>
  <c r="L127" i="5"/>
  <c r="L123" i="5"/>
  <c r="L119" i="5"/>
  <c r="L115" i="5"/>
  <c r="L111" i="5"/>
  <c r="L107" i="5"/>
  <c r="L103" i="5"/>
  <c r="L99" i="5"/>
  <c r="L95" i="5"/>
  <c r="L91" i="5"/>
  <c r="L87" i="5"/>
  <c r="L83" i="5"/>
  <c r="L79" i="5"/>
  <c r="L75" i="5"/>
  <c r="L71" i="5"/>
  <c r="L67" i="5"/>
  <c r="L63" i="5"/>
  <c r="L56" i="5"/>
  <c r="L48" i="5"/>
  <c r="N147" i="5"/>
  <c r="N139" i="5"/>
  <c r="N131" i="5"/>
  <c r="N123" i="5"/>
  <c r="N115" i="5"/>
  <c r="N107" i="5"/>
  <c r="N99" i="5"/>
  <c r="N91" i="5"/>
  <c r="N83" i="5"/>
  <c r="N75" i="5"/>
  <c r="N67" i="5"/>
  <c r="N59" i="5"/>
  <c r="N51" i="5"/>
  <c r="N43" i="5"/>
  <c r="O142" i="5"/>
  <c r="O131" i="5"/>
  <c r="O121" i="5"/>
  <c r="O110" i="5"/>
  <c r="O99" i="5"/>
  <c r="O89" i="5"/>
  <c r="O78" i="5"/>
  <c r="O67" i="5"/>
  <c r="O57" i="5"/>
  <c r="O46" i="5"/>
  <c r="P137" i="5"/>
  <c r="P121" i="5"/>
  <c r="P105" i="5"/>
  <c r="P84" i="5"/>
  <c r="P52" i="5"/>
  <c r="L150" i="5"/>
  <c r="L146" i="5"/>
  <c r="L142" i="5"/>
  <c r="L138" i="5"/>
  <c r="L134" i="5"/>
  <c r="L130" i="5"/>
  <c r="L126" i="5"/>
  <c r="L122" i="5"/>
  <c r="L118" i="5"/>
  <c r="L114" i="5"/>
  <c r="L110" i="5"/>
  <c r="L106" i="5"/>
  <c r="L102" i="5"/>
  <c r="L98" i="5"/>
  <c r="L94" i="5"/>
  <c r="L90" i="5"/>
  <c r="L86" i="5"/>
  <c r="L82" i="5"/>
  <c r="L78" i="5"/>
  <c r="L74" i="5"/>
  <c r="L70" i="5"/>
  <c r="L66" i="5"/>
  <c r="L62" i="5"/>
  <c r="L55" i="5"/>
  <c r="L47" i="5"/>
  <c r="N146" i="5"/>
  <c r="N138" i="5"/>
  <c r="N130" i="5"/>
  <c r="N122" i="5"/>
  <c r="N114" i="5"/>
  <c r="N106" i="5"/>
  <c r="N98" i="5"/>
  <c r="N90" i="5"/>
  <c r="N82" i="5"/>
  <c r="N74" i="5"/>
  <c r="N66" i="5"/>
  <c r="N58" i="5"/>
  <c r="N50" i="5"/>
  <c r="O151" i="5"/>
  <c r="O141" i="5"/>
  <c r="O130" i="5"/>
  <c r="O119" i="5"/>
  <c r="O109" i="5"/>
  <c r="O98" i="5"/>
  <c r="O87" i="5"/>
  <c r="O77" i="5"/>
  <c r="O66" i="5"/>
  <c r="O55" i="5"/>
  <c r="O45" i="5"/>
  <c r="P152" i="5"/>
  <c r="P136" i="5"/>
  <c r="P120" i="5"/>
  <c r="P104" i="5"/>
  <c r="P80" i="5"/>
  <c r="P48" i="5"/>
  <c r="E3" i="5"/>
  <c r="H3" i="5"/>
  <c r="F3" i="5"/>
  <c r="J3" i="5" s="1"/>
  <c r="D5" i="5"/>
  <c r="H5" i="5"/>
  <c r="F5" i="5"/>
  <c r="K5" i="5" s="1"/>
  <c r="E7" i="5"/>
  <c r="H7" i="5"/>
  <c r="F7" i="5"/>
  <c r="K7" i="5" s="1"/>
  <c r="D13" i="5"/>
  <c r="H13" i="5"/>
  <c r="F13" i="5"/>
  <c r="K13" i="5" s="1"/>
  <c r="D21" i="5"/>
  <c r="H21" i="5"/>
  <c r="F21" i="5"/>
  <c r="K21" i="5" s="1"/>
  <c r="E23" i="5"/>
  <c r="H23" i="5"/>
  <c r="F23" i="5"/>
  <c r="J23" i="5" s="1"/>
  <c r="D29" i="5"/>
  <c r="H29" i="5"/>
  <c r="F29" i="5"/>
  <c r="J29" i="5" s="1"/>
  <c r="E39" i="5"/>
  <c r="H39" i="5"/>
  <c r="F39" i="5"/>
  <c r="K39" i="5" s="1"/>
  <c r="D41" i="5"/>
  <c r="H41" i="5"/>
  <c r="F41" i="5"/>
  <c r="K41" i="5" s="1"/>
  <c r="E43" i="5"/>
  <c r="H43" i="5"/>
  <c r="F43" i="5"/>
  <c r="J43" i="5" s="1"/>
  <c r="D45" i="5"/>
  <c r="H45" i="5"/>
  <c r="F45" i="5"/>
  <c r="J45" i="5" s="1"/>
  <c r="E47" i="5"/>
  <c r="H47" i="5"/>
  <c r="F47" i="5"/>
  <c r="K47" i="5" s="1"/>
  <c r="D49" i="5"/>
  <c r="H49" i="5"/>
  <c r="F49" i="5"/>
  <c r="K49" i="5" s="1"/>
  <c r="E51" i="5"/>
  <c r="H51" i="5"/>
  <c r="F51" i="5"/>
  <c r="K51" i="5" s="1"/>
  <c r="D53" i="5"/>
  <c r="H53" i="5"/>
  <c r="F53" i="5"/>
  <c r="J53" i="5" s="1"/>
  <c r="E55" i="5"/>
  <c r="H55" i="5"/>
  <c r="F55" i="5"/>
  <c r="K55" i="5" s="1"/>
  <c r="D57" i="5"/>
  <c r="H57" i="5"/>
  <c r="F57" i="5"/>
  <c r="K57" i="5" s="1"/>
  <c r="E59" i="5"/>
  <c r="H59" i="5"/>
  <c r="F59" i="5"/>
  <c r="K59" i="5" s="1"/>
  <c r="D61" i="5"/>
  <c r="H61" i="5"/>
  <c r="F61" i="5"/>
  <c r="J61" i="5" s="1"/>
  <c r="E63" i="5"/>
  <c r="H63" i="5"/>
  <c r="F63" i="5"/>
  <c r="K63" i="5" s="1"/>
  <c r="D65" i="5"/>
  <c r="H65" i="5"/>
  <c r="F65" i="5"/>
  <c r="K65" i="5" s="1"/>
  <c r="E67" i="5"/>
  <c r="H67" i="5"/>
  <c r="F67" i="5"/>
  <c r="K67" i="5" s="1"/>
  <c r="D69" i="5"/>
  <c r="H69" i="5"/>
  <c r="F69" i="5"/>
  <c r="J69" i="5" s="1"/>
  <c r="E71" i="5"/>
  <c r="H71" i="5"/>
  <c r="F71" i="5"/>
  <c r="K71" i="5" s="1"/>
  <c r="D73" i="5"/>
  <c r="H73" i="5"/>
  <c r="F73" i="5"/>
  <c r="K73" i="5" s="1"/>
  <c r="E75" i="5"/>
  <c r="H75" i="5"/>
  <c r="F75" i="5"/>
  <c r="J75" i="5" s="1"/>
  <c r="D77" i="5"/>
  <c r="H77" i="5"/>
  <c r="F77" i="5"/>
  <c r="J77" i="5" s="1"/>
  <c r="E79" i="5"/>
  <c r="H79" i="5"/>
  <c r="F79" i="5"/>
  <c r="K79" i="5" s="1"/>
  <c r="D81" i="5"/>
  <c r="H81" i="5"/>
  <c r="F81" i="5"/>
  <c r="K81" i="5" s="1"/>
  <c r="E83" i="5"/>
  <c r="H83" i="5"/>
  <c r="F83" i="5"/>
  <c r="K83" i="5" s="1"/>
  <c r="D85" i="5"/>
  <c r="H85" i="5"/>
  <c r="E87" i="5"/>
  <c r="H87" i="5"/>
  <c r="F87" i="5"/>
  <c r="J87" i="5" s="1"/>
  <c r="D89" i="5"/>
  <c r="H89" i="5"/>
  <c r="E91" i="5"/>
  <c r="H91" i="5"/>
  <c r="F91" i="5"/>
  <c r="K91" i="5" s="1"/>
  <c r="D93" i="5"/>
  <c r="H93" i="5"/>
  <c r="E95" i="5"/>
  <c r="H95" i="5"/>
  <c r="F95" i="5"/>
  <c r="K95" i="5" s="1"/>
  <c r="D97" i="5"/>
  <c r="H97" i="5"/>
  <c r="E99" i="5"/>
  <c r="H99" i="5"/>
  <c r="F99" i="5"/>
  <c r="K99" i="5" s="1"/>
  <c r="D101" i="5"/>
  <c r="H101" i="5"/>
  <c r="E103" i="5"/>
  <c r="H103" i="5"/>
  <c r="F103" i="5"/>
  <c r="J103" i="5" s="1"/>
  <c r="D105" i="5"/>
  <c r="H105" i="5"/>
  <c r="E107" i="5"/>
  <c r="H107" i="5"/>
  <c r="F107" i="5"/>
  <c r="K107" i="5" s="1"/>
  <c r="D109" i="5"/>
  <c r="H109" i="5"/>
  <c r="E111" i="5"/>
  <c r="H111" i="5"/>
  <c r="F111" i="5"/>
  <c r="K111" i="5" s="1"/>
  <c r="D113" i="5"/>
  <c r="H113" i="5"/>
  <c r="E115" i="5"/>
  <c r="H115" i="5"/>
  <c r="F115" i="5"/>
  <c r="J115" i="5" s="1"/>
  <c r="D117" i="5"/>
  <c r="H117" i="5"/>
  <c r="E119" i="5"/>
  <c r="H119" i="5"/>
  <c r="F119" i="5"/>
  <c r="J119" i="5" s="1"/>
  <c r="D121" i="5"/>
  <c r="H121" i="5"/>
  <c r="E123" i="5"/>
  <c r="H123" i="5"/>
  <c r="F123" i="5"/>
  <c r="K123" i="5" s="1"/>
  <c r="D125" i="5"/>
  <c r="H125" i="5"/>
  <c r="E127" i="5"/>
  <c r="H127" i="5"/>
  <c r="F127" i="5"/>
  <c r="K127" i="5" s="1"/>
  <c r="D129" i="5"/>
  <c r="H129" i="5"/>
  <c r="E131" i="5"/>
  <c r="H131" i="5"/>
  <c r="F131" i="5"/>
  <c r="J131" i="5" s="1"/>
  <c r="D133" i="5"/>
  <c r="H133" i="5"/>
  <c r="E135" i="5"/>
  <c r="H135" i="5"/>
  <c r="F135" i="5"/>
  <c r="J135" i="5" s="1"/>
  <c r="D137" i="5"/>
  <c r="H137" i="5"/>
  <c r="E139" i="5"/>
  <c r="H139" i="5"/>
  <c r="F139" i="5"/>
  <c r="K139" i="5" s="1"/>
  <c r="D141" i="5"/>
  <c r="H141" i="5"/>
  <c r="E143" i="5"/>
  <c r="H143" i="5"/>
  <c r="F143" i="5"/>
  <c r="K143" i="5" s="1"/>
  <c r="D145" i="5"/>
  <c r="H145" i="5"/>
  <c r="E147" i="5"/>
  <c r="H147" i="5"/>
  <c r="F147" i="5"/>
  <c r="K147" i="5" s="1"/>
  <c r="D149" i="5"/>
  <c r="H149" i="5"/>
  <c r="E151" i="5"/>
  <c r="H151" i="5"/>
  <c r="F151" i="5"/>
  <c r="J151" i="5" s="1"/>
  <c r="I2" i="5"/>
  <c r="G149" i="5"/>
  <c r="I149" i="5"/>
  <c r="I145" i="5"/>
  <c r="G145" i="5"/>
  <c r="G141" i="5"/>
  <c r="I141" i="5"/>
  <c r="I137" i="5"/>
  <c r="G137" i="5"/>
  <c r="G133" i="5"/>
  <c r="I133" i="5"/>
  <c r="I129" i="5"/>
  <c r="G129" i="5"/>
  <c r="G125" i="5"/>
  <c r="I125" i="5"/>
  <c r="I121" i="5"/>
  <c r="G121" i="5"/>
  <c r="G117" i="5"/>
  <c r="I117" i="5"/>
  <c r="I113" i="5"/>
  <c r="G113" i="5"/>
  <c r="G109" i="5"/>
  <c r="I109" i="5"/>
  <c r="I105" i="5"/>
  <c r="G105" i="5"/>
  <c r="G101" i="5"/>
  <c r="I101" i="5"/>
  <c r="I97" i="5"/>
  <c r="G97" i="5"/>
  <c r="G93" i="5"/>
  <c r="I93" i="5"/>
  <c r="I89" i="5"/>
  <c r="G89" i="5"/>
  <c r="G85" i="5"/>
  <c r="I85" i="5"/>
  <c r="I81" i="5"/>
  <c r="G81" i="5"/>
  <c r="G77" i="5"/>
  <c r="I77" i="5"/>
  <c r="I73" i="5"/>
  <c r="G73" i="5"/>
  <c r="G69" i="5"/>
  <c r="I69" i="5"/>
  <c r="I65" i="5"/>
  <c r="G65" i="5"/>
  <c r="G61" i="5"/>
  <c r="I61" i="5"/>
  <c r="I57" i="5"/>
  <c r="G57" i="5"/>
  <c r="G53" i="5"/>
  <c r="I53" i="5"/>
  <c r="I49" i="5"/>
  <c r="G49" i="5"/>
  <c r="G45" i="5"/>
  <c r="I45" i="5"/>
  <c r="I41" i="5"/>
  <c r="G41" i="5"/>
  <c r="I37" i="5"/>
  <c r="G37" i="5"/>
  <c r="I33" i="5"/>
  <c r="G33" i="5"/>
  <c r="I29" i="5"/>
  <c r="G29" i="5"/>
  <c r="G25" i="5"/>
  <c r="I25" i="5"/>
  <c r="I21" i="5"/>
  <c r="G21" i="5"/>
  <c r="I17" i="5"/>
  <c r="G17" i="5"/>
  <c r="I13" i="5"/>
  <c r="G13" i="5"/>
  <c r="G9" i="5"/>
  <c r="I9" i="5"/>
  <c r="I5" i="5"/>
  <c r="G5" i="5"/>
  <c r="G2" i="5"/>
  <c r="F145" i="5"/>
  <c r="J145" i="5" s="1"/>
  <c r="F137" i="5"/>
  <c r="K137" i="5" s="1"/>
  <c r="F129" i="5"/>
  <c r="J129" i="5" s="1"/>
  <c r="F121" i="5"/>
  <c r="K121" i="5" s="1"/>
  <c r="F113" i="5"/>
  <c r="K113" i="5" s="1"/>
  <c r="F105" i="5"/>
  <c r="K105" i="5" s="1"/>
  <c r="F97" i="5"/>
  <c r="J97" i="5" s="1"/>
  <c r="F89" i="5"/>
  <c r="K89" i="5" s="1"/>
  <c r="D9" i="5"/>
  <c r="H9" i="5"/>
  <c r="F9" i="5"/>
  <c r="K9" i="5" s="1"/>
  <c r="E11" i="5"/>
  <c r="H11" i="5"/>
  <c r="F11" i="5"/>
  <c r="K11" i="5" s="1"/>
  <c r="D17" i="5"/>
  <c r="H17" i="5"/>
  <c r="F17" i="5"/>
  <c r="K17" i="5" s="1"/>
  <c r="E19" i="5"/>
  <c r="H19" i="5"/>
  <c r="F19" i="5"/>
  <c r="K19" i="5" s="1"/>
  <c r="D25" i="5"/>
  <c r="H25" i="5"/>
  <c r="F25" i="5"/>
  <c r="K25" i="5" s="1"/>
  <c r="E27" i="5"/>
  <c r="H27" i="5"/>
  <c r="F27" i="5"/>
  <c r="K27" i="5" s="1"/>
  <c r="E31" i="5"/>
  <c r="H31" i="5"/>
  <c r="F31" i="5"/>
  <c r="K31" i="5" s="1"/>
  <c r="D33" i="5"/>
  <c r="H33" i="5"/>
  <c r="F33" i="5"/>
  <c r="J33" i="5" s="1"/>
  <c r="E35" i="5"/>
  <c r="H35" i="5"/>
  <c r="F35" i="5"/>
  <c r="K35" i="5" s="1"/>
  <c r="D37" i="5"/>
  <c r="H37" i="5"/>
  <c r="F37" i="5"/>
  <c r="J37" i="5" s="1"/>
  <c r="I92" i="5"/>
  <c r="I88" i="5"/>
  <c r="I84" i="5"/>
  <c r="I80" i="5"/>
  <c r="I76" i="5"/>
  <c r="I72" i="5"/>
  <c r="I68" i="5"/>
  <c r="I64" i="5"/>
  <c r="I60" i="5"/>
  <c r="I56" i="5"/>
  <c r="I52" i="5"/>
  <c r="I48" i="5"/>
  <c r="I44" i="5"/>
  <c r="I40" i="5"/>
  <c r="I36" i="5"/>
  <c r="I28" i="5"/>
  <c r="I20" i="5"/>
  <c r="I12" i="5"/>
  <c r="I4" i="5"/>
  <c r="E15" i="5"/>
  <c r="H15" i="5"/>
  <c r="F15" i="5"/>
  <c r="K15" i="5" s="1"/>
  <c r="D2" i="5"/>
  <c r="H2" i="5"/>
  <c r="D4" i="5"/>
  <c r="H4" i="5"/>
  <c r="F4" i="5"/>
  <c r="J4" i="5" s="1"/>
  <c r="D6" i="5"/>
  <c r="F6" i="5"/>
  <c r="K6" i="5" s="1"/>
  <c r="H6" i="5"/>
  <c r="D8" i="5"/>
  <c r="H8" i="5"/>
  <c r="F8" i="5"/>
  <c r="J8" i="5" s="1"/>
  <c r="D10" i="5"/>
  <c r="H10" i="5"/>
  <c r="F10" i="5"/>
  <c r="K10" i="5" s="1"/>
  <c r="D12" i="5"/>
  <c r="H12" i="5"/>
  <c r="F12" i="5"/>
  <c r="J12" i="5" s="1"/>
  <c r="D14" i="5"/>
  <c r="F14" i="5"/>
  <c r="K14" i="5" s="1"/>
  <c r="H14" i="5"/>
  <c r="D16" i="5"/>
  <c r="H16" i="5"/>
  <c r="F16" i="5"/>
  <c r="J16" i="5" s="1"/>
  <c r="D18" i="5"/>
  <c r="H18" i="5"/>
  <c r="F18" i="5"/>
  <c r="J18" i="5" s="1"/>
  <c r="D20" i="5"/>
  <c r="H20" i="5"/>
  <c r="F20" i="5"/>
  <c r="J20" i="5" s="1"/>
  <c r="D22" i="5"/>
  <c r="F22" i="5"/>
  <c r="K22" i="5" s="1"/>
  <c r="H22" i="5"/>
  <c r="D24" i="5"/>
  <c r="H24" i="5"/>
  <c r="K24" i="5"/>
  <c r="F24" i="5"/>
  <c r="J24" i="5" s="1"/>
  <c r="D26" i="5"/>
  <c r="H26" i="5"/>
  <c r="F26" i="5"/>
  <c r="J26" i="5" s="1"/>
  <c r="D28" i="5"/>
  <c r="H28" i="5"/>
  <c r="F28" i="5"/>
  <c r="K28" i="5" s="1"/>
  <c r="D30" i="5"/>
  <c r="F30" i="5"/>
  <c r="J30" i="5" s="1"/>
  <c r="H30" i="5"/>
  <c r="D32" i="5"/>
  <c r="H32" i="5"/>
  <c r="F32" i="5"/>
  <c r="K32" i="5" s="1"/>
  <c r="D34" i="5"/>
  <c r="H34" i="5"/>
  <c r="F34" i="5"/>
  <c r="J34" i="5" s="1"/>
  <c r="D36" i="5"/>
  <c r="H36" i="5"/>
  <c r="F36" i="5"/>
  <c r="K36" i="5" s="1"/>
  <c r="D38" i="5"/>
  <c r="F38" i="5"/>
  <c r="J38" i="5" s="1"/>
  <c r="H38" i="5"/>
  <c r="D40" i="5"/>
  <c r="H40" i="5"/>
  <c r="F40" i="5"/>
  <c r="K40" i="5" s="1"/>
  <c r="D42" i="5"/>
  <c r="H42" i="5"/>
  <c r="F42" i="5"/>
  <c r="K42" i="5" s="1"/>
  <c r="D44" i="5"/>
  <c r="H44" i="5"/>
  <c r="F44" i="5"/>
  <c r="K44" i="5" s="1"/>
  <c r="D46" i="5"/>
  <c r="F46" i="5"/>
  <c r="J46" i="5" s="1"/>
  <c r="H46" i="5"/>
  <c r="D48" i="5"/>
  <c r="H48" i="5"/>
  <c r="F48" i="5"/>
  <c r="K48" i="5" s="1"/>
  <c r="D50" i="5"/>
  <c r="H50" i="5"/>
  <c r="F50" i="5"/>
  <c r="J50" i="5" s="1"/>
  <c r="D52" i="5"/>
  <c r="H52" i="5"/>
  <c r="F52" i="5"/>
  <c r="K52" i="5" s="1"/>
  <c r="D54" i="5"/>
  <c r="F54" i="5"/>
  <c r="J54" i="5" s="1"/>
  <c r="H54" i="5"/>
  <c r="D56" i="5"/>
  <c r="H56" i="5"/>
  <c r="F56" i="5"/>
  <c r="K56" i="5" s="1"/>
  <c r="D58" i="5"/>
  <c r="H58" i="5"/>
  <c r="F58" i="5"/>
  <c r="K58" i="5" s="1"/>
  <c r="D60" i="5"/>
  <c r="H60" i="5"/>
  <c r="F60" i="5"/>
  <c r="J60" i="5" s="1"/>
  <c r="D62" i="5"/>
  <c r="F62" i="5"/>
  <c r="J62" i="5" s="1"/>
  <c r="H62" i="5"/>
  <c r="D64" i="5"/>
  <c r="H64" i="5"/>
  <c r="F64" i="5"/>
  <c r="K64" i="5" s="1"/>
  <c r="D66" i="5"/>
  <c r="H66" i="5"/>
  <c r="F66" i="5"/>
  <c r="J66" i="5" s="1"/>
  <c r="D68" i="5"/>
  <c r="H68" i="5"/>
  <c r="F68" i="5"/>
  <c r="K68" i="5" s="1"/>
  <c r="D70" i="5"/>
  <c r="F70" i="5"/>
  <c r="J70" i="5" s="1"/>
  <c r="H70" i="5"/>
  <c r="D72" i="5"/>
  <c r="H72" i="5"/>
  <c r="F72" i="5"/>
  <c r="K72" i="5" s="1"/>
  <c r="D74" i="5"/>
  <c r="H74" i="5"/>
  <c r="F74" i="5"/>
  <c r="K74" i="5" s="1"/>
  <c r="D76" i="5"/>
  <c r="H76" i="5"/>
  <c r="F76" i="5"/>
  <c r="K76" i="5" s="1"/>
  <c r="D78" i="5"/>
  <c r="F78" i="5"/>
  <c r="J78" i="5" s="1"/>
  <c r="H78" i="5"/>
  <c r="D80" i="5"/>
  <c r="H80" i="5"/>
  <c r="F80" i="5"/>
  <c r="K80" i="5" s="1"/>
  <c r="D82" i="5"/>
  <c r="H82" i="5"/>
  <c r="F82" i="5"/>
  <c r="K82" i="5" s="1"/>
  <c r="D84" i="5"/>
  <c r="H84" i="5"/>
  <c r="F84" i="5"/>
  <c r="K84" i="5" s="1"/>
  <c r="D86" i="5"/>
  <c r="J86" i="5"/>
  <c r="K86" i="5"/>
  <c r="H86" i="5"/>
  <c r="D88" i="5"/>
  <c r="H88" i="5"/>
  <c r="F88" i="5"/>
  <c r="J88" i="5" s="1"/>
  <c r="D90" i="5"/>
  <c r="H90" i="5"/>
  <c r="D92" i="5"/>
  <c r="H92" i="5"/>
  <c r="F92" i="5"/>
  <c r="K92" i="5" s="1"/>
  <c r="D94" i="5"/>
  <c r="J94" i="5"/>
  <c r="K94" i="5"/>
  <c r="H94" i="5"/>
  <c r="D96" i="5"/>
  <c r="H96" i="5"/>
  <c r="F96" i="5"/>
  <c r="J96" i="5" s="1"/>
  <c r="D98" i="5"/>
  <c r="H98" i="5"/>
  <c r="D100" i="5"/>
  <c r="H100" i="5"/>
  <c r="F100" i="5"/>
  <c r="J100" i="5" s="1"/>
  <c r="D102" i="5"/>
  <c r="H102" i="5"/>
  <c r="D104" i="5"/>
  <c r="H104" i="5"/>
  <c r="F104" i="5"/>
  <c r="J104" i="5" s="1"/>
  <c r="D106" i="5"/>
  <c r="H106" i="5"/>
  <c r="D108" i="5"/>
  <c r="H108" i="5"/>
  <c r="F108" i="5"/>
  <c r="K108" i="5" s="1"/>
  <c r="J110" i="5"/>
  <c r="K110" i="5"/>
  <c r="H110" i="5"/>
  <c r="H112" i="5"/>
  <c r="F112" i="5"/>
  <c r="J112" i="5" s="1"/>
  <c r="H114" i="5"/>
  <c r="H116" i="5"/>
  <c r="F116" i="5"/>
  <c r="J116" i="5" s="1"/>
  <c r="J118" i="5"/>
  <c r="K118" i="5"/>
  <c r="H118" i="5"/>
  <c r="H120" i="5"/>
  <c r="F120" i="5"/>
  <c r="J120" i="5" s="1"/>
  <c r="H122" i="5"/>
  <c r="H124" i="5"/>
  <c r="F124" i="5"/>
  <c r="K124" i="5" s="1"/>
  <c r="J126" i="5"/>
  <c r="K126" i="5"/>
  <c r="H126" i="5"/>
  <c r="H128" i="5"/>
  <c r="F128" i="5"/>
  <c r="J128" i="5" s="1"/>
  <c r="H130" i="5"/>
  <c r="H132" i="5"/>
  <c r="F132" i="5"/>
  <c r="K132" i="5" s="1"/>
  <c r="J134" i="5"/>
  <c r="K134" i="5"/>
  <c r="H134" i="5"/>
  <c r="H136" i="5"/>
  <c r="F136" i="5"/>
  <c r="K136" i="5" s="1"/>
  <c r="H138" i="5"/>
  <c r="H140" i="5"/>
  <c r="F140" i="5"/>
  <c r="K140" i="5" s="1"/>
  <c r="H142" i="5"/>
  <c r="H144" i="5"/>
  <c r="F144" i="5"/>
  <c r="J144" i="5" s="1"/>
  <c r="H146" i="5"/>
  <c r="H148" i="5"/>
  <c r="F148" i="5"/>
  <c r="K148" i="5" s="1"/>
  <c r="J150" i="5"/>
  <c r="K150" i="5"/>
  <c r="H150" i="5"/>
  <c r="H152" i="5"/>
  <c r="F152" i="5"/>
  <c r="K152" i="5" s="1"/>
  <c r="I151" i="5"/>
  <c r="G151" i="5"/>
  <c r="I147" i="5"/>
  <c r="G147" i="5"/>
  <c r="I143" i="5"/>
  <c r="G143" i="5"/>
  <c r="I139" i="5"/>
  <c r="G139" i="5"/>
  <c r="I135" i="5"/>
  <c r="G135" i="5"/>
  <c r="I131" i="5"/>
  <c r="G131" i="5"/>
  <c r="I127" i="5"/>
  <c r="G127" i="5"/>
  <c r="I123" i="5"/>
  <c r="G123" i="5"/>
  <c r="I119" i="5"/>
  <c r="G119" i="5"/>
  <c r="I115" i="5"/>
  <c r="G115" i="5"/>
  <c r="I111" i="5"/>
  <c r="G111" i="5"/>
  <c r="I107" i="5"/>
  <c r="G107" i="5"/>
  <c r="I103" i="5"/>
  <c r="F149" i="5"/>
  <c r="J149" i="5" s="1"/>
  <c r="F141" i="5"/>
  <c r="K141" i="5" s="1"/>
  <c r="F133" i="5"/>
  <c r="J133" i="5" s="1"/>
  <c r="F125" i="5"/>
  <c r="K125" i="5" s="1"/>
  <c r="F117" i="5"/>
  <c r="J117" i="5" s="1"/>
  <c r="F109" i="5"/>
  <c r="K109" i="5" s="1"/>
  <c r="F101" i="5"/>
  <c r="J101" i="5" s="1"/>
  <c r="F93" i="5"/>
  <c r="K93" i="5" s="1"/>
  <c r="F85" i="5"/>
  <c r="J85" i="5" s="1"/>
  <c r="I150" i="5"/>
  <c r="G150" i="5"/>
  <c r="I146" i="5"/>
  <c r="G146" i="5"/>
  <c r="I142" i="5"/>
  <c r="G142" i="5"/>
  <c r="I138" i="5"/>
  <c r="G138" i="5"/>
  <c r="I134" i="5"/>
  <c r="G134" i="5"/>
  <c r="I130" i="5"/>
  <c r="G130" i="5"/>
  <c r="I126" i="5"/>
  <c r="G126" i="5"/>
  <c r="I122" i="5"/>
  <c r="G122" i="5"/>
  <c r="I118" i="5"/>
  <c r="G118" i="5"/>
  <c r="I114" i="5"/>
  <c r="G114" i="5"/>
  <c r="I110" i="5"/>
  <c r="G110" i="5"/>
  <c r="I106" i="5"/>
  <c r="G106" i="5"/>
  <c r="I102" i="5"/>
  <c r="G102" i="5"/>
  <c r="I98" i="5"/>
  <c r="G98" i="5"/>
  <c r="I94" i="5"/>
  <c r="G94" i="5"/>
  <c r="I90" i="5"/>
  <c r="G90" i="5"/>
  <c r="I86" i="5"/>
  <c r="G86" i="5"/>
  <c r="I82" i="5"/>
  <c r="G82" i="5"/>
  <c r="I78" i="5"/>
  <c r="G78" i="5"/>
  <c r="I74" i="5"/>
  <c r="G74" i="5"/>
  <c r="I70" i="5"/>
  <c r="G70" i="5"/>
  <c r="I66" i="5"/>
  <c r="G66" i="5"/>
  <c r="I62" i="5"/>
  <c r="G62" i="5"/>
  <c r="I58" i="5"/>
  <c r="G58" i="5"/>
  <c r="I54" i="5"/>
  <c r="G54" i="5"/>
  <c r="I50" i="5"/>
  <c r="G50" i="5"/>
  <c r="I46" i="5"/>
  <c r="G46" i="5"/>
  <c r="I42" i="5"/>
  <c r="G42" i="5"/>
  <c r="I38" i="5"/>
  <c r="G38" i="5"/>
  <c r="I34" i="5"/>
  <c r="G34" i="5"/>
  <c r="I30" i="5"/>
  <c r="G30" i="5"/>
  <c r="I26" i="5"/>
  <c r="G26" i="5"/>
  <c r="I22" i="5"/>
  <c r="G22" i="5"/>
  <c r="I18" i="5"/>
  <c r="G18" i="5"/>
  <c r="I14" i="5"/>
  <c r="G14" i="5"/>
  <c r="I10" i="5"/>
  <c r="G10" i="5"/>
  <c r="I6" i="5"/>
  <c r="G6" i="5"/>
  <c r="F2" i="5"/>
  <c r="J2" i="5" s="1"/>
  <c r="F138" i="5"/>
  <c r="J138" i="5" s="1"/>
  <c r="F130" i="5"/>
  <c r="K130" i="5" s="1"/>
  <c r="F122" i="5"/>
  <c r="J122" i="5" s="1"/>
  <c r="F114" i="5"/>
  <c r="K114" i="5" s="1"/>
  <c r="F106" i="5"/>
  <c r="J106" i="5" s="1"/>
  <c r="F98" i="5"/>
  <c r="J98" i="5" s="1"/>
  <c r="F90" i="5"/>
  <c r="J90" i="5" s="1"/>
  <c r="G103" i="5"/>
  <c r="I152" i="5"/>
  <c r="I144" i="5"/>
  <c r="I136" i="5"/>
  <c r="I128" i="5"/>
  <c r="I120" i="5"/>
  <c r="I112" i="5"/>
  <c r="I104" i="5"/>
  <c r="I96" i="5"/>
  <c r="I32" i="5"/>
  <c r="I24" i="5"/>
  <c r="I16" i="5"/>
  <c r="I8" i="5"/>
  <c r="I99" i="5"/>
  <c r="I95" i="5"/>
  <c r="I91" i="5"/>
  <c r="I87" i="5"/>
  <c r="I83" i="5"/>
  <c r="I79" i="5"/>
  <c r="I75" i="5"/>
  <c r="I71" i="5"/>
  <c r="I67" i="5"/>
  <c r="I63" i="5"/>
  <c r="I59" i="5"/>
  <c r="I55" i="5"/>
  <c r="I51" i="5"/>
  <c r="I47" i="5"/>
  <c r="I43" i="5"/>
  <c r="I39" i="5"/>
  <c r="I35" i="5"/>
  <c r="I31" i="5"/>
  <c r="I27" i="5"/>
  <c r="I23" i="5"/>
  <c r="I19" i="5"/>
  <c r="I15" i="5"/>
  <c r="I11" i="5"/>
  <c r="I7" i="5"/>
  <c r="I3" i="5"/>
  <c r="I148" i="5"/>
  <c r="I140" i="5"/>
  <c r="I132" i="5"/>
  <c r="I124" i="5"/>
  <c r="I116" i="5"/>
  <c r="I108" i="5"/>
  <c r="I100" i="5"/>
  <c r="E150" i="5"/>
  <c r="D143" i="5"/>
  <c r="D127" i="5"/>
  <c r="D110" i="5"/>
  <c r="D114" i="5"/>
  <c r="D118" i="5"/>
  <c r="D122" i="5"/>
  <c r="D126" i="5"/>
  <c r="D130" i="5"/>
  <c r="D134" i="5"/>
  <c r="D138" i="5"/>
  <c r="D142" i="5"/>
  <c r="D146" i="5"/>
  <c r="D150" i="5"/>
  <c r="E134" i="5"/>
  <c r="D111" i="5"/>
  <c r="D95" i="5"/>
  <c r="D79" i="5"/>
  <c r="D63" i="5"/>
  <c r="D47" i="5"/>
  <c r="D31" i="5"/>
  <c r="D15" i="5"/>
  <c r="E118" i="5"/>
  <c r="E102" i="5"/>
  <c r="E86" i="5"/>
  <c r="E70" i="5"/>
  <c r="E54" i="5"/>
  <c r="E38" i="5"/>
  <c r="E22" i="5"/>
  <c r="D112" i="5"/>
  <c r="D116" i="5"/>
  <c r="D120" i="5"/>
  <c r="D124" i="5"/>
  <c r="D128" i="5"/>
  <c r="D132" i="5"/>
  <c r="D136" i="5"/>
  <c r="D140" i="5"/>
  <c r="D144" i="5"/>
  <c r="D148" i="5"/>
  <c r="D152" i="5"/>
  <c r="D139" i="5"/>
  <c r="D123" i="5"/>
  <c r="D107" i="5"/>
  <c r="D91" i="5"/>
  <c r="D75" i="5"/>
  <c r="D59" i="5"/>
  <c r="D43" i="5"/>
  <c r="D27" i="5"/>
  <c r="D11" i="5"/>
  <c r="E146" i="5"/>
  <c r="E130" i="5"/>
  <c r="E114" i="5"/>
  <c r="E98" i="5"/>
  <c r="E82" i="5"/>
  <c r="E66" i="5"/>
  <c r="E50" i="5"/>
  <c r="E34" i="5"/>
  <c r="E18" i="5"/>
  <c r="D151" i="5"/>
  <c r="D135" i="5"/>
  <c r="D119" i="5"/>
  <c r="D103" i="5"/>
  <c r="D87" i="5"/>
  <c r="D71" i="5"/>
  <c r="D55" i="5"/>
  <c r="D39" i="5"/>
  <c r="D23" i="5"/>
  <c r="D7" i="5"/>
  <c r="E142" i="5"/>
  <c r="E126" i="5"/>
  <c r="E110" i="5"/>
  <c r="E94" i="5"/>
  <c r="E78" i="5"/>
  <c r="E62" i="5"/>
  <c r="E46" i="5"/>
  <c r="E30" i="5"/>
  <c r="E14" i="5"/>
  <c r="D147" i="5"/>
  <c r="D131" i="5"/>
  <c r="D115" i="5"/>
  <c r="D99" i="5"/>
  <c r="D83" i="5"/>
  <c r="D67" i="5"/>
  <c r="D51" i="5"/>
  <c r="D35" i="5"/>
  <c r="D19" i="5"/>
  <c r="D3" i="5"/>
  <c r="E138" i="5"/>
  <c r="E122" i="5"/>
  <c r="E106" i="5"/>
  <c r="E90" i="5"/>
  <c r="E74" i="5"/>
  <c r="E58" i="5"/>
  <c r="E42" i="5"/>
  <c r="E26" i="5"/>
  <c r="E10" i="5"/>
  <c r="E6" i="5"/>
  <c r="E2" i="5"/>
  <c r="E149" i="5"/>
  <c r="E145" i="5"/>
  <c r="E141" i="5"/>
  <c r="E137" i="5"/>
  <c r="E133" i="5"/>
  <c r="E129" i="5"/>
  <c r="E125" i="5"/>
  <c r="E121" i="5"/>
  <c r="E117" i="5"/>
  <c r="E113" i="5"/>
  <c r="E109" i="5"/>
  <c r="E105" i="5"/>
  <c r="E101" i="5"/>
  <c r="E97" i="5"/>
  <c r="E93" i="5"/>
  <c r="E89" i="5"/>
  <c r="E85" i="5"/>
  <c r="E81" i="5"/>
  <c r="E77" i="5"/>
  <c r="E73" i="5"/>
  <c r="E69" i="5"/>
  <c r="E65" i="5"/>
  <c r="E61" i="5"/>
  <c r="E57" i="5"/>
  <c r="E53" i="5"/>
  <c r="E49" i="5"/>
  <c r="E45" i="5"/>
  <c r="E41" i="5"/>
  <c r="E37" i="5"/>
  <c r="E33" i="5"/>
  <c r="E29" i="5"/>
  <c r="E25" i="5"/>
  <c r="E21" i="5"/>
  <c r="E17" i="5"/>
  <c r="E13" i="5"/>
  <c r="E9" i="5"/>
  <c r="E5" i="5"/>
  <c r="E152" i="5"/>
  <c r="E148" i="5"/>
  <c r="E144" i="5"/>
  <c r="E140" i="5"/>
  <c r="E136" i="5"/>
  <c r="E132" i="5"/>
  <c r="E128" i="5"/>
  <c r="E124" i="5"/>
  <c r="E120" i="5"/>
  <c r="E116" i="5"/>
  <c r="E112" i="5"/>
  <c r="E108" i="5"/>
  <c r="E104" i="5"/>
  <c r="E100" i="5"/>
  <c r="E96" i="5"/>
  <c r="E92" i="5"/>
  <c r="E88" i="5"/>
  <c r="E84" i="5"/>
  <c r="E80" i="5"/>
  <c r="E76" i="5"/>
  <c r="E72" i="5"/>
  <c r="E68" i="5"/>
  <c r="E64" i="5"/>
  <c r="E60" i="5"/>
  <c r="E56" i="5"/>
  <c r="E52" i="5"/>
  <c r="E48" i="5"/>
  <c r="E44" i="5"/>
  <c r="E40" i="5"/>
  <c r="E36" i="5"/>
  <c r="E32" i="5"/>
  <c r="E28" i="5"/>
  <c r="E24" i="5"/>
  <c r="E20" i="5"/>
  <c r="E16" i="5"/>
  <c r="E12" i="5"/>
  <c r="E8" i="5"/>
  <c r="E4" i="5"/>
  <c r="H16" i="8" l="1"/>
  <c r="AJ57" i="8"/>
  <c r="AJ67" i="8"/>
  <c r="H57" i="8"/>
  <c r="H73" i="8"/>
  <c r="H89" i="8"/>
  <c r="H5" i="8"/>
  <c r="H37" i="8"/>
  <c r="H55" i="8"/>
  <c r="H71" i="8"/>
  <c r="H87" i="8"/>
  <c r="H6" i="8"/>
  <c r="AJ77" i="8"/>
  <c r="AJ15" i="8"/>
  <c r="AF95" i="8"/>
  <c r="AF72" i="8"/>
  <c r="H45" i="8"/>
  <c r="H46" i="8"/>
  <c r="H62" i="8"/>
  <c r="H78" i="8"/>
  <c r="H94" i="8"/>
  <c r="H25" i="8"/>
  <c r="H10" i="8"/>
  <c r="H23" i="8"/>
  <c r="AF19" i="8"/>
  <c r="AF63" i="8"/>
  <c r="AF52" i="8"/>
  <c r="AJ27" i="8"/>
  <c r="AJ35" i="8"/>
  <c r="AJ59" i="8"/>
  <c r="AJ75" i="8"/>
  <c r="AF17" i="8"/>
  <c r="AJ12" i="8"/>
  <c r="AJ32" i="8"/>
  <c r="AF33" i="8"/>
  <c r="AF49" i="8"/>
  <c r="AF65" i="8"/>
  <c r="AJ41" i="8"/>
  <c r="AJ100" i="8"/>
  <c r="AF99" i="8"/>
  <c r="AJ4" i="8"/>
  <c r="AF9" i="8"/>
  <c r="AF2" i="8"/>
  <c r="AJ9" i="8"/>
  <c r="AJ5" i="8"/>
  <c r="AJ37" i="8"/>
  <c r="AF10" i="8"/>
  <c r="AF34" i="8"/>
  <c r="AJ42" i="8"/>
  <c r="AF50" i="8"/>
  <c r="AJ58" i="8"/>
  <c r="AF66" i="8"/>
  <c r="AJ74" i="8"/>
  <c r="AF82" i="8"/>
  <c r="AJ90" i="8"/>
  <c r="AF98" i="8"/>
  <c r="AJ56" i="8"/>
  <c r="AF25" i="8"/>
  <c r="AF41" i="8"/>
  <c r="AF57" i="8"/>
  <c r="AF73" i="8"/>
  <c r="AF89" i="8"/>
  <c r="AB5" i="8"/>
  <c r="AJ89" i="8"/>
  <c r="AJ25" i="8"/>
  <c r="AJ93" i="8"/>
  <c r="AF31" i="8"/>
  <c r="AF83" i="8"/>
  <c r="AJ17" i="8"/>
  <c r="AJ21" i="8"/>
  <c r="AJ53" i="8"/>
  <c r="AJ69" i="8"/>
  <c r="AJ85" i="8"/>
  <c r="AJ101" i="8"/>
  <c r="AJ14" i="8"/>
  <c r="AJ18" i="8"/>
  <c r="AF26" i="8"/>
  <c r="AJ34" i="8"/>
  <c r="AF42" i="8"/>
  <c r="AJ50" i="8"/>
  <c r="AF58" i="8"/>
  <c r="AJ66" i="8"/>
  <c r="AF74" i="8"/>
  <c r="AJ82" i="8"/>
  <c r="AF90" i="8"/>
  <c r="AJ98" i="8"/>
  <c r="AJ61" i="8"/>
  <c r="AF81" i="8"/>
  <c r="AF97" i="8"/>
  <c r="AJ40" i="8"/>
  <c r="AJ45" i="8"/>
  <c r="X22" i="8"/>
  <c r="X86" i="8"/>
  <c r="AB15" i="8"/>
  <c r="AJ79" i="8"/>
  <c r="AJ23" i="8"/>
  <c r="AJ55" i="8"/>
  <c r="AJ71" i="8"/>
  <c r="AJ87" i="8"/>
  <c r="AF5" i="8"/>
  <c r="AF37" i="8"/>
  <c r="AF53" i="8"/>
  <c r="AF69" i="8"/>
  <c r="AF85" i="8"/>
  <c r="AF101" i="8"/>
  <c r="AJ16" i="8"/>
  <c r="AJ28" i="8"/>
  <c r="AJ33" i="8"/>
  <c r="AF6" i="8"/>
  <c r="AJ22" i="8"/>
  <c r="AF30" i="8"/>
  <c r="AJ38" i="8"/>
  <c r="AF46" i="8"/>
  <c r="AJ54" i="8"/>
  <c r="AF62" i="8"/>
  <c r="AJ70" i="8"/>
  <c r="AF78" i="8"/>
  <c r="AJ86" i="8"/>
  <c r="AF94" i="8"/>
  <c r="AJ102" i="8"/>
  <c r="AB7" i="8"/>
  <c r="AB2" i="8"/>
  <c r="AB3" i="8"/>
  <c r="AB18" i="8"/>
  <c r="AJ7" i="8"/>
  <c r="AJ39" i="8"/>
  <c r="AJ91" i="8"/>
  <c r="AF13" i="8"/>
  <c r="AF29" i="8"/>
  <c r="AF45" i="8"/>
  <c r="AF61" i="8"/>
  <c r="AF77" i="8"/>
  <c r="AF93" i="8"/>
  <c r="AJ44" i="8"/>
  <c r="AJ60" i="8"/>
  <c r="AJ76" i="8"/>
  <c r="AJ92" i="8"/>
  <c r="AJ49" i="8"/>
  <c r="AJ65" i="8"/>
  <c r="AJ81" i="8"/>
  <c r="AJ97" i="8"/>
  <c r="AJ6" i="8"/>
  <c r="AJ10" i="8"/>
  <c r="AF22" i="8"/>
  <c r="AJ30" i="8"/>
  <c r="AF38" i="8"/>
  <c r="AJ46" i="8"/>
  <c r="AF54" i="8"/>
  <c r="AJ62" i="8"/>
  <c r="AF70" i="8"/>
  <c r="AJ78" i="8"/>
  <c r="AF86" i="8"/>
  <c r="AJ94" i="8"/>
  <c r="AF102" i="8"/>
  <c r="AB9" i="8"/>
  <c r="AB13" i="8"/>
  <c r="AB31" i="8"/>
  <c r="AB24" i="8"/>
  <c r="AB40" i="8"/>
  <c r="AB56" i="8"/>
  <c r="AB72" i="8"/>
  <c r="AB88" i="8"/>
  <c r="AB8" i="8"/>
  <c r="AB29" i="8"/>
  <c r="AB45" i="8"/>
  <c r="AB61" i="8"/>
  <c r="AB77" i="8"/>
  <c r="AB93" i="8"/>
  <c r="AB34" i="8"/>
  <c r="AB50" i="8"/>
  <c r="AB66" i="8"/>
  <c r="AB82" i="8"/>
  <c r="AB98" i="8"/>
  <c r="AB47" i="8"/>
  <c r="AB63" i="8"/>
  <c r="AB79" i="8"/>
  <c r="AB95" i="8"/>
  <c r="AB12" i="8"/>
  <c r="AB28" i="8"/>
  <c r="AB44" i="8"/>
  <c r="AB60" i="8"/>
  <c r="AB76" i="8"/>
  <c r="AB92" i="8"/>
  <c r="AB4" i="8"/>
  <c r="AB17" i="8"/>
  <c r="AB33" i="8"/>
  <c r="AB49" i="8"/>
  <c r="AB65" i="8"/>
  <c r="AB81" i="8"/>
  <c r="AB97" i="8"/>
  <c r="AB22" i="8"/>
  <c r="AB38" i="8"/>
  <c r="AB54" i="8"/>
  <c r="AB70" i="8"/>
  <c r="AB86" i="8"/>
  <c r="AB102" i="8"/>
  <c r="AB35" i="8"/>
  <c r="AB51" i="8"/>
  <c r="AB67" i="8"/>
  <c r="AB83" i="8"/>
  <c r="AB99" i="8"/>
  <c r="AB16" i="8"/>
  <c r="AB32" i="8"/>
  <c r="AB48" i="8"/>
  <c r="AB64" i="8"/>
  <c r="AB80" i="8"/>
  <c r="AB96" i="8"/>
  <c r="AB21" i="8"/>
  <c r="AB37" i="8"/>
  <c r="AB53" i="8"/>
  <c r="AB69" i="8"/>
  <c r="AB85" i="8"/>
  <c r="AB101" i="8"/>
  <c r="AB10" i="8"/>
  <c r="AB26" i="8"/>
  <c r="AB42" i="8"/>
  <c r="AB58" i="8"/>
  <c r="AB74" i="8"/>
  <c r="AB90" i="8"/>
  <c r="AB6" i="8"/>
  <c r="AB11" i="8"/>
  <c r="AB39" i="8"/>
  <c r="AB55" i="8"/>
  <c r="AB71" i="8"/>
  <c r="AB87" i="8"/>
  <c r="AB20" i="8"/>
  <c r="AB36" i="8"/>
  <c r="AB52" i="8"/>
  <c r="AB68" i="8"/>
  <c r="AB84" i="8"/>
  <c r="AB100" i="8"/>
  <c r="AB25" i="8"/>
  <c r="AB41" i="8"/>
  <c r="AB57" i="8"/>
  <c r="AB73" i="8"/>
  <c r="AB89" i="8"/>
  <c r="AB14" i="8"/>
  <c r="AB30" i="8"/>
  <c r="AB46" i="8"/>
  <c r="AB62" i="8"/>
  <c r="AB78" i="8"/>
  <c r="AB94" i="8"/>
  <c r="AB27" i="8"/>
  <c r="AB43" i="8"/>
  <c r="AB59" i="8"/>
  <c r="AB75" i="8"/>
  <c r="AB91" i="8"/>
  <c r="T13" i="8"/>
  <c r="X26" i="8"/>
  <c r="X90" i="8"/>
  <c r="L10" i="8"/>
  <c r="L74" i="8"/>
  <c r="P4" i="8"/>
  <c r="T33" i="8"/>
  <c r="X14" i="8"/>
  <c r="P8" i="8"/>
  <c r="X24" i="8"/>
  <c r="X40" i="8"/>
  <c r="X56" i="8"/>
  <c r="X72" i="8"/>
  <c r="X88" i="8"/>
  <c r="X4" i="8"/>
  <c r="X20" i="8"/>
  <c r="X33" i="8"/>
  <c r="X49" i="8"/>
  <c r="X65" i="8"/>
  <c r="X81" i="8"/>
  <c r="X97" i="8"/>
  <c r="X13" i="8"/>
  <c r="X54" i="8"/>
  <c r="X70" i="8"/>
  <c r="X18" i="8"/>
  <c r="X30" i="8"/>
  <c r="X94" i="8"/>
  <c r="T14" i="8"/>
  <c r="T30" i="8"/>
  <c r="X36" i="8"/>
  <c r="X52" i="8"/>
  <c r="X68" i="8"/>
  <c r="X84" i="8"/>
  <c r="X100" i="8"/>
  <c r="X16" i="8"/>
  <c r="X29" i="8"/>
  <c r="X45" i="8"/>
  <c r="X61" i="8"/>
  <c r="X77" i="8"/>
  <c r="X93" i="8"/>
  <c r="X9" i="8"/>
  <c r="X50" i="8"/>
  <c r="X82" i="8"/>
  <c r="X98" i="8"/>
  <c r="X31" i="8"/>
  <c r="X47" i="8"/>
  <c r="X63" i="8"/>
  <c r="X79" i="8"/>
  <c r="X95" i="8"/>
  <c r="X11" i="8"/>
  <c r="T45" i="8"/>
  <c r="X42" i="8"/>
  <c r="X58" i="8"/>
  <c r="X6" i="8"/>
  <c r="X2" i="8"/>
  <c r="X62" i="8"/>
  <c r="X78" i="8"/>
  <c r="X27" i="8"/>
  <c r="X43" i="8"/>
  <c r="X59" i="8"/>
  <c r="X75" i="8"/>
  <c r="X91" i="8"/>
  <c r="X7" i="8"/>
  <c r="X28" i="8"/>
  <c r="X44" i="8"/>
  <c r="X60" i="8"/>
  <c r="X76" i="8"/>
  <c r="X92" i="8"/>
  <c r="X8" i="8"/>
  <c r="X37" i="8"/>
  <c r="X53" i="8"/>
  <c r="X69" i="8"/>
  <c r="X85" i="8"/>
  <c r="X101" i="8"/>
  <c r="X17" i="8"/>
  <c r="X35" i="8"/>
  <c r="X51" i="8"/>
  <c r="X67" i="8"/>
  <c r="X83" i="8"/>
  <c r="X99" i="8"/>
  <c r="X15" i="8"/>
  <c r="X32" i="8"/>
  <c r="X48" i="8"/>
  <c r="X64" i="8"/>
  <c r="X80" i="8"/>
  <c r="X96" i="8"/>
  <c r="X12" i="8"/>
  <c r="X25" i="8"/>
  <c r="X41" i="8"/>
  <c r="X57" i="8"/>
  <c r="X73" i="8"/>
  <c r="X89" i="8"/>
  <c r="X5" i="8"/>
  <c r="X21" i="8"/>
  <c r="X23" i="8"/>
  <c r="X39" i="8"/>
  <c r="X55" i="8"/>
  <c r="X71" i="8"/>
  <c r="X87" i="8"/>
  <c r="X3" i="8"/>
  <c r="X19" i="8"/>
  <c r="L26" i="8"/>
  <c r="T2" i="8"/>
  <c r="T29" i="8"/>
  <c r="T65" i="8"/>
  <c r="T81" i="8"/>
  <c r="T46" i="8"/>
  <c r="T62" i="8"/>
  <c r="T78" i="8"/>
  <c r="T94" i="8"/>
  <c r="T3" i="8"/>
  <c r="T19" i="8"/>
  <c r="T35" i="8"/>
  <c r="T51" i="8"/>
  <c r="T67" i="8"/>
  <c r="T83" i="8"/>
  <c r="T99" i="8"/>
  <c r="T12" i="8"/>
  <c r="T77" i="8"/>
  <c r="T61" i="8"/>
  <c r="T28" i="8"/>
  <c r="T44" i="8"/>
  <c r="T60" i="8"/>
  <c r="T76" i="8"/>
  <c r="T92" i="8"/>
  <c r="L14" i="8"/>
  <c r="L30" i="8"/>
  <c r="L78" i="8"/>
  <c r="L94" i="8"/>
  <c r="P24" i="8"/>
  <c r="T49" i="8"/>
  <c r="L16" i="8"/>
  <c r="L32" i="8"/>
  <c r="L48" i="8"/>
  <c r="L64" i="8"/>
  <c r="L80" i="8"/>
  <c r="L96" i="8"/>
  <c r="L9" i="8"/>
  <c r="L25" i="8"/>
  <c r="L41" i="8"/>
  <c r="L57" i="8"/>
  <c r="L73" i="8"/>
  <c r="L89" i="8"/>
  <c r="L66" i="8"/>
  <c r="P25" i="8"/>
  <c r="P12" i="8"/>
  <c r="P40" i="8"/>
  <c r="T21" i="8"/>
  <c r="T85" i="8"/>
  <c r="T57" i="8"/>
  <c r="T37" i="8"/>
  <c r="T101" i="8"/>
  <c r="T9" i="8"/>
  <c r="T73" i="8"/>
  <c r="T53" i="8"/>
  <c r="T25" i="8"/>
  <c r="T89" i="8"/>
  <c r="T5" i="8"/>
  <c r="T69" i="8"/>
  <c r="T41" i="8"/>
  <c r="T18" i="8"/>
  <c r="T34" i="8"/>
  <c r="T50" i="8"/>
  <c r="T66" i="8"/>
  <c r="T82" i="8"/>
  <c r="T98" i="8"/>
  <c r="T7" i="8"/>
  <c r="T23" i="8"/>
  <c r="T39" i="8"/>
  <c r="T55" i="8"/>
  <c r="T71" i="8"/>
  <c r="T87" i="8"/>
  <c r="T16" i="8"/>
  <c r="T32" i="8"/>
  <c r="T48" i="8"/>
  <c r="T64" i="8"/>
  <c r="T80" i="8"/>
  <c r="T96" i="8"/>
  <c r="P28" i="8"/>
  <c r="P2" i="8"/>
  <c r="T6" i="8"/>
  <c r="T22" i="8"/>
  <c r="T38" i="8"/>
  <c r="T54" i="8"/>
  <c r="T70" i="8"/>
  <c r="T86" i="8"/>
  <c r="T102" i="8"/>
  <c r="T11" i="8"/>
  <c r="T27" i="8"/>
  <c r="T43" i="8"/>
  <c r="T59" i="8"/>
  <c r="T75" i="8"/>
  <c r="T91" i="8"/>
  <c r="T4" i="8"/>
  <c r="T20" i="8"/>
  <c r="T36" i="8"/>
  <c r="T52" i="8"/>
  <c r="T68" i="8"/>
  <c r="T84" i="8"/>
  <c r="T100" i="8"/>
  <c r="P16" i="8"/>
  <c r="T10" i="8"/>
  <c r="T26" i="8"/>
  <c r="T42" i="8"/>
  <c r="T58" i="8"/>
  <c r="T74" i="8"/>
  <c r="T90" i="8"/>
  <c r="T15" i="8"/>
  <c r="T31" i="8"/>
  <c r="T47" i="8"/>
  <c r="T63" i="8"/>
  <c r="T79" i="8"/>
  <c r="T95" i="8"/>
  <c r="T8" i="8"/>
  <c r="T24" i="8"/>
  <c r="T40" i="8"/>
  <c r="T56" i="8"/>
  <c r="T72" i="8"/>
  <c r="T88" i="8"/>
  <c r="P32" i="8"/>
  <c r="L8" i="8"/>
  <c r="L24" i="8"/>
  <c r="L40" i="8"/>
  <c r="L56" i="8"/>
  <c r="L72" i="8"/>
  <c r="L88" i="8"/>
  <c r="L17" i="8"/>
  <c r="L33" i="8"/>
  <c r="L49" i="8"/>
  <c r="L65" i="8"/>
  <c r="L81" i="8"/>
  <c r="L97" i="8"/>
  <c r="L42" i="8"/>
  <c r="P36" i="8"/>
  <c r="P41" i="8"/>
  <c r="L38" i="8"/>
  <c r="L102" i="8"/>
  <c r="P13" i="8"/>
  <c r="L58" i="8"/>
  <c r="L12" i="8"/>
  <c r="L28" i="8"/>
  <c r="L44" i="8"/>
  <c r="L60" i="8"/>
  <c r="L76" i="8"/>
  <c r="L92" i="8"/>
  <c r="L5" i="8"/>
  <c r="L21" i="8"/>
  <c r="L37" i="8"/>
  <c r="L53" i="8"/>
  <c r="L69" i="8"/>
  <c r="L85" i="8"/>
  <c r="L101" i="8"/>
  <c r="L62" i="8"/>
  <c r="P21" i="8"/>
  <c r="P6" i="8"/>
  <c r="P22" i="8"/>
  <c r="P38" i="8"/>
  <c r="P54" i="8"/>
  <c r="P70" i="8"/>
  <c r="P86" i="8"/>
  <c r="P102" i="8"/>
  <c r="P11" i="8"/>
  <c r="P27" i="8"/>
  <c r="P43" i="8"/>
  <c r="P59" i="8"/>
  <c r="P75" i="8"/>
  <c r="P91" i="8"/>
  <c r="P48" i="8"/>
  <c r="P64" i="8"/>
  <c r="P80" i="8"/>
  <c r="P96" i="8"/>
  <c r="P10" i="8"/>
  <c r="P26" i="8"/>
  <c r="P42" i="8"/>
  <c r="P58" i="8"/>
  <c r="P74" i="8"/>
  <c r="P90" i="8"/>
  <c r="P15" i="8"/>
  <c r="P31" i="8"/>
  <c r="P47" i="8"/>
  <c r="P63" i="8"/>
  <c r="P79" i="8"/>
  <c r="P95" i="8"/>
  <c r="P52" i="8"/>
  <c r="P68" i="8"/>
  <c r="P84" i="8"/>
  <c r="P100" i="8"/>
  <c r="P14" i="8"/>
  <c r="P30" i="8"/>
  <c r="P46" i="8"/>
  <c r="P62" i="8"/>
  <c r="P78" i="8"/>
  <c r="P94" i="8"/>
  <c r="P3" i="8"/>
  <c r="P19" i="8"/>
  <c r="P35" i="8"/>
  <c r="P51" i="8"/>
  <c r="P67" i="8"/>
  <c r="P83" i="8"/>
  <c r="P99" i="8"/>
  <c r="P56" i="8"/>
  <c r="P72" i="8"/>
  <c r="P88" i="8"/>
  <c r="P18" i="8"/>
  <c r="P34" i="8"/>
  <c r="P50" i="8"/>
  <c r="P66" i="8"/>
  <c r="P82" i="8"/>
  <c r="P98" i="8"/>
  <c r="P7" i="8"/>
  <c r="P23" i="8"/>
  <c r="P39" i="8"/>
  <c r="P55" i="8"/>
  <c r="P71" i="8"/>
  <c r="P87" i="8"/>
  <c r="P44" i="8"/>
  <c r="P60" i="8"/>
  <c r="P76" i="8"/>
  <c r="P92" i="8"/>
  <c r="L15" i="8"/>
  <c r="L31" i="8"/>
  <c r="L47" i="8"/>
  <c r="L63" i="8"/>
  <c r="L79" i="8"/>
  <c r="L95" i="8"/>
  <c r="L3" i="8"/>
  <c r="L19" i="8"/>
  <c r="L35" i="8"/>
  <c r="L51" i="8"/>
  <c r="L67" i="8"/>
  <c r="L83" i="8"/>
  <c r="L99" i="8"/>
  <c r="L18" i="8"/>
  <c r="L34" i="8"/>
  <c r="L98" i="8"/>
  <c r="L7" i="8"/>
  <c r="L23" i="8"/>
  <c r="L39" i="8"/>
  <c r="L55" i="8"/>
  <c r="L71" i="8"/>
  <c r="L87" i="8"/>
  <c r="L4" i="8"/>
  <c r="L20" i="8"/>
  <c r="L36" i="8"/>
  <c r="L52" i="8"/>
  <c r="L68" i="8"/>
  <c r="L84" i="8"/>
  <c r="L100" i="8"/>
  <c r="L13" i="8"/>
  <c r="L29" i="8"/>
  <c r="L45" i="8"/>
  <c r="L61" i="8"/>
  <c r="L77" i="8"/>
  <c r="L93" i="8"/>
  <c r="L6" i="8"/>
  <c r="L22" i="8"/>
  <c r="L70" i="8"/>
  <c r="L86" i="8"/>
  <c r="L11" i="8"/>
  <c r="L27" i="8"/>
  <c r="L43" i="8"/>
  <c r="L59" i="8"/>
  <c r="L75" i="8"/>
  <c r="L91" i="8"/>
  <c r="L2" i="8"/>
  <c r="H2" i="8"/>
  <c r="K146" i="5"/>
  <c r="K102" i="5"/>
  <c r="K142" i="5"/>
  <c r="J76" i="5"/>
  <c r="K50" i="5"/>
  <c r="M59" i="5"/>
  <c r="M47" i="5"/>
  <c r="M66" i="5"/>
  <c r="M82" i="5"/>
  <c r="M98" i="5"/>
  <c r="M114" i="5"/>
  <c r="M130" i="5"/>
  <c r="M146" i="5"/>
  <c r="M56" i="5"/>
  <c r="M75" i="5"/>
  <c r="M91" i="5"/>
  <c r="M107" i="5"/>
  <c r="M123" i="5"/>
  <c r="M139" i="5"/>
  <c r="M41" i="5"/>
  <c r="M51" i="5"/>
  <c r="M76" i="5"/>
  <c r="M92" i="5"/>
  <c r="M108" i="5"/>
  <c r="M124" i="5"/>
  <c r="M140" i="5"/>
  <c r="M93" i="5"/>
  <c r="M121" i="5"/>
  <c r="M145" i="5"/>
  <c r="M54" i="5"/>
  <c r="M42" i="5"/>
  <c r="M38" i="5"/>
  <c r="M32" i="5"/>
  <c r="M26" i="5"/>
  <c r="M22" i="5"/>
  <c r="M20" i="5"/>
  <c r="M18" i="5"/>
  <c r="M16" i="5"/>
  <c r="M12" i="5"/>
  <c r="M10" i="5"/>
  <c r="M25" i="5"/>
  <c r="M23" i="5"/>
  <c r="M33" i="5"/>
  <c r="M9" i="5"/>
  <c r="M149" i="5"/>
  <c r="M109" i="5"/>
  <c r="M69" i="5"/>
  <c r="M70" i="5"/>
  <c r="M86" i="5"/>
  <c r="M102" i="5"/>
  <c r="M118" i="5"/>
  <c r="M134" i="5"/>
  <c r="M150" i="5"/>
  <c r="M63" i="5"/>
  <c r="M79" i="5"/>
  <c r="M95" i="5"/>
  <c r="M111" i="5"/>
  <c r="M127" i="5"/>
  <c r="M143" i="5"/>
  <c r="M61" i="5"/>
  <c r="M53" i="5"/>
  <c r="M64" i="5"/>
  <c r="M80" i="5"/>
  <c r="M96" i="5"/>
  <c r="M112" i="5"/>
  <c r="M128" i="5"/>
  <c r="M144" i="5"/>
  <c r="M52" i="5"/>
  <c r="M97" i="5"/>
  <c r="M125" i="5"/>
  <c r="M50" i="5"/>
  <c r="M46" i="5"/>
  <c r="M34" i="5"/>
  <c r="M39" i="5"/>
  <c r="M141" i="5"/>
  <c r="M101" i="5"/>
  <c r="M65" i="5"/>
  <c r="K43" i="5"/>
  <c r="M55" i="5"/>
  <c r="M74" i="5"/>
  <c r="M90" i="5"/>
  <c r="M106" i="5"/>
  <c r="M122" i="5"/>
  <c r="M138" i="5"/>
  <c r="M67" i="5"/>
  <c r="M83" i="5"/>
  <c r="M99" i="5"/>
  <c r="M115" i="5"/>
  <c r="M131" i="5"/>
  <c r="M147" i="5"/>
  <c r="M57" i="5"/>
  <c r="M49" i="5"/>
  <c r="M68" i="5"/>
  <c r="M84" i="5"/>
  <c r="M100" i="5"/>
  <c r="M116" i="5"/>
  <c r="M132" i="5"/>
  <c r="M148" i="5"/>
  <c r="M60" i="5"/>
  <c r="M105" i="5"/>
  <c r="M129" i="5"/>
  <c r="M58" i="5"/>
  <c r="M77" i="5"/>
  <c r="M133" i="5"/>
  <c r="M89" i="5"/>
  <c r="K20" i="5"/>
  <c r="M62" i="5"/>
  <c r="M78" i="5"/>
  <c r="M94" i="5"/>
  <c r="M110" i="5"/>
  <c r="M126" i="5"/>
  <c r="M142" i="5"/>
  <c r="M48" i="5"/>
  <c r="M71" i="5"/>
  <c r="M87" i="5"/>
  <c r="M103" i="5"/>
  <c r="M119" i="5"/>
  <c r="M135" i="5"/>
  <c r="M151" i="5"/>
  <c r="M45" i="5"/>
  <c r="M72" i="5"/>
  <c r="M88" i="5"/>
  <c r="M104" i="5"/>
  <c r="M120" i="5"/>
  <c r="M136" i="5"/>
  <c r="M152" i="5"/>
  <c r="M73" i="5"/>
  <c r="M113" i="5"/>
  <c r="M137" i="5"/>
  <c r="M44" i="5"/>
  <c r="M40" i="5"/>
  <c r="M36" i="5"/>
  <c r="M30" i="5"/>
  <c r="M28" i="5"/>
  <c r="M24" i="5"/>
  <c r="M14" i="5"/>
  <c r="M6" i="5"/>
  <c r="M2" i="5"/>
  <c r="M31" i="5"/>
  <c r="M21" i="5"/>
  <c r="M19" i="5"/>
  <c r="M17" i="5"/>
  <c r="M15" i="5"/>
  <c r="M13" i="5"/>
  <c r="M7" i="5"/>
  <c r="M37" i="5"/>
  <c r="M35" i="5"/>
  <c r="M29" i="5"/>
  <c r="M27" i="5"/>
  <c r="M11" i="5"/>
  <c r="M5" i="5"/>
  <c r="M3" i="5"/>
  <c r="M8" i="5"/>
  <c r="M4" i="5"/>
  <c r="M81" i="5"/>
  <c r="M117" i="5"/>
  <c r="M85" i="5"/>
  <c r="M43" i="5"/>
  <c r="J140" i="5"/>
  <c r="J148" i="5"/>
  <c r="J136" i="5"/>
  <c r="K34" i="5"/>
  <c r="J41" i="5"/>
  <c r="J73" i="5"/>
  <c r="J132" i="5"/>
  <c r="K120" i="5"/>
  <c r="J82" i="5"/>
  <c r="K60" i="5"/>
  <c r="J58" i="5"/>
  <c r="J15" i="5"/>
  <c r="J11" i="5"/>
  <c r="J147" i="5"/>
  <c r="K131" i="5"/>
  <c r="K115" i="5"/>
  <c r="K96" i="5"/>
  <c r="J84" i="5"/>
  <c r="J14" i="5"/>
  <c r="J27" i="5"/>
  <c r="J65" i="5"/>
  <c r="K75" i="5"/>
  <c r="K38" i="5"/>
  <c r="K66" i="5"/>
  <c r="J44" i="5"/>
  <c r="J28" i="5"/>
  <c r="K26" i="5"/>
  <c r="J6" i="5"/>
  <c r="K4" i="5"/>
  <c r="J111" i="5"/>
  <c r="J99" i="5"/>
  <c r="K97" i="5"/>
  <c r="J95" i="5"/>
  <c r="J83" i="5"/>
  <c r="J21" i="5"/>
  <c r="J114" i="5"/>
  <c r="K100" i="5"/>
  <c r="K70" i="5"/>
  <c r="K54" i="5"/>
  <c r="J52" i="5"/>
  <c r="J10" i="5"/>
  <c r="K37" i="5"/>
  <c r="J143" i="5"/>
  <c r="K129" i="5"/>
  <c r="J127" i="5"/>
  <c r="J51" i="5"/>
  <c r="J124" i="5"/>
  <c r="K78" i="5"/>
  <c r="K46" i="5"/>
  <c r="J22" i="5"/>
  <c r="J81" i="5"/>
  <c r="J59" i="5"/>
  <c r="J49" i="5"/>
  <c r="J5" i="5"/>
  <c r="K122" i="5"/>
  <c r="J152" i="5"/>
  <c r="K116" i="5"/>
  <c r="J74" i="5"/>
  <c r="J68" i="5"/>
  <c r="J42" i="5"/>
  <c r="J36" i="5"/>
  <c r="K18" i="5"/>
  <c r="K12" i="5"/>
  <c r="J31" i="5"/>
  <c r="J17" i="5"/>
  <c r="J67" i="5"/>
  <c r="J57" i="5"/>
  <c r="K23" i="5"/>
  <c r="K3" i="5"/>
  <c r="J108" i="5"/>
  <c r="K62" i="5"/>
  <c r="K30" i="5"/>
  <c r="K8" i="5"/>
  <c r="K144" i="5"/>
  <c r="J130" i="5"/>
  <c r="K128" i="5"/>
  <c r="K112" i="5"/>
  <c r="K104" i="5"/>
  <c r="K98" i="5"/>
  <c r="K88" i="5"/>
  <c r="K2" i="5"/>
  <c r="K33" i="5"/>
  <c r="J19" i="5"/>
  <c r="K151" i="5"/>
  <c r="K149" i="5"/>
  <c r="K135" i="5"/>
  <c r="K133" i="5"/>
  <c r="K119" i="5"/>
  <c r="K117" i="5"/>
  <c r="J113" i="5"/>
  <c r="K103" i="5"/>
  <c r="K101" i="5"/>
  <c r="K87" i="5"/>
  <c r="K85" i="5"/>
  <c r="K77" i="5"/>
  <c r="K69" i="5"/>
  <c r="K61" i="5"/>
  <c r="K53" i="5"/>
  <c r="K45" i="5"/>
  <c r="K29" i="5"/>
  <c r="J7" i="5"/>
  <c r="K138" i="5"/>
  <c r="K145" i="5"/>
  <c r="J141" i="5"/>
  <c r="J125" i="5"/>
  <c r="J109" i="5"/>
  <c r="J93" i="5"/>
  <c r="K106" i="5"/>
  <c r="J92" i="5"/>
  <c r="K90" i="5"/>
  <c r="J80" i="5"/>
  <c r="J72" i="5"/>
  <c r="J64" i="5"/>
  <c r="J56" i="5"/>
  <c r="J48" i="5"/>
  <c r="J40" i="5"/>
  <c r="J32" i="5"/>
  <c r="K16" i="5"/>
  <c r="J35" i="5"/>
  <c r="J25" i="5"/>
  <c r="J9" i="5"/>
  <c r="J139" i="5"/>
  <c r="J137" i="5"/>
  <c r="J123" i="5"/>
  <c r="J121" i="5"/>
  <c r="J107" i="5"/>
  <c r="J105" i="5"/>
  <c r="J91" i="5"/>
  <c r="J89" i="5"/>
  <c r="J79" i="5"/>
  <c r="J71" i="5"/>
  <c r="J63" i="5"/>
  <c r="J55" i="5"/>
  <c r="J47" i="5"/>
  <c r="J39" i="5"/>
  <c r="J1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<sst xmlns="http://schemas.openxmlformats.org/spreadsheetml/2006/main" count="529" uniqueCount="165">
  <si>
    <t>x</t>
  </si>
  <si>
    <t>A</t>
  </si>
  <si>
    <t>B</t>
  </si>
  <si>
    <t>C</t>
  </si>
  <si>
    <t>D</t>
  </si>
  <si>
    <t>трапец</t>
  </si>
  <si>
    <t>треуг</t>
  </si>
  <si>
    <t>колокол</t>
  </si>
  <si>
    <t>гаусс</t>
  </si>
  <si>
    <t>сигмоида</t>
  </si>
  <si>
    <t>smf</t>
  </si>
  <si>
    <t>zmf</t>
  </si>
  <si>
    <t xml:space="preserve"> </t>
  </si>
  <si>
    <t>геометрическая интерпретация логических операций</t>
  </si>
  <si>
    <t>скопировать первый лист и из него взять любые функции</t>
  </si>
  <si>
    <t>операции</t>
  </si>
  <si>
    <t>объединение</t>
  </si>
  <si>
    <t>дополнение</t>
  </si>
  <si>
    <t>разность</t>
  </si>
  <si>
    <t xml:space="preserve">дизэъюнктивное </t>
  </si>
  <si>
    <t>умнож</t>
  </si>
  <si>
    <t>сложение</t>
  </si>
  <si>
    <t>центрирование</t>
  </si>
  <si>
    <t>растяжение</t>
  </si>
  <si>
    <t>пересечение</t>
  </si>
  <si>
    <t>нормировать</t>
  </si>
  <si>
    <t>на одном графике</t>
  </si>
  <si>
    <t>на графике исходные множества(более толстые) и результат операции(тоненькие)</t>
  </si>
  <si>
    <t xml:space="preserve">нарисовать результат операции А или не А </t>
  </si>
  <si>
    <t>дополнение не а</t>
  </si>
  <si>
    <t>дополнение не b</t>
  </si>
  <si>
    <t>разность a и b</t>
  </si>
  <si>
    <t xml:space="preserve"> дизъюнктивная сумма</t>
  </si>
  <si>
    <t>А или неА</t>
  </si>
  <si>
    <t>А и неА</t>
  </si>
  <si>
    <t>умножение</t>
  </si>
  <si>
    <t>концентрирование</t>
  </si>
  <si>
    <t>умножение нормированное</t>
  </si>
  <si>
    <t>Возраст</t>
  </si>
  <si>
    <t>Степень принадлежности множеству "Старый"</t>
  </si>
  <si>
    <t>Параметры</t>
  </si>
  <si>
    <t>a</t>
  </si>
  <si>
    <t>b</t>
  </si>
  <si>
    <t>c</t>
  </si>
  <si>
    <t>Стоимость</t>
  </si>
  <si>
    <t>Бедные</t>
  </si>
  <si>
    <t>Средний класс</t>
  </si>
  <si>
    <t>Богатые</t>
  </si>
  <si>
    <t>х</t>
  </si>
  <si>
    <t>Треуг (A)</t>
  </si>
  <si>
    <t>Гаус (B)</t>
  </si>
  <si>
    <t>A n (B u C)</t>
  </si>
  <si>
    <t>A u (B n C)</t>
  </si>
  <si>
    <t>(A n B) u (A n C)</t>
  </si>
  <si>
    <t>Разница</t>
  </si>
  <si>
    <t>(A u B) n (A u C)</t>
  </si>
  <si>
    <t>A*(B+C)</t>
  </si>
  <si>
    <t>A*B+A*C</t>
  </si>
  <si>
    <t>A+(B*C)</t>
  </si>
  <si>
    <t>(A+B)*(A+C)</t>
  </si>
  <si>
    <t>Колокол (С)</t>
  </si>
  <si>
    <t>A * (B u C)</t>
  </si>
  <si>
    <t>(A * B) u (A * C)</t>
  </si>
  <si>
    <t>A * (B n C)</t>
  </si>
  <si>
    <t>(A * B) n (A * C)</t>
  </si>
  <si>
    <t>A + (B u C)</t>
  </si>
  <si>
    <t>(A + B) u (A + C)</t>
  </si>
  <si>
    <t>A + (B n C)</t>
  </si>
  <si>
    <t>(A + B) n (A + C)</t>
  </si>
  <si>
    <t>¬(A u B)</t>
  </si>
  <si>
    <t>¬A n ¬B</t>
  </si>
  <si>
    <t>¬(A n B)</t>
  </si>
  <si>
    <t>¬A u ¬B</t>
  </si>
  <si>
    <t>Случайные отношения</t>
  </si>
  <si>
    <t>x1</t>
  </si>
  <si>
    <t>x2</t>
  </si>
  <si>
    <t>x3</t>
  </si>
  <si>
    <t>x4</t>
  </si>
  <si>
    <t>x5</t>
  </si>
  <si>
    <t>y1</t>
  </si>
  <si>
    <t>y2</t>
  </si>
  <si>
    <t>y3</t>
  </si>
  <si>
    <t>y4</t>
  </si>
  <si>
    <t>y5</t>
  </si>
  <si>
    <t>y6</t>
  </si>
  <si>
    <t>Отношения</t>
  </si>
  <si>
    <t>максимин</t>
  </si>
  <si>
    <t>z1</t>
  </si>
  <si>
    <t>z2</t>
  </si>
  <si>
    <t>z3</t>
  </si>
  <si>
    <t>z4</t>
  </si>
  <si>
    <t>z5</t>
  </si>
  <si>
    <t>z6</t>
  </si>
  <si>
    <t>минимакс</t>
  </si>
  <si>
    <t>максимульт</t>
  </si>
  <si>
    <t>сум</t>
  </si>
  <si>
    <t>нормировка</t>
  </si>
  <si>
    <t>Функция принадлежности</t>
  </si>
  <si>
    <t>Экономическая безопасность</t>
  </si>
  <si>
    <t>Экономический анализ</t>
  </si>
  <si>
    <t>ИРФМ</t>
  </si>
  <si>
    <t>РИАС</t>
  </si>
  <si>
    <t>Английский</t>
  </si>
  <si>
    <t>УИР</t>
  </si>
  <si>
    <t>СТБД</t>
  </si>
  <si>
    <t>ММВЗФМ</t>
  </si>
  <si>
    <t>Аудит</t>
  </si>
  <si>
    <t>Контроль и ревизия</t>
  </si>
  <si>
    <t>Сложная дисциплина</t>
  </si>
  <si>
    <t>Любимая дисциплина</t>
  </si>
  <si>
    <t>Предметы</t>
  </si>
  <si>
    <t>сумм</t>
  </si>
  <si>
    <t>Функц принадл</t>
  </si>
  <si>
    <t>Сложные предметы</t>
  </si>
  <si>
    <t>Любимые предметы</t>
  </si>
  <si>
    <t xml:space="preserve">min </t>
  </si>
  <si>
    <t>a2</t>
  </si>
  <si>
    <t>a1</t>
  </si>
  <si>
    <t>result</t>
  </si>
  <si>
    <t>b2</t>
  </si>
  <si>
    <t>b1</t>
  </si>
  <si>
    <t>a22</t>
  </si>
  <si>
    <t>a21</t>
  </si>
  <si>
    <t>a12</t>
  </si>
  <si>
    <t>a11</t>
  </si>
  <si>
    <t>z0</t>
  </si>
  <si>
    <t>z2*</t>
  </si>
  <si>
    <t>z1*</t>
  </si>
  <si>
    <t>монотонная 2</t>
  </si>
  <si>
    <t>монотонная 1</t>
  </si>
  <si>
    <t>Сугэно</t>
  </si>
  <si>
    <t>Глобальный показатель согл</t>
  </si>
  <si>
    <t>ИСС общ</t>
  </si>
  <si>
    <t>ИС глоб</t>
  </si>
  <si>
    <t>Итоги:</t>
  </si>
  <si>
    <t>ИСС2</t>
  </si>
  <si>
    <t>ИСС1</t>
  </si>
  <si>
    <t>ИСС0</t>
  </si>
  <si>
    <t>ИС2</t>
  </si>
  <si>
    <t>ИС1</t>
  </si>
  <si>
    <t>ИС0</t>
  </si>
  <si>
    <t>Размерность</t>
  </si>
  <si>
    <t>Уровень согл</t>
  </si>
  <si>
    <t>Индекс согл</t>
  </si>
  <si>
    <t>Собственное число</t>
  </si>
  <si>
    <t>Норм</t>
  </si>
  <si>
    <t>W</t>
  </si>
  <si>
    <t>Transocean</t>
  </si>
  <si>
    <t>Virgin Galactic</t>
  </si>
  <si>
    <t>TCS Group</t>
  </si>
  <si>
    <t>ГМК Норникель</t>
  </si>
  <si>
    <t>Новостной фон</t>
  </si>
  <si>
    <t>Прибыль</t>
  </si>
  <si>
    <t>Руководство</t>
  </si>
  <si>
    <t>Тех анализ</t>
  </si>
  <si>
    <t>Отчетность</t>
  </si>
  <si>
    <t>Капитализация</t>
  </si>
  <si>
    <t>Риски инвестиций</t>
  </si>
  <si>
    <t>Потенциал роста компании</t>
  </si>
  <si>
    <t>Дивиденды</t>
  </si>
  <si>
    <t>Риски</t>
  </si>
  <si>
    <t>Потенциал</t>
  </si>
  <si>
    <t>Цель: какую компанию выбрать для инвестирования</t>
  </si>
  <si>
    <t>Прибыльность</t>
  </si>
  <si>
    <t xml:space="preserve">Нормированная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</si>
</sst>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3"/>
      <color rgb="FF000000"/>
      <name val="Helvetica Neue"/>
      <family val="2"/>
    </font>
    <font>
      <sz val="11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2" fontId="0" fillId="0" borderId="1" xfId="0" applyNumberFormat="1" applyBorder="1"/>
    <xf numFmtId="0" fontId="0" fillId="3" borderId="1" xfId="0" applyFill="1" applyBorder="1"/>
    <xf numFmtId="12" fontId="0" fillId="0" borderId="1" xfId="0" applyNumberFormat="1" applyBorder="1"/>
    <xf numFmtId="0" fontId="4" fillId="0" borderId="1" xfId="1" applyBorder="1"/>
    <xf numFmtId="0" fontId="0" fillId="0" borderId="3" xfId="0" applyBorder="1"/>
    <xf numFmtId="0" fontId="0" fillId="4" borderId="1" xfId="0" applyFill="1" applyBorder="1"/>
    <xf numFmtId="0" fontId="0" fillId="5" borderId="1" xfId="0" applyFill="1" applyBorder="1"/>
    <xf numFmtId="0" fontId="5" fillId="6" borderId="1" xfId="0" applyFont="1" applyFill="1" applyBorder="1"/>
    <xf numFmtId="0" fontId="0" fillId="7" borderId="1" xfId="0" applyFill="1" applyBorder="1"/>
    <xf numFmtId="0" fontId="0" fillId="6" borderId="1" xfId="0" applyFill="1" applyBorder="1"/>
    <xf numFmtId="0" fontId="4" fillId="0" borderId="6" xfId="1" applyBorder="1"/>
    <xf numFmtId="2" fontId="0" fillId="0" borderId="6" xfId="0" applyNumberFormat="1" applyBorder="1"/>
    <xf numFmtId="0" fontId="0" fillId="8" borderId="1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2">
    <cellStyle name="Обычный" xfId="0" builtinId="0"/>
    <cellStyle name="Обычный 2" xfId="1" xr:uid="{97A99403-318E-1E4E-9061-3C797D3F5A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Объединение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'Алгебраические и логические '!$B$1</c:f>
              <c:strCache>
                <c:ptCount val="1"/>
                <c:pt idx="0">
                  <c:v>треуг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'Алгебраические и логические 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'Алгебраические и логические '!$B$2:$B$102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0.10000000000000009</c:v>
                </c:pt>
                <c:pt idx="12">
                  <c:v>0.19999999999999996</c:v>
                </c:pt>
                <c:pt idx="13">
                  <c:v>0.30000000000000004</c:v>
                </c:pt>
                <c:pt idx="14">
                  <c:v>0.39999999999999991</c:v>
                </c:pt>
                <c:pt idx="15">
                  <c:v>0.5</c:v>
                </c:pt>
                <c:pt idx="16">
                  <c:v>0.60000000000000009</c:v>
                </c:pt>
                <c:pt idx="17">
                  <c:v>0.7</c:v>
                </c:pt>
                <c:pt idx="18">
                  <c:v>0.8</c:v>
                </c:pt>
                <c:pt idx="19">
                  <c:v>0.89999999999999991</c:v>
                </c:pt>
                <c:pt idx="20">
                  <c:v>1</c:v>
                </c:pt>
                <c:pt idx="21">
                  <c:v>0.89999999999999991</c:v>
                </c:pt>
                <c:pt idx="22">
                  <c:v>0.79999999999999982</c:v>
                </c:pt>
                <c:pt idx="23">
                  <c:v>0.70000000000000018</c:v>
                </c:pt>
                <c:pt idx="24">
                  <c:v>0.60000000000000009</c:v>
                </c:pt>
                <c:pt idx="25">
                  <c:v>0.5</c:v>
                </c:pt>
                <c:pt idx="26">
                  <c:v>0.39999999999999991</c:v>
                </c:pt>
                <c:pt idx="27">
                  <c:v>0.29999999999999982</c:v>
                </c:pt>
                <c:pt idx="28">
                  <c:v>0.20000000000000018</c:v>
                </c:pt>
                <c:pt idx="29">
                  <c:v>0.10000000000000009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37-1048-88E5-3B172993C992}"/>
            </c:ext>
          </c:extLst>
        </c:ser>
        <c:ser>
          <c:idx val="1"/>
          <c:order val="1"/>
          <c:tx>
            <c:strRef>
              <c:f>'Алгебраические и логические '!$C$1</c:f>
              <c:strCache>
                <c:ptCount val="1"/>
                <c:pt idx="0">
                  <c:v>сигмоида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'Алгебраические и логические '!$C$2:$C$102</c:f>
              <c:numCache>
                <c:formatCode>General</c:formatCode>
                <c:ptCount val="101"/>
                <c:pt idx="0">
                  <c:v>4.5397868702434395E-5</c:v>
                </c:pt>
                <c:pt idx="1">
                  <c:v>5.5448524722794907E-5</c:v>
                </c:pt>
                <c:pt idx="2">
                  <c:v>6.7724149619770231E-5</c:v>
                </c:pt>
                <c:pt idx="3">
                  <c:v>8.2717222851666389E-5</c:v>
                </c:pt>
                <c:pt idx="4">
                  <c:v>1.0102919390777289E-4</c:v>
                </c:pt>
                <c:pt idx="5">
                  <c:v>1.2339457598623172E-4</c:v>
                </c:pt>
                <c:pt idx="6">
                  <c:v>1.5071035805975741E-4</c:v>
                </c:pt>
                <c:pt idx="7">
                  <c:v>1.84071904963424E-4</c:v>
                </c:pt>
                <c:pt idx="8">
                  <c:v>2.248167702332953E-4</c:v>
                </c:pt>
                <c:pt idx="9">
                  <c:v>2.7457815610133291E-4</c:v>
                </c:pt>
                <c:pt idx="10">
                  <c:v>3.3535013046647811E-4</c:v>
                </c:pt>
                <c:pt idx="11">
                  <c:v>4.0956716498605043E-4</c:v>
                </c:pt>
                <c:pt idx="12">
                  <c:v>5.0020110707956432E-4</c:v>
                </c:pt>
                <c:pt idx="13">
                  <c:v>6.1087935943440102E-4</c:v>
                </c:pt>
                <c:pt idx="14">
                  <c:v>7.4602883383669699E-4</c:v>
                </c:pt>
                <c:pt idx="15">
                  <c:v>9.1105119440064539E-4</c:v>
                </c:pt>
                <c:pt idx="16">
                  <c:v>1.1125360328603216E-3</c:v>
                </c:pt>
                <c:pt idx="17">
                  <c:v>1.3585199504289591E-3</c:v>
                </c:pt>
                <c:pt idx="18">
                  <c:v>1.6588010801744215E-3</c:v>
                </c:pt>
                <c:pt idx="19">
                  <c:v>2.0253203890498819E-3</c:v>
                </c:pt>
                <c:pt idx="20">
                  <c:v>2.4726231566347743E-3</c:v>
                </c:pt>
                <c:pt idx="21">
                  <c:v>3.0184163247084241E-3</c:v>
                </c:pt>
                <c:pt idx="22">
                  <c:v>3.684239899435989E-3</c:v>
                </c:pt>
                <c:pt idx="23">
                  <c:v>4.4962731609411782E-3</c:v>
                </c:pt>
                <c:pt idx="24">
                  <c:v>5.4862988994504036E-3</c:v>
                </c:pt>
                <c:pt idx="25">
                  <c:v>6.6928509242848554E-3</c:v>
                </c:pt>
                <c:pt idx="26">
                  <c:v>8.1625711531598966E-3</c:v>
                </c:pt>
                <c:pt idx="27">
                  <c:v>9.9518018669043241E-3</c:v>
                </c:pt>
                <c:pt idx="28">
                  <c:v>1.2128434984274237E-2</c:v>
                </c:pt>
                <c:pt idx="29">
                  <c:v>1.4774031693273055E-2</c:v>
                </c:pt>
                <c:pt idx="30">
                  <c:v>1.7986209962091559E-2</c:v>
                </c:pt>
                <c:pt idx="31">
                  <c:v>2.1881270936130476E-2</c:v>
                </c:pt>
                <c:pt idx="32">
                  <c:v>2.6596993576865863E-2</c:v>
                </c:pt>
                <c:pt idx="33">
                  <c:v>3.2295464698450495E-2</c:v>
                </c:pt>
                <c:pt idx="34">
                  <c:v>3.9165722796764356E-2</c:v>
                </c:pt>
                <c:pt idx="35">
                  <c:v>4.7425873177566781E-2</c:v>
                </c:pt>
                <c:pt idx="36">
                  <c:v>5.7324175898868755E-2</c:v>
                </c:pt>
                <c:pt idx="37">
                  <c:v>6.9138420343346843E-2</c:v>
                </c:pt>
                <c:pt idx="38">
                  <c:v>8.3172696493922352E-2</c:v>
                </c:pt>
                <c:pt idx="39">
                  <c:v>9.9750489119685135E-2</c:v>
                </c:pt>
                <c:pt idx="40">
                  <c:v>0.11920292202211755</c:v>
                </c:pt>
                <c:pt idx="41">
                  <c:v>0.14185106490048771</c:v>
                </c:pt>
                <c:pt idx="42">
                  <c:v>0.16798161486607557</c:v>
                </c:pt>
                <c:pt idx="43">
                  <c:v>0.1978161114414182</c:v>
                </c:pt>
                <c:pt idx="44">
                  <c:v>0.23147521650098246</c:v>
                </c:pt>
                <c:pt idx="45">
                  <c:v>0.2689414213699951</c:v>
                </c:pt>
                <c:pt idx="46">
                  <c:v>0.31002551887238738</c:v>
                </c:pt>
                <c:pt idx="47">
                  <c:v>0.35434369377420466</c:v>
                </c:pt>
                <c:pt idx="48">
                  <c:v>0.40131233988754794</c:v>
                </c:pt>
                <c:pt idx="49">
                  <c:v>0.45016600268752233</c:v>
                </c:pt>
                <c:pt idx="50">
                  <c:v>0.5</c:v>
                </c:pt>
                <c:pt idx="51">
                  <c:v>0.54983399731247773</c:v>
                </c:pt>
                <c:pt idx="52">
                  <c:v>0.59868766011245211</c:v>
                </c:pt>
                <c:pt idx="53">
                  <c:v>0.6456563062257954</c:v>
                </c:pt>
                <c:pt idx="54">
                  <c:v>0.68997448112761262</c:v>
                </c:pt>
                <c:pt idx="55">
                  <c:v>0.7310585786300049</c:v>
                </c:pt>
                <c:pt idx="56">
                  <c:v>0.76852478349901754</c:v>
                </c:pt>
                <c:pt idx="57">
                  <c:v>0.8021838885585818</c:v>
                </c:pt>
                <c:pt idx="58">
                  <c:v>0.83201838513392445</c:v>
                </c:pt>
                <c:pt idx="59">
                  <c:v>0.85814893509951229</c:v>
                </c:pt>
                <c:pt idx="60">
                  <c:v>0.88079707797788231</c:v>
                </c:pt>
                <c:pt idx="61">
                  <c:v>0.9002495108803148</c:v>
                </c:pt>
                <c:pt idx="62">
                  <c:v>0.91682730350607766</c:v>
                </c:pt>
                <c:pt idx="63">
                  <c:v>0.93086157965665306</c:v>
                </c:pt>
                <c:pt idx="64">
                  <c:v>0.94267582410113127</c:v>
                </c:pt>
                <c:pt idx="65">
                  <c:v>0.95257412682243336</c:v>
                </c:pt>
                <c:pt idx="66">
                  <c:v>0.96083427720323566</c:v>
                </c:pt>
                <c:pt idx="67">
                  <c:v>0.96770453530154954</c:v>
                </c:pt>
                <c:pt idx="68">
                  <c:v>0.97340300642313404</c:v>
                </c:pt>
                <c:pt idx="69">
                  <c:v>0.97811872906386943</c:v>
                </c:pt>
                <c:pt idx="70">
                  <c:v>0.98201379003790845</c:v>
                </c:pt>
                <c:pt idx="71">
                  <c:v>0.98522596830672693</c:v>
                </c:pt>
                <c:pt idx="72">
                  <c:v>0.98787156501572571</c:v>
                </c:pt>
                <c:pt idx="73">
                  <c:v>0.99004819813309575</c:v>
                </c:pt>
                <c:pt idx="74">
                  <c:v>0.99183742884684012</c:v>
                </c:pt>
                <c:pt idx="75">
                  <c:v>0.99330714907571527</c:v>
                </c:pt>
                <c:pt idx="76">
                  <c:v>0.99451370110054949</c:v>
                </c:pt>
                <c:pt idx="77">
                  <c:v>0.99550372683905886</c:v>
                </c:pt>
                <c:pt idx="78">
                  <c:v>0.99631576010056411</c:v>
                </c:pt>
                <c:pt idx="79">
                  <c:v>0.99698158367529166</c:v>
                </c:pt>
                <c:pt idx="80">
                  <c:v>0.99752737684336534</c:v>
                </c:pt>
                <c:pt idx="81">
                  <c:v>0.9979746796109501</c:v>
                </c:pt>
                <c:pt idx="82">
                  <c:v>0.99834119891982553</c:v>
                </c:pt>
                <c:pt idx="83">
                  <c:v>0.9986414800495711</c:v>
                </c:pt>
                <c:pt idx="84">
                  <c:v>0.99888746396713979</c:v>
                </c:pt>
                <c:pt idx="85">
                  <c:v>0.9990889488055994</c:v>
                </c:pt>
                <c:pt idx="86">
                  <c:v>0.99925397116616332</c:v>
                </c:pt>
                <c:pt idx="87">
                  <c:v>0.99938912064056562</c:v>
                </c:pt>
                <c:pt idx="88">
                  <c:v>0.99949979889292051</c:v>
                </c:pt>
                <c:pt idx="89">
                  <c:v>0.99959043283501392</c:v>
                </c:pt>
                <c:pt idx="90">
                  <c:v>0.99966464986953363</c:v>
                </c:pt>
                <c:pt idx="91">
                  <c:v>0.99972542184389857</c:v>
                </c:pt>
                <c:pt idx="92">
                  <c:v>0.99977518322976666</c:v>
                </c:pt>
                <c:pt idx="93">
                  <c:v>0.99981592809503661</c:v>
                </c:pt>
                <c:pt idx="94">
                  <c:v>0.99984928964194031</c:v>
                </c:pt>
                <c:pt idx="95">
                  <c:v>0.99987660542401369</c:v>
                </c:pt>
                <c:pt idx="96">
                  <c:v>0.99989897080609225</c:v>
                </c:pt>
                <c:pt idx="97">
                  <c:v>0.99991728277714842</c:v>
                </c:pt>
                <c:pt idx="98">
                  <c:v>0.99993227585038036</c:v>
                </c:pt>
                <c:pt idx="99">
                  <c:v>0.99994455147527717</c:v>
                </c:pt>
                <c:pt idx="100">
                  <c:v>0.99995460213129761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37-1048-88E5-3B172993C992}"/>
            </c:ext>
          </c:extLst>
        </c:ser>
        <c:ser>
          <c:idx val="2"/>
          <c:order val="2"/>
          <c:tx>
            <c:strRef>
              <c:f>'Алгебраические и логические '!$D$1</c:f>
              <c:strCache>
                <c:ptCount val="1"/>
                <c:pt idx="0">
                  <c:v>объединение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'Алгебраические и логические '!$D$2:$D$102</c:f>
              <c:numCache>
                <c:formatCode>General</c:formatCode>
                <c:ptCount val="101"/>
                <c:pt idx="0">
                  <c:v>4.5397868702434395E-5</c:v>
                </c:pt>
                <c:pt idx="1">
                  <c:v>5.5448524722794907E-5</c:v>
                </c:pt>
                <c:pt idx="2">
                  <c:v>6.7724149619770231E-5</c:v>
                </c:pt>
                <c:pt idx="3">
                  <c:v>8.2717222851666389E-5</c:v>
                </c:pt>
                <c:pt idx="4">
                  <c:v>1.0102919390777289E-4</c:v>
                </c:pt>
                <c:pt idx="5">
                  <c:v>1.2339457598623172E-4</c:v>
                </c:pt>
                <c:pt idx="6">
                  <c:v>1.5071035805975741E-4</c:v>
                </c:pt>
                <c:pt idx="7">
                  <c:v>1.84071904963424E-4</c:v>
                </c:pt>
                <c:pt idx="8">
                  <c:v>2.248167702332953E-4</c:v>
                </c:pt>
                <c:pt idx="9">
                  <c:v>2.7457815610133291E-4</c:v>
                </c:pt>
                <c:pt idx="10">
                  <c:v>3.3535013046647811E-4</c:v>
                </c:pt>
                <c:pt idx="11">
                  <c:v>0.10000000000000009</c:v>
                </c:pt>
                <c:pt idx="12">
                  <c:v>0.19999999999999996</c:v>
                </c:pt>
                <c:pt idx="13">
                  <c:v>0.30000000000000004</c:v>
                </c:pt>
                <c:pt idx="14">
                  <c:v>0.39999999999999991</c:v>
                </c:pt>
                <c:pt idx="15">
                  <c:v>0.5</c:v>
                </c:pt>
                <c:pt idx="16">
                  <c:v>0.60000000000000009</c:v>
                </c:pt>
                <c:pt idx="17">
                  <c:v>0.7</c:v>
                </c:pt>
                <c:pt idx="18">
                  <c:v>0.8</c:v>
                </c:pt>
                <c:pt idx="19">
                  <c:v>0.89999999999999991</c:v>
                </c:pt>
                <c:pt idx="20">
                  <c:v>1</c:v>
                </c:pt>
                <c:pt idx="21">
                  <c:v>0.89999999999999991</c:v>
                </c:pt>
                <c:pt idx="22">
                  <c:v>0.79999999999999982</c:v>
                </c:pt>
                <c:pt idx="23">
                  <c:v>0.70000000000000018</c:v>
                </c:pt>
                <c:pt idx="24">
                  <c:v>0.60000000000000009</c:v>
                </c:pt>
                <c:pt idx="25">
                  <c:v>0.5</c:v>
                </c:pt>
                <c:pt idx="26">
                  <c:v>0.39999999999999991</c:v>
                </c:pt>
                <c:pt idx="27">
                  <c:v>0.29999999999999982</c:v>
                </c:pt>
                <c:pt idx="28">
                  <c:v>0.20000000000000018</c:v>
                </c:pt>
                <c:pt idx="29">
                  <c:v>0.10000000000000009</c:v>
                </c:pt>
                <c:pt idx="30">
                  <c:v>1.7986209962091559E-2</c:v>
                </c:pt>
                <c:pt idx="31">
                  <c:v>2.1881270936130476E-2</c:v>
                </c:pt>
                <c:pt idx="32">
                  <c:v>2.6596993576865863E-2</c:v>
                </c:pt>
                <c:pt idx="33">
                  <c:v>3.2295464698450495E-2</c:v>
                </c:pt>
                <c:pt idx="34">
                  <c:v>3.9165722796764356E-2</c:v>
                </c:pt>
                <c:pt idx="35">
                  <c:v>4.7425873177566781E-2</c:v>
                </c:pt>
                <c:pt idx="36">
                  <c:v>5.7324175898868755E-2</c:v>
                </c:pt>
                <c:pt idx="37">
                  <c:v>6.9138420343346843E-2</c:v>
                </c:pt>
                <c:pt idx="38">
                  <c:v>8.3172696493922352E-2</c:v>
                </c:pt>
                <c:pt idx="39">
                  <c:v>9.9750489119685135E-2</c:v>
                </c:pt>
                <c:pt idx="40">
                  <c:v>0.11920292202211755</c:v>
                </c:pt>
                <c:pt idx="41">
                  <c:v>0.14185106490048771</c:v>
                </c:pt>
                <c:pt idx="42">
                  <c:v>0.16798161486607557</c:v>
                </c:pt>
                <c:pt idx="43">
                  <c:v>0.1978161114414182</c:v>
                </c:pt>
                <c:pt idx="44">
                  <c:v>0.23147521650098246</c:v>
                </c:pt>
                <c:pt idx="45">
                  <c:v>0.2689414213699951</c:v>
                </c:pt>
                <c:pt idx="46">
                  <c:v>0.31002551887238738</c:v>
                </c:pt>
                <c:pt idx="47">
                  <c:v>0.35434369377420466</c:v>
                </c:pt>
                <c:pt idx="48">
                  <c:v>0.40131233988754794</c:v>
                </c:pt>
                <c:pt idx="49">
                  <c:v>0.45016600268752233</c:v>
                </c:pt>
                <c:pt idx="50">
                  <c:v>0.5</c:v>
                </c:pt>
                <c:pt idx="51">
                  <c:v>0.54983399731247773</c:v>
                </c:pt>
                <c:pt idx="52">
                  <c:v>0.59868766011245211</c:v>
                </c:pt>
                <c:pt idx="53">
                  <c:v>0.6456563062257954</c:v>
                </c:pt>
                <c:pt idx="54">
                  <c:v>0.68997448112761262</c:v>
                </c:pt>
                <c:pt idx="55">
                  <c:v>0.7310585786300049</c:v>
                </c:pt>
                <c:pt idx="56">
                  <c:v>0.76852478349901754</c:v>
                </c:pt>
                <c:pt idx="57">
                  <c:v>0.8021838885585818</c:v>
                </c:pt>
                <c:pt idx="58">
                  <c:v>0.83201838513392445</c:v>
                </c:pt>
                <c:pt idx="59">
                  <c:v>0.85814893509951229</c:v>
                </c:pt>
                <c:pt idx="60">
                  <c:v>0.88079707797788231</c:v>
                </c:pt>
                <c:pt idx="61">
                  <c:v>0.9002495108803148</c:v>
                </c:pt>
                <c:pt idx="62">
                  <c:v>0.91682730350607766</c:v>
                </c:pt>
                <c:pt idx="63">
                  <c:v>0.93086157965665306</c:v>
                </c:pt>
                <c:pt idx="64">
                  <c:v>0.94267582410113127</c:v>
                </c:pt>
                <c:pt idx="65">
                  <c:v>0.95257412682243336</c:v>
                </c:pt>
                <c:pt idx="66">
                  <c:v>0.96083427720323566</c:v>
                </c:pt>
                <c:pt idx="67">
                  <c:v>0.96770453530154954</c:v>
                </c:pt>
                <c:pt idx="68">
                  <c:v>0.97340300642313404</c:v>
                </c:pt>
                <c:pt idx="69">
                  <c:v>0.97811872906386943</c:v>
                </c:pt>
                <c:pt idx="70">
                  <c:v>0.98201379003790845</c:v>
                </c:pt>
                <c:pt idx="71">
                  <c:v>0.98522596830672693</c:v>
                </c:pt>
                <c:pt idx="72">
                  <c:v>0.98787156501572571</c:v>
                </c:pt>
                <c:pt idx="73">
                  <c:v>0.99004819813309575</c:v>
                </c:pt>
                <c:pt idx="74">
                  <c:v>0.99183742884684012</c:v>
                </c:pt>
                <c:pt idx="75">
                  <c:v>0.99330714907571527</c:v>
                </c:pt>
                <c:pt idx="76">
                  <c:v>0.99451370110054949</c:v>
                </c:pt>
                <c:pt idx="77">
                  <c:v>0.99550372683905886</c:v>
                </c:pt>
                <c:pt idx="78">
                  <c:v>0.99631576010056411</c:v>
                </c:pt>
                <c:pt idx="79">
                  <c:v>0.99698158367529166</c:v>
                </c:pt>
                <c:pt idx="80">
                  <c:v>0.99752737684336534</c:v>
                </c:pt>
                <c:pt idx="81">
                  <c:v>0.9979746796109501</c:v>
                </c:pt>
                <c:pt idx="82">
                  <c:v>0.99834119891982553</c:v>
                </c:pt>
                <c:pt idx="83">
                  <c:v>0.9986414800495711</c:v>
                </c:pt>
                <c:pt idx="84">
                  <c:v>0.99888746396713979</c:v>
                </c:pt>
                <c:pt idx="85">
                  <c:v>0.9990889488055994</c:v>
                </c:pt>
                <c:pt idx="86">
                  <c:v>0.99925397116616332</c:v>
                </c:pt>
                <c:pt idx="87">
                  <c:v>0.99938912064056562</c:v>
                </c:pt>
                <c:pt idx="88">
                  <c:v>0.99949979889292051</c:v>
                </c:pt>
                <c:pt idx="89">
                  <c:v>0.99959043283501392</c:v>
                </c:pt>
                <c:pt idx="90">
                  <c:v>0.99966464986953363</c:v>
                </c:pt>
                <c:pt idx="91">
                  <c:v>0.99972542184389857</c:v>
                </c:pt>
                <c:pt idx="92">
                  <c:v>0.99977518322976666</c:v>
                </c:pt>
                <c:pt idx="93">
                  <c:v>0.99981592809503661</c:v>
                </c:pt>
                <c:pt idx="94">
                  <c:v>0.99984928964194031</c:v>
                </c:pt>
                <c:pt idx="95">
                  <c:v>0.99987660542401369</c:v>
                </c:pt>
                <c:pt idx="96">
                  <c:v>0.99989897080609225</c:v>
                </c:pt>
                <c:pt idx="97">
                  <c:v>0.99991728277714842</c:v>
                </c:pt>
                <c:pt idx="98">
                  <c:v>0.99993227585038036</c:v>
                </c:pt>
                <c:pt idx="99">
                  <c:v>0.99994455147527717</c:v>
                </c:pt>
                <c:pt idx="100">
                  <c:v>0.99995460213129761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E37-1048-88E5-3B172993C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4454975"/>
        <c:axId val="1854460303"/>
      </c:lineChart>
      <c:catAx>
        <c:axId val="1854454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4460303"/>
        <c:crosses val="autoZero"/>
        <c:auto val="1"/>
        <c:lblAlgn val="ctr"/>
        <c:lblOffset val="100"/>
        <c:noMultiLvlLbl val="0"/>
      </c:catAx>
      <c:valAx>
        <c:axId val="185446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445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Пересечение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'Алгебраические и логические '!$B$1</c:f>
              <c:strCache>
                <c:ptCount val="1"/>
                <c:pt idx="0">
                  <c:v>треуг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'Алгебраические и логические 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'Алгебраические и логические '!$B$2:$B$102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0.10000000000000009</c:v>
                </c:pt>
                <c:pt idx="12">
                  <c:v>0.19999999999999996</c:v>
                </c:pt>
                <c:pt idx="13">
                  <c:v>0.30000000000000004</c:v>
                </c:pt>
                <c:pt idx="14">
                  <c:v>0.39999999999999991</c:v>
                </c:pt>
                <c:pt idx="15">
                  <c:v>0.5</c:v>
                </c:pt>
                <c:pt idx="16">
                  <c:v>0.60000000000000009</c:v>
                </c:pt>
                <c:pt idx="17">
                  <c:v>0.7</c:v>
                </c:pt>
                <c:pt idx="18">
                  <c:v>0.8</c:v>
                </c:pt>
                <c:pt idx="19">
                  <c:v>0.89999999999999991</c:v>
                </c:pt>
                <c:pt idx="20">
                  <c:v>1</c:v>
                </c:pt>
                <c:pt idx="21">
                  <c:v>0.89999999999999991</c:v>
                </c:pt>
                <c:pt idx="22">
                  <c:v>0.79999999999999982</c:v>
                </c:pt>
                <c:pt idx="23">
                  <c:v>0.70000000000000018</c:v>
                </c:pt>
                <c:pt idx="24">
                  <c:v>0.60000000000000009</c:v>
                </c:pt>
                <c:pt idx="25">
                  <c:v>0.5</c:v>
                </c:pt>
                <c:pt idx="26">
                  <c:v>0.39999999999999991</c:v>
                </c:pt>
                <c:pt idx="27">
                  <c:v>0.29999999999999982</c:v>
                </c:pt>
                <c:pt idx="28">
                  <c:v>0.20000000000000018</c:v>
                </c:pt>
                <c:pt idx="29">
                  <c:v>0.10000000000000009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C3-BF48-B807-ECAB1D458573}"/>
            </c:ext>
          </c:extLst>
        </c:ser>
        <c:ser>
          <c:idx val="1"/>
          <c:order val="1"/>
          <c:tx>
            <c:strRef>
              <c:f>'Алгебраические и логические '!$C$1</c:f>
              <c:strCache>
                <c:ptCount val="1"/>
                <c:pt idx="0">
                  <c:v>сигмоида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'Алгебраические и логические '!$C$2:$C$102</c:f>
              <c:numCache>
                <c:formatCode>General</c:formatCode>
                <c:ptCount val="101"/>
                <c:pt idx="0">
                  <c:v>4.5397868702434395E-5</c:v>
                </c:pt>
                <c:pt idx="1">
                  <c:v>5.5448524722794907E-5</c:v>
                </c:pt>
                <c:pt idx="2">
                  <c:v>6.7724149619770231E-5</c:v>
                </c:pt>
                <c:pt idx="3">
                  <c:v>8.2717222851666389E-5</c:v>
                </c:pt>
                <c:pt idx="4">
                  <c:v>1.0102919390777289E-4</c:v>
                </c:pt>
                <c:pt idx="5">
                  <c:v>1.2339457598623172E-4</c:v>
                </c:pt>
                <c:pt idx="6">
                  <c:v>1.5071035805975741E-4</c:v>
                </c:pt>
                <c:pt idx="7">
                  <c:v>1.84071904963424E-4</c:v>
                </c:pt>
                <c:pt idx="8">
                  <c:v>2.248167702332953E-4</c:v>
                </c:pt>
                <c:pt idx="9">
                  <c:v>2.7457815610133291E-4</c:v>
                </c:pt>
                <c:pt idx="10">
                  <c:v>3.3535013046647811E-4</c:v>
                </c:pt>
                <c:pt idx="11">
                  <c:v>4.0956716498605043E-4</c:v>
                </c:pt>
                <c:pt idx="12">
                  <c:v>5.0020110707956432E-4</c:v>
                </c:pt>
                <c:pt idx="13">
                  <c:v>6.1087935943440102E-4</c:v>
                </c:pt>
                <c:pt idx="14">
                  <c:v>7.4602883383669699E-4</c:v>
                </c:pt>
                <c:pt idx="15">
                  <c:v>9.1105119440064539E-4</c:v>
                </c:pt>
                <c:pt idx="16">
                  <c:v>1.1125360328603216E-3</c:v>
                </c:pt>
                <c:pt idx="17">
                  <c:v>1.3585199504289591E-3</c:v>
                </c:pt>
                <c:pt idx="18">
                  <c:v>1.6588010801744215E-3</c:v>
                </c:pt>
                <c:pt idx="19">
                  <c:v>2.0253203890498819E-3</c:v>
                </c:pt>
                <c:pt idx="20">
                  <c:v>2.4726231566347743E-3</c:v>
                </c:pt>
                <c:pt idx="21">
                  <c:v>3.0184163247084241E-3</c:v>
                </c:pt>
                <c:pt idx="22">
                  <c:v>3.684239899435989E-3</c:v>
                </c:pt>
                <c:pt idx="23">
                  <c:v>4.4962731609411782E-3</c:v>
                </c:pt>
                <c:pt idx="24">
                  <c:v>5.4862988994504036E-3</c:v>
                </c:pt>
                <c:pt idx="25">
                  <c:v>6.6928509242848554E-3</c:v>
                </c:pt>
                <c:pt idx="26">
                  <c:v>8.1625711531598966E-3</c:v>
                </c:pt>
                <c:pt idx="27">
                  <c:v>9.9518018669043241E-3</c:v>
                </c:pt>
                <c:pt idx="28">
                  <c:v>1.2128434984274237E-2</c:v>
                </c:pt>
                <c:pt idx="29">
                  <c:v>1.4774031693273055E-2</c:v>
                </c:pt>
                <c:pt idx="30">
                  <c:v>1.7986209962091559E-2</c:v>
                </c:pt>
                <c:pt idx="31">
                  <c:v>2.1881270936130476E-2</c:v>
                </c:pt>
                <c:pt idx="32">
                  <c:v>2.6596993576865863E-2</c:v>
                </c:pt>
                <c:pt idx="33">
                  <c:v>3.2295464698450495E-2</c:v>
                </c:pt>
                <c:pt idx="34">
                  <c:v>3.9165722796764356E-2</c:v>
                </c:pt>
                <c:pt idx="35">
                  <c:v>4.7425873177566781E-2</c:v>
                </c:pt>
                <c:pt idx="36">
                  <c:v>5.7324175898868755E-2</c:v>
                </c:pt>
                <c:pt idx="37">
                  <c:v>6.9138420343346843E-2</c:v>
                </c:pt>
                <c:pt idx="38">
                  <c:v>8.3172696493922352E-2</c:v>
                </c:pt>
                <c:pt idx="39">
                  <c:v>9.9750489119685135E-2</c:v>
                </c:pt>
                <c:pt idx="40">
                  <c:v>0.11920292202211755</c:v>
                </c:pt>
                <c:pt idx="41">
                  <c:v>0.14185106490048771</c:v>
                </c:pt>
                <c:pt idx="42">
                  <c:v>0.16798161486607557</c:v>
                </c:pt>
                <c:pt idx="43">
                  <c:v>0.1978161114414182</c:v>
                </c:pt>
                <c:pt idx="44">
                  <c:v>0.23147521650098246</c:v>
                </c:pt>
                <c:pt idx="45">
                  <c:v>0.2689414213699951</c:v>
                </c:pt>
                <c:pt idx="46">
                  <c:v>0.31002551887238738</c:v>
                </c:pt>
                <c:pt idx="47">
                  <c:v>0.35434369377420466</c:v>
                </c:pt>
                <c:pt idx="48">
                  <c:v>0.40131233988754794</c:v>
                </c:pt>
                <c:pt idx="49">
                  <c:v>0.45016600268752233</c:v>
                </c:pt>
                <c:pt idx="50">
                  <c:v>0.5</c:v>
                </c:pt>
                <c:pt idx="51">
                  <c:v>0.54983399731247773</c:v>
                </c:pt>
                <c:pt idx="52">
                  <c:v>0.59868766011245211</c:v>
                </c:pt>
                <c:pt idx="53">
                  <c:v>0.6456563062257954</c:v>
                </c:pt>
                <c:pt idx="54">
                  <c:v>0.68997448112761262</c:v>
                </c:pt>
                <c:pt idx="55">
                  <c:v>0.7310585786300049</c:v>
                </c:pt>
                <c:pt idx="56">
                  <c:v>0.76852478349901754</c:v>
                </c:pt>
                <c:pt idx="57">
                  <c:v>0.8021838885585818</c:v>
                </c:pt>
                <c:pt idx="58">
                  <c:v>0.83201838513392445</c:v>
                </c:pt>
                <c:pt idx="59">
                  <c:v>0.85814893509951229</c:v>
                </c:pt>
                <c:pt idx="60">
                  <c:v>0.88079707797788231</c:v>
                </c:pt>
                <c:pt idx="61">
                  <c:v>0.9002495108803148</c:v>
                </c:pt>
                <c:pt idx="62">
                  <c:v>0.91682730350607766</c:v>
                </c:pt>
                <c:pt idx="63">
                  <c:v>0.93086157965665306</c:v>
                </c:pt>
                <c:pt idx="64">
                  <c:v>0.94267582410113127</c:v>
                </c:pt>
                <c:pt idx="65">
                  <c:v>0.95257412682243336</c:v>
                </c:pt>
                <c:pt idx="66">
                  <c:v>0.96083427720323566</c:v>
                </c:pt>
                <c:pt idx="67">
                  <c:v>0.96770453530154954</c:v>
                </c:pt>
                <c:pt idx="68">
                  <c:v>0.97340300642313404</c:v>
                </c:pt>
                <c:pt idx="69">
                  <c:v>0.97811872906386943</c:v>
                </c:pt>
                <c:pt idx="70">
                  <c:v>0.98201379003790845</c:v>
                </c:pt>
                <c:pt idx="71">
                  <c:v>0.98522596830672693</c:v>
                </c:pt>
                <c:pt idx="72">
                  <c:v>0.98787156501572571</c:v>
                </c:pt>
                <c:pt idx="73">
                  <c:v>0.99004819813309575</c:v>
                </c:pt>
                <c:pt idx="74">
                  <c:v>0.99183742884684012</c:v>
                </c:pt>
                <c:pt idx="75">
                  <c:v>0.99330714907571527</c:v>
                </c:pt>
                <c:pt idx="76">
                  <c:v>0.99451370110054949</c:v>
                </c:pt>
                <c:pt idx="77">
                  <c:v>0.99550372683905886</c:v>
                </c:pt>
                <c:pt idx="78">
                  <c:v>0.99631576010056411</c:v>
                </c:pt>
                <c:pt idx="79">
                  <c:v>0.99698158367529166</c:v>
                </c:pt>
                <c:pt idx="80">
                  <c:v>0.99752737684336534</c:v>
                </c:pt>
                <c:pt idx="81">
                  <c:v>0.9979746796109501</c:v>
                </c:pt>
                <c:pt idx="82">
                  <c:v>0.99834119891982553</c:v>
                </c:pt>
                <c:pt idx="83">
                  <c:v>0.9986414800495711</c:v>
                </c:pt>
                <c:pt idx="84">
                  <c:v>0.99888746396713979</c:v>
                </c:pt>
                <c:pt idx="85">
                  <c:v>0.9990889488055994</c:v>
                </c:pt>
                <c:pt idx="86">
                  <c:v>0.99925397116616332</c:v>
                </c:pt>
                <c:pt idx="87">
                  <c:v>0.99938912064056562</c:v>
                </c:pt>
                <c:pt idx="88">
                  <c:v>0.99949979889292051</c:v>
                </c:pt>
                <c:pt idx="89">
                  <c:v>0.99959043283501392</c:v>
                </c:pt>
                <c:pt idx="90">
                  <c:v>0.99966464986953363</c:v>
                </c:pt>
                <c:pt idx="91">
                  <c:v>0.99972542184389857</c:v>
                </c:pt>
                <c:pt idx="92">
                  <c:v>0.99977518322976666</c:v>
                </c:pt>
                <c:pt idx="93">
                  <c:v>0.99981592809503661</c:v>
                </c:pt>
                <c:pt idx="94">
                  <c:v>0.99984928964194031</c:v>
                </c:pt>
                <c:pt idx="95">
                  <c:v>0.99987660542401369</c:v>
                </c:pt>
                <c:pt idx="96">
                  <c:v>0.99989897080609225</c:v>
                </c:pt>
                <c:pt idx="97">
                  <c:v>0.99991728277714842</c:v>
                </c:pt>
                <c:pt idx="98">
                  <c:v>0.99993227585038036</c:v>
                </c:pt>
                <c:pt idx="99">
                  <c:v>0.99994455147527717</c:v>
                </c:pt>
                <c:pt idx="100">
                  <c:v>0.99995460213129761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C3-BF48-B807-ECAB1D458573}"/>
            </c:ext>
          </c:extLst>
        </c:ser>
        <c:ser>
          <c:idx val="2"/>
          <c:order val="2"/>
          <c:tx>
            <c:strRef>
              <c:f>'Алгебраические и логические '!$E$1</c:f>
              <c:strCache>
                <c:ptCount val="1"/>
                <c:pt idx="0">
                  <c:v>пересечение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'Алгебраические и логические '!$E$2:$E$102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4.0956716498605043E-4</c:v>
                </c:pt>
                <c:pt idx="12">
                  <c:v>5.0020110707956432E-4</c:v>
                </c:pt>
                <c:pt idx="13">
                  <c:v>6.1087935943440102E-4</c:v>
                </c:pt>
                <c:pt idx="14">
                  <c:v>7.4602883383669699E-4</c:v>
                </c:pt>
                <c:pt idx="15">
                  <c:v>9.1105119440064539E-4</c:v>
                </c:pt>
                <c:pt idx="16">
                  <c:v>1.1125360328603216E-3</c:v>
                </c:pt>
                <c:pt idx="17">
                  <c:v>1.3585199504289591E-3</c:v>
                </c:pt>
                <c:pt idx="18">
                  <c:v>1.6588010801744215E-3</c:v>
                </c:pt>
                <c:pt idx="19">
                  <c:v>2.0253203890498819E-3</c:v>
                </c:pt>
                <c:pt idx="20">
                  <c:v>2.4726231566347743E-3</c:v>
                </c:pt>
                <c:pt idx="21">
                  <c:v>3.0184163247084241E-3</c:v>
                </c:pt>
                <c:pt idx="22">
                  <c:v>3.684239899435989E-3</c:v>
                </c:pt>
                <c:pt idx="23">
                  <c:v>4.4962731609411782E-3</c:v>
                </c:pt>
                <c:pt idx="24">
                  <c:v>5.4862988994504036E-3</c:v>
                </c:pt>
                <c:pt idx="25">
                  <c:v>6.6928509242848554E-3</c:v>
                </c:pt>
                <c:pt idx="26">
                  <c:v>8.1625711531598966E-3</c:v>
                </c:pt>
                <c:pt idx="27">
                  <c:v>9.9518018669043241E-3</c:v>
                </c:pt>
                <c:pt idx="28">
                  <c:v>1.2128434984274237E-2</c:v>
                </c:pt>
                <c:pt idx="29">
                  <c:v>1.4774031693273055E-2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C3-BF48-B807-ECAB1D4585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4454975"/>
        <c:axId val="1854460303"/>
      </c:lineChart>
      <c:catAx>
        <c:axId val="1854454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4460303"/>
        <c:crosses val="autoZero"/>
        <c:auto val="1"/>
        <c:lblAlgn val="ctr"/>
        <c:lblOffset val="100"/>
        <c:noMultiLvlLbl val="0"/>
      </c:catAx>
      <c:valAx>
        <c:axId val="185446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445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Дополнение неА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'Алгебраические и логические '!$B$1</c:f>
              <c:strCache>
                <c:ptCount val="1"/>
                <c:pt idx="0">
                  <c:v>треуг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'Алгебраические и логические 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'Алгебраические и логические '!$B$2:$B$102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0.10000000000000009</c:v>
                </c:pt>
                <c:pt idx="12">
                  <c:v>0.19999999999999996</c:v>
                </c:pt>
                <c:pt idx="13">
                  <c:v>0.30000000000000004</c:v>
                </c:pt>
                <c:pt idx="14">
                  <c:v>0.39999999999999991</c:v>
                </c:pt>
                <c:pt idx="15">
                  <c:v>0.5</c:v>
                </c:pt>
                <c:pt idx="16">
                  <c:v>0.60000000000000009</c:v>
                </c:pt>
                <c:pt idx="17">
                  <c:v>0.7</c:v>
                </c:pt>
                <c:pt idx="18">
                  <c:v>0.8</c:v>
                </c:pt>
                <c:pt idx="19">
                  <c:v>0.89999999999999991</c:v>
                </c:pt>
                <c:pt idx="20">
                  <c:v>1</c:v>
                </c:pt>
                <c:pt idx="21">
                  <c:v>0.89999999999999991</c:v>
                </c:pt>
                <c:pt idx="22">
                  <c:v>0.79999999999999982</c:v>
                </c:pt>
                <c:pt idx="23">
                  <c:v>0.70000000000000018</c:v>
                </c:pt>
                <c:pt idx="24">
                  <c:v>0.60000000000000009</c:v>
                </c:pt>
                <c:pt idx="25">
                  <c:v>0.5</c:v>
                </c:pt>
                <c:pt idx="26">
                  <c:v>0.39999999999999991</c:v>
                </c:pt>
                <c:pt idx="27">
                  <c:v>0.29999999999999982</c:v>
                </c:pt>
                <c:pt idx="28">
                  <c:v>0.20000000000000018</c:v>
                </c:pt>
                <c:pt idx="29">
                  <c:v>0.10000000000000009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E8-6247-B27D-05854106B29B}"/>
            </c:ext>
          </c:extLst>
        </c:ser>
        <c:ser>
          <c:idx val="1"/>
          <c:order val="1"/>
          <c:tx>
            <c:strRef>
              <c:f>'Алгебраические и логические '!$C$1</c:f>
              <c:strCache>
                <c:ptCount val="1"/>
                <c:pt idx="0">
                  <c:v>сигмоида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'Алгебраические и логические 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'Алгебраические и логические '!$C$2:$C$102</c:f>
              <c:numCache>
                <c:formatCode>General</c:formatCode>
                <c:ptCount val="101"/>
                <c:pt idx="0">
                  <c:v>4.5397868702434395E-5</c:v>
                </c:pt>
                <c:pt idx="1">
                  <c:v>5.5448524722794907E-5</c:v>
                </c:pt>
                <c:pt idx="2">
                  <c:v>6.7724149619770231E-5</c:v>
                </c:pt>
                <c:pt idx="3">
                  <c:v>8.2717222851666389E-5</c:v>
                </c:pt>
                <c:pt idx="4">
                  <c:v>1.0102919390777289E-4</c:v>
                </c:pt>
                <c:pt idx="5">
                  <c:v>1.2339457598623172E-4</c:v>
                </c:pt>
                <c:pt idx="6">
                  <c:v>1.5071035805975741E-4</c:v>
                </c:pt>
                <c:pt idx="7">
                  <c:v>1.84071904963424E-4</c:v>
                </c:pt>
                <c:pt idx="8">
                  <c:v>2.248167702332953E-4</c:v>
                </c:pt>
                <c:pt idx="9">
                  <c:v>2.7457815610133291E-4</c:v>
                </c:pt>
                <c:pt idx="10">
                  <c:v>3.3535013046647811E-4</c:v>
                </c:pt>
                <c:pt idx="11">
                  <c:v>4.0956716498605043E-4</c:v>
                </c:pt>
                <c:pt idx="12">
                  <c:v>5.0020110707956432E-4</c:v>
                </c:pt>
                <c:pt idx="13">
                  <c:v>6.1087935943440102E-4</c:v>
                </c:pt>
                <c:pt idx="14">
                  <c:v>7.4602883383669699E-4</c:v>
                </c:pt>
                <c:pt idx="15">
                  <c:v>9.1105119440064539E-4</c:v>
                </c:pt>
                <c:pt idx="16">
                  <c:v>1.1125360328603216E-3</c:v>
                </c:pt>
                <c:pt idx="17">
                  <c:v>1.3585199504289591E-3</c:v>
                </c:pt>
                <c:pt idx="18">
                  <c:v>1.6588010801744215E-3</c:v>
                </c:pt>
                <c:pt idx="19">
                  <c:v>2.0253203890498819E-3</c:v>
                </c:pt>
                <c:pt idx="20">
                  <c:v>2.4726231566347743E-3</c:v>
                </c:pt>
                <c:pt idx="21">
                  <c:v>3.0184163247084241E-3</c:v>
                </c:pt>
                <c:pt idx="22">
                  <c:v>3.684239899435989E-3</c:v>
                </c:pt>
                <c:pt idx="23">
                  <c:v>4.4962731609411782E-3</c:v>
                </c:pt>
                <c:pt idx="24">
                  <c:v>5.4862988994504036E-3</c:v>
                </c:pt>
                <c:pt idx="25">
                  <c:v>6.6928509242848554E-3</c:v>
                </c:pt>
                <c:pt idx="26">
                  <c:v>8.1625711531598966E-3</c:v>
                </c:pt>
                <c:pt idx="27">
                  <c:v>9.9518018669043241E-3</c:v>
                </c:pt>
                <c:pt idx="28">
                  <c:v>1.2128434984274237E-2</c:v>
                </c:pt>
                <c:pt idx="29">
                  <c:v>1.4774031693273055E-2</c:v>
                </c:pt>
                <c:pt idx="30">
                  <c:v>1.7986209962091559E-2</c:v>
                </c:pt>
                <c:pt idx="31">
                  <c:v>2.1881270936130476E-2</c:v>
                </c:pt>
                <c:pt idx="32">
                  <c:v>2.6596993576865863E-2</c:v>
                </c:pt>
                <c:pt idx="33">
                  <c:v>3.2295464698450495E-2</c:v>
                </c:pt>
                <c:pt idx="34">
                  <c:v>3.9165722796764356E-2</c:v>
                </c:pt>
                <c:pt idx="35">
                  <c:v>4.7425873177566781E-2</c:v>
                </c:pt>
                <c:pt idx="36">
                  <c:v>5.7324175898868755E-2</c:v>
                </c:pt>
                <c:pt idx="37">
                  <c:v>6.9138420343346843E-2</c:v>
                </c:pt>
                <c:pt idx="38">
                  <c:v>8.3172696493922352E-2</c:v>
                </c:pt>
                <c:pt idx="39">
                  <c:v>9.9750489119685135E-2</c:v>
                </c:pt>
                <c:pt idx="40">
                  <c:v>0.11920292202211755</c:v>
                </c:pt>
                <c:pt idx="41">
                  <c:v>0.14185106490048771</c:v>
                </c:pt>
                <c:pt idx="42">
                  <c:v>0.16798161486607557</c:v>
                </c:pt>
                <c:pt idx="43">
                  <c:v>0.1978161114414182</c:v>
                </c:pt>
                <c:pt idx="44">
                  <c:v>0.23147521650098246</c:v>
                </c:pt>
                <c:pt idx="45">
                  <c:v>0.2689414213699951</c:v>
                </c:pt>
                <c:pt idx="46">
                  <c:v>0.31002551887238738</c:v>
                </c:pt>
                <c:pt idx="47">
                  <c:v>0.35434369377420466</c:v>
                </c:pt>
                <c:pt idx="48">
                  <c:v>0.40131233988754794</c:v>
                </c:pt>
                <c:pt idx="49">
                  <c:v>0.45016600268752233</c:v>
                </c:pt>
                <c:pt idx="50">
                  <c:v>0.5</c:v>
                </c:pt>
                <c:pt idx="51">
                  <c:v>0.54983399731247773</c:v>
                </c:pt>
                <c:pt idx="52">
                  <c:v>0.59868766011245211</c:v>
                </c:pt>
                <c:pt idx="53">
                  <c:v>0.6456563062257954</c:v>
                </c:pt>
                <c:pt idx="54">
                  <c:v>0.68997448112761262</c:v>
                </c:pt>
                <c:pt idx="55">
                  <c:v>0.7310585786300049</c:v>
                </c:pt>
                <c:pt idx="56">
                  <c:v>0.76852478349901754</c:v>
                </c:pt>
                <c:pt idx="57">
                  <c:v>0.8021838885585818</c:v>
                </c:pt>
                <c:pt idx="58">
                  <c:v>0.83201838513392445</c:v>
                </c:pt>
                <c:pt idx="59">
                  <c:v>0.85814893509951229</c:v>
                </c:pt>
                <c:pt idx="60">
                  <c:v>0.88079707797788231</c:v>
                </c:pt>
                <c:pt idx="61">
                  <c:v>0.9002495108803148</c:v>
                </c:pt>
                <c:pt idx="62">
                  <c:v>0.91682730350607766</c:v>
                </c:pt>
                <c:pt idx="63">
                  <c:v>0.93086157965665306</c:v>
                </c:pt>
                <c:pt idx="64">
                  <c:v>0.94267582410113127</c:v>
                </c:pt>
                <c:pt idx="65">
                  <c:v>0.95257412682243336</c:v>
                </c:pt>
                <c:pt idx="66">
                  <c:v>0.96083427720323566</c:v>
                </c:pt>
                <c:pt idx="67">
                  <c:v>0.96770453530154954</c:v>
                </c:pt>
                <c:pt idx="68">
                  <c:v>0.97340300642313404</c:v>
                </c:pt>
                <c:pt idx="69">
                  <c:v>0.97811872906386943</c:v>
                </c:pt>
                <c:pt idx="70">
                  <c:v>0.98201379003790845</c:v>
                </c:pt>
                <c:pt idx="71">
                  <c:v>0.98522596830672693</c:v>
                </c:pt>
                <c:pt idx="72">
                  <c:v>0.98787156501572571</c:v>
                </c:pt>
                <c:pt idx="73">
                  <c:v>0.99004819813309575</c:v>
                </c:pt>
                <c:pt idx="74">
                  <c:v>0.99183742884684012</c:v>
                </c:pt>
                <c:pt idx="75">
                  <c:v>0.99330714907571527</c:v>
                </c:pt>
                <c:pt idx="76">
                  <c:v>0.99451370110054949</c:v>
                </c:pt>
                <c:pt idx="77">
                  <c:v>0.99550372683905886</c:v>
                </c:pt>
                <c:pt idx="78">
                  <c:v>0.99631576010056411</c:v>
                </c:pt>
                <c:pt idx="79">
                  <c:v>0.99698158367529166</c:v>
                </c:pt>
                <c:pt idx="80">
                  <c:v>0.99752737684336534</c:v>
                </c:pt>
                <c:pt idx="81">
                  <c:v>0.9979746796109501</c:v>
                </c:pt>
                <c:pt idx="82">
                  <c:v>0.99834119891982553</c:v>
                </c:pt>
                <c:pt idx="83">
                  <c:v>0.9986414800495711</c:v>
                </c:pt>
                <c:pt idx="84">
                  <c:v>0.99888746396713979</c:v>
                </c:pt>
                <c:pt idx="85">
                  <c:v>0.9990889488055994</c:v>
                </c:pt>
                <c:pt idx="86">
                  <c:v>0.99925397116616332</c:v>
                </c:pt>
                <c:pt idx="87">
                  <c:v>0.99938912064056562</c:v>
                </c:pt>
                <c:pt idx="88">
                  <c:v>0.99949979889292051</c:v>
                </c:pt>
                <c:pt idx="89">
                  <c:v>0.99959043283501392</c:v>
                </c:pt>
                <c:pt idx="90">
                  <c:v>0.99966464986953363</c:v>
                </c:pt>
                <c:pt idx="91">
                  <c:v>0.99972542184389857</c:v>
                </c:pt>
                <c:pt idx="92">
                  <c:v>0.99977518322976666</c:v>
                </c:pt>
                <c:pt idx="93">
                  <c:v>0.99981592809503661</c:v>
                </c:pt>
                <c:pt idx="94">
                  <c:v>0.99984928964194031</c:v>
                </c:pt>
                <c:pt idx="95">
                  <c:v>0.99987660542401369</c:v>
                </c:pt>
                <c:pt idx="96">
                  <c:v>0.99989897080609225</c:v>
                </c:pt>
                <c:pt idx="97">
                  <c:v>0.99991728277714842</c:v>
                </c:pt>
                <c:pt idx="98">
                  <c:v>0.99993227585038036</c:v>
                </c:pt>
                <c:pt idx="99">
                  <c:v>0.99994455147527717</c:v>
                </c:pt>
                <c:pt idx="100">
                  <c:v>0.99995460213129761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E8-6247-B27D-05854106B29B}"/>
            </c:ext>
          </c:extLst>
        </c:ser>
        <c:ser>
          <c:idx val="2"/>
          <c:order val="2"/>
          <c:tx>
            <c:strRef>
              <c:f>'Алгебраические и логические '!$F$1</c:f>
              <c:strCache>
                <c:ptCount val="1"/>
                <c:pt idx="0">
                  <c:v>дополнение не а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'Алгебраические и логические 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'Алгебраические и логические '!$F$2:$F$102</c:f>
              <c:numCache>
                <c:formatCode>General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0.89999999999999991</c:v>
                </c:pt>
                <c:pt idx="12">
                  <c:v>0.8</c:v>
                </c:pt>
                <c:pt idx="13">
                  <c:v>0.7</c:v>
                </c:pt>
                <c:pt idx="14">
                  <c:v>0.60000000000000009</c:v>
                </c:pt>
                <c:pt idx="15">
                  <c:v>0.5</c:v>
                </c:pt>
                <c:pt idx="16">
                  <c:v>0.39999999999999991</c:v>
                </c:pt>
                <c:pt idx="17">
                  <c:v>0.30000000000000004</c:v>
                </c:pt>
                <c:pt idx="18">
                  <c:v>0.19999999999999996</c:v>
                </c:pt>
                <c:pt idx="19">
                  <c:v>0.10000000000000009</c:v>
                </c:pt>
                <c:pt idx="20">
                  <c:v>0</c:v>
                </c:pt>
                <c:pt idx="21">
                  <c:v>0.10000000000000009</c:v>
                </c:pt>
                <c:pt idx="22">
                  <c:v>0.20000000000000018</c:v>
                </c:pt>
                <c:pt idx="23">
                  <c:v>0.29999999999999982</c:v>
                </c:pt>
                <c:pt idx="24">
                  <c:v>0.39999999999999991</c:v>
                </c:pt>
                <c:pt idx="25">
                  <c:v>0.5</c:v>
                </c:pt>
                <c:pt idx="26">
                  <c:v>0.60000000000000009</c:v>
                </c:pt>
                <c:pt idx="27">
                  <c:v>0.70000000000000018</c:v>
                </c:pt>
                <c:pt idx="28">
                  <c:v>0.79999999999999982</c:v>
                </c:pt>
                <c:pt idx="29">
                  <c:v>0.89999999999999991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E8-6247-B27D-05854106B2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4454975"/>
        <c:axId val="1854460303"/>
      </c:lineChart>
      <c:catAx>
        <c:axId val="1854454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4460303"/>
        <c:crosses val="autoZero"/>
        <c:auto val="1"/>
        <c:lblAlgn val="ctr"/>
        <c:lblOffset val="100"/>
        <c:noMultiLvlLbl val="0"/>
      </c:catAx>
      <c:valAx>
        <c:axId val="185446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445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Дополнение не </a:t>
            </a:r>
            <a:r>
              <a:rPr lang="en-US"/>
              <a:t>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'Алгебраические и логические '!$B$1</c:f>
              <c:strCache>
                <c:ptCount val="1"/>
                <c:pt idx="0">
                  <c:v>треуг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'Алгебраические и логические 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'Алгебраические и логические '!$B$2:$B$102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0.10000000000000009</c:v>
                </c:pt>
                <c:pt idx="12">
                  <c:v>0.19999999999999996</c:v>
                </c:pt>
                <c:pt idx="13">
                  <c:v>0.30000000000000004</c:v>
                </c:pt>
                <c:pt idx="14">
                  <c:v>0.39999999999999991</c:v>
                </c:pt>
                <c:pt idx="15">
                  <c:v>0.5</c:v>
                </c:pt>
                <c:pt idx="16">
                  <c:v>0.60000000000000009</c:v>
                </c:pt>
                <c:pt idx="17">
                  <c:v>0.7</c:v>
                </c:pt>
                <c:pt idx="18">
                  <c:v>0.8</c:v>
                </c:pt>
                <c:pt idx="19">
                  <c:v>0.89999999999999991</c:v>
                </c:pt>
                <c:pt idx="20">
                  <c:v>1</c:v>
                </c:pt>
                <c:pt idx="21">
                  <c:v>0.89999999999999991</c:v>
                </c:pt>
                <c:pt idx="22">
                  <c:v>0.79999999999999982</c:v>
                </c:pt>
                <c:pt idx="23">
                  <c:v>0.70000000000000018</c:v>
                </c:pt>
                <c:pt idx="24">
                  <c:v>0.60000000000000009</c:v>
                </c:pt>
                <c:pt idx="25">
                  <c:v>0.5</c:v>
                </c:pt>
                <c:pt idx="26">
                  <c:v>0.39999999999999991</c:v>
                </c:pt>
                <c:pt idx="27">
                  <c:v>0.29999999999999982</c:v>
                </c:pt>
                <c:pt idx="28">
                  <c:v>0.20000000000000018</c:v>
                </c:pt>
                <c:pt idx="29">
                  <c:v>0.10000000000000009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FB-944E-823B-057BD83CD225}"/>
            </c:ext>
          </c:extLst>
        </c:ser>
        <c:ser>
          <c:idx val="1"/>
          <c:order val="1"/>
          <c:tx>
            <c:strRef>
              <c:f>'Алгебраические и логические '!$C$1</c:f>
              <c:strCache>
                <c:ptCount val="1"/>
                <c:pt idx="0">
                  <c:v>сигмоида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'Алгебраические и логические 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'Алгебраические и логические '!$C$2:$C$102</c:f>
              <c:numCache>
                <c:formatCode>General</c:formatCode>
                <c:ptCount val="101"/>
                <c:pt idx="0">
                  <c:v>4.5397868702434395E-5</c:v>
                </c:pt>
                <c:pt idx="1">
                  <c:v>5.5448524722794907E-5</c:v>
                </c:pt>
                <c:pt idx="2">
                  <c:v>6.7724149619770231E-5</c:v>
                </c:pt>
                <c:pt idx="3">
                  <c:v>8.2717222851666389E-5</c:v>
                </c:pt>
                <c:pt idx="4">
                  <c:v>1.0102919390777289E-4</c:v>
                </c:pt>
                <c:pt idx="5">
                  <c:v>1.2339457598623172E-4</c:v>
                </c:pt>
                <c:pt idx="6">
                  <c:v>1.5071035805975741E-4</c:v>
                </c:pt>
                <c:pt idx="7">
                  <c:v>1.84071904963424E-4</c:v>
                </c:pt>
                <c:pt idx="8">
                  <c:v>2.248167702332953E-4</c:v>
                </c:pt>
                <c:pt idx="9">
                  <c:v>2.7457815610133291E-4</c:v>
                </c:pt>
                <c:pt idx="10">
                  <c:v>3.3535013046647811E-4</c:v>
                </c:pt>
                <c:pt idx="11">
                  <c:v>4.0956716498605043E-4</c:v>
                </c:pt>
                <c:pt idx="12">
                  <c:v>5.0020110707956432E-4</c:v>
                </c:pt>
                <c:pt idx="13">
                  <c:v>6.1087935943440102E-4</c:v>
                </c:pt>
                <c:pt idx="14">
                  <c:v>7.4602883383669699E-4</c:v>
                </c:pt>
                <c:pt idx="15">
                  <c:v>9.1105119440064539E-4</c:v>
                </c:pt>
                <c:pt idx="16">
                  <c:v>1.1125360328603216E-3</c:v>
                </c:pt>
                <c:pt idx="17">
                  <c:v>1.3585199504289591E-3</c:v>
                </c:pt>
                <c:pt idx="18">
                  <c:v>1.6588010801744215E-3</c:v>
                </c:pt>
                <c:pt idx="19">
                  <c:v>2.0253203890498819E-3</c:v>
                </c:pt>
                <c:pt idx="20">
                  <c:v>2.4726231566347743E-3</c:v>
                </c:pt>
                <c:pt idx="21">
                  <c:v>3.0184163247084241E-3</c:v>
                </c:pt>
                <c:pt idx="22">
                  <c:v>3.684239899435989E-3</c:v>
                </c:pt>
                <c:pt idx="23">
                  <c:v>4.4962731609411782E-3</c:v>
                </c:pt>
                <c:pt idx="24">
                  <c:v>5.4862988994504036E-3</c:v>
                </c:pt>
                <c:pt idx="25">
                  <c:v>6.6928509242848554E-3</c:v>
                </c:pt>
                <c:pt idx="26">
                  <c:v>8.1625711531598966E-3</c:v>
                </c:pt>
                <c:pt idx="27">
                  <c:v>9.9518018669043241E-3</c:v>
                </c:pt>
                <c:pt idx="28">
                  <c:v>1.2128434984274237E-2</c:v>
                </c:pt>
                <c:pt idx="29">
                  <c:v>1.4774031693273055E-2</c:v>
                </c:pt>
                <c:pt idx="30">
                  <c:v>1.7986209962091559E-2</c:v>
                </c:pt>
                <c:pt idx="31">
                  <c:v>2.1881270936130476E-2</c:v>
                </c:pt>
                <c:pt idx="32">
                  <c:v>2.6596993576865863E-2</c:v>
                </c:pt>
                <c:pt idx="33">
                  <c:v>3.2295464698450495E-2</c:v>
                </c:pt>
                <c:pt idx="34">
                  <c:v>3.9165722796764356E-2</c:v>
                </c:pt>
                <c:pt idx="35">
                  <c:v>4.7425873177566781E-2</c:v>
                </c:pt>
                <c:pt idx="36">
                  <c:v>5.7324175898868755E-2</c:v>
                </c:pt>
                <c:pt idx="37">
                  <c:v>6.9138420343346843E-2</c:v>
                </c:pt>
                <c:pt idx="38">
                  <c:v>8.3172696493922352E-2</c:v>
                </c:pt>
                <c:pt idx="39">
                  <c:v>9.9750489119685135E-2</c:v>
                </c:pt>
                <c:pt idx="40">
                  <c:v>0.11920292202211755</c:v>
                </c:pt>
                <c:pt idx="41">
                  <c:v>0.14185106490048771</c:v>
                </c:pt>
                <c:pt idx="42">
                  <c:v>0.16798161486607557</c:v>
                </c:pt>
                <c:pt idx="43">
                  <c:v>0.1978161114414182</c:v>
                </c:pt>
                <c:pt idx="44">
                  <c:v>0.23147521650098246</c:v>
                </c:pt>
                <c:pt idx="45">
                  <c:v>0.2689414213699951</c:v>
                </c:pt>
                <c:pt idx="46">
                  <c:v>0.31002551887238738</c:v>
                </c:pt>
                <c:pt idx="47">
                  <c:v>0.35434369377420466</c:v>
                </c:pt>
                <c:pt idx="48">
                  <c:v>0.40131233988754794</c:v>
                </c:pt>
                <c:pt idx="49">
                  <c:v>0.45016600268752233</c:v>
                </c:pt>
                <c:pt idx="50">
                  <c:v>0.5</c:v>
                </c:pt>
                <c:pt idx="51">
                  <c:v>0.54983399731247773</c:v>
                </c:pt>
                <c:pt idx="52">
                  <c:v>0.59868766011245211</c:v>
                </c:pt>
                <c:pt idx="53">
                  <c:v>0.6456563062257954</c:v>
                </c:pt>
                <c:pt idx="54">
                  <c:v>0.68997448112761262</c:v>
                </c:pt>
                <c:pt idx="55">
                  <c:v>0.7310585786300049</c:v>
                </c:pt>
                <c:pt idx="56">
                  <c:v>0.76852478349901754</c:v>
                </c:pt>
                <c:pt idx="57">
                  <c:v>0.8021838885585818</c:v>
                </c:pt>
                <c:pt idx="58">
                  <c:v>0.83201838513392445</c:v>
                </c:pt>
                <c:pt idx="59">
                  <c:v>0.85814893509951229</c:v>
                </c:pt>
                <c:pt idx="60">
                  <c:v>0.88079707797788231</c:v>
                </c:pt>
                <c:pt idx="61">
                  <c:v>0.9002495108803148</c:v>
                </c:pt>
                <c:pt idx="62">
                  <c:v>0.91682730350607766</c:v>
                </c:pt>
                <c:pt idx="63">
                  <c:v>0.93086157965665306</c:v>
                </c:pt>
                <c:pt idx="64">
                  <c:v>0.94267582410113127</c:v>
                </c:pt>
                <c:pt idx="65">
                  <c:v>0.95257412682243336</c:v>
                </c:pt>
                <c:pt idx="66">
                  <c:v>0.96083427720323566</c:v>
                </c:pt>
                <c:pt idx="67">
                  <c:v>0.96770453530154954</c:v>
                </c:pt>
                <c:pt idx="68">
                  <c:v>0.97340300642313404</c:v>
                </c:pt>
                <c:pt idx="69">
                  <c:v>0.97811872906386943</c:v>
                </c:pt>
                <c:pt idx="70">
                  <c:v>0.98201379003790845</c:v>
                </c:pt>
                <c:pt idx="71">
                  <c:v>0.98522596830672693</c:v>
                </c:pt>
                <c:pt idx="72">
                  <c:v>0.98787156501572571</c:v>
                </c:pt>
                <c:pt idx="73">
                  <c:v>0.99004819813309575</c:v>
                </c:pt>
                <c:pt idx="74">
                  <c:v>0.99183742884684012</c:v>
                </c:pt>
                <c:pt idx="75">
                  <c:v>0.99330714907571527</c:v>
                </c:pt>
                <c:pt idx="76">
                  <c:v>0.99451370110054949</c:v>
                </c:pt>
                <c:pt idx="77">
                  <c:v>0.99550372683905886</c:v>
                </c:pt>
                <c:pt idx="78">
                  <c:v>0.99631576010056411</c:v>
                </c:pt>
                <c:pt idx="79">
                  <c:v>0.99698158367529166</c:v>
                </c:pt>
                <c:pt idx="80">
                  <c:v>0.99752737684336534</c:v>
                </c:pt>
                <c:pt idx="81">
                  <c:v>0.9979746796109501</c:v>
                </c:pt>
                <c:pt idx="82">
                  <c:v>0.99834119891982553</c:v>
                </c:pt>
                <c:pt idx="83">
                  <c:v>0.9986414800495711</c:v>
                </c:pt>
                <c:pt idx="84">
                  <c:v>0.99888746396713979</c:v>
                </c:pt>
                <c:pt idx="85">
                  <c:v>0.9990889488055994</c:v>
                </c:pt>
                <c:pt idx="86">
                  <c:v>0.99925397116616332</c:v>
                </c:pt>
                <c:pt idx="87">
                  <c:v>0.99938912064056562</c:v>
                </c:pt>
                <c:pt idx="88">
                  <c:v>0.99949979889292051</c:v>
                </c:pt>
                <c:pt idx="89">
                  <c:v>0.99959043283501392</c:v>
                </c:pt>
                <c:pt idx="90">
                  <c:v>0.99966464986953363</c:v>
                </c:pt>
                <c:pt idx="91">
                  <c:v>0.99972542184389857</c:v>
                </c:pt>
                <c:pt idx="92">
                  <c:v>0.99977518322976666</c:v>
                </c:pt>
                <c:pt idx="93">
                  <c:v>0.99981592809503661</c:v>
                </c:pt>
                <c:pt idx="94">
                  <c:v>0.99984928964194031</c:v>
                </c:pt>
                <c:pt idx="95">
                  <c:v>0.99987660542401369</c:v>
                </c:pt>
                <c:pt idx="96">
                  <c:v>0.99989897080609225</c:v>
                </c:pt>
                <c:pt idx="97">
                  <c:v>0.99991728277714842</c:v>
                </c:pt>
                <c:pt idx="98">
                  <c:v>0.99993227585038036</c:v>
                </c:pt>
                <c:pt idx="99">
                  <c:v>0.99994455147527717</c:v>
                </c:pt>
                <c:pt idx="100">
                  <c:v>0.99995460213129761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FB-944E-823B-057BD83CD225}"/>
            </c:ext>
          </c:extLst>
        </c:ser>
        <c:ser>
          <c:idx val="2"/>
          <c:order val="2"/>
          <c:tx>
            <c:strRef>
              <c:f>'Алгебраические и логические '!$G$1</c:f>
              <c:strCache>
                <c:ptCount val="1"/>
                <c:pt idx="0">
                  <c:v>дополнение не 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'Алгебраические и логические 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'Алгебраические и логические '!$G$2:$G$102</c:f>
              <c:numCache>
                <c:formatCode>General</c:formatCode>
                <c:ptCount val="101"/>
                <c:pt idx="0">
                  <c:v>0.99995460213129761</c:v>
                </c:pt>
                <c:pt idx="1">
                  <c:v>0.99994455147527717</c:v>
                </c:pt>
                <c:pt idx="2">
                  <c:v>0.99993227585038025</c:v>
                </c:pt>
                <c:pt idx="3">
                  <c:v>0.99991728277714831</c:v>
                </c:pt>
                <c:pt idx="4">
                  <c:v>0.99989897080609225</c:v>
                </c:pt>
                <c:pt idx="5">
                  <c:v>0.9998766054240138</c:v>
                </c:pt>
                <c:pt idx="6">
                  <c:v>0.9998492896419402</c:v>
                </c:pt>
                <c:pt idx="7">
                  <c:v>0.99981592809503661</c:v>
                </c:pt>
                <c:pt idx="8">
                  <c:v>0.99977518322976666</c:v>
                </c:pt>
                <c:pt idx="9">
                  <c:v>0.99972542184389868</c:v>
                </c:pt>
                <c:pt idx="10">
                  <c:v>0.99966464986953352</c:v>
                </c:pt>
                <c:pt idx="11">
                  <c:v>0.99959043283501392</c:v>
                </c:pt>
                <c:pt idx="12">
                  <c:v>0.9994997988929204</c:v>
                </c:pt>
                <c:pt idx="13">
                  <c:v>0.99938912064056562</c:v>
                </c:pt>
                <c:pt idx="14">
                  <c:v>0.99925397116616332</c:v>
                </c:pt>
                <c:pt idx="15">
                  <c:v>0.9990889488055994</c:v>
                </c:pt>
                <c:pt idx="16">
                  <c:v>0.99888746396713968</c:v>
                </c:pt>
                <c:pt idx="17">
                  <c:v>0.9986414800495711</c:v>
                </c:pt>
                <c:pt idx="18">
                  <c:v>0.99834119891982553</c:v>
                </c:pt>
                <c:pt idx="19">
                  <c:v>0.9979746796109501</c:v>
                </c:pt>
                <c:pt idx="20">
                  <c:v>0.99752737684336523</c:v>
                </c:pt>
                <c:pt idx="21">
                  <c:v>0.99698158367529155</c:v>
                </c:pt>
                <c:pt idx="22">
                  <c:v>0.996315760100564</c:v>
                </c:pt>
                <c:pt idx="23">
                  <c:v>0.99550372683905886</c:v>
                </c:pt>
                <c:pt idx="24">
                  <c:v>0.9945137011005496</c:v>
                </c:pt>
                <c:pt idx="25">
                  <c:v>0.99330714907571516</c:v>
                </c:pt>
                <c:pt idx="26">
                  <c:v>0.99183742884684012</c:v>
                </c:pt>
                <c:pt idx="27">
                  <c:v>0.99004819813309564</c:v>
                </c:pt>
                <c:pt idx="28">
                  <c:v>0.98787156501572582</c:v>
                </c:pt>
                <c:pt idx="29">
                  <c:v>0.98522596830672693</c:v>
                </c:pt>
                <c:pt idx="30">
                  <c:v>0.98201379003790845</c:v>
                </c:pt>
                <c:pt idx="31">
                  <c:v>0.97811872906386954</c:v>
                </c:pt>
                <c:pt idx="32">
                  <c:v>0.97340300642313415</c:v>
                </c:pt>
                <c:pt idx="33">
                  <c:v>0.96770453530154954</c:v>
                </c:pt>
                <c:pt idx="34">
                  <c:v>0.96083427720323566</c:v>
                </c:pt>
                <c:pt idx="35">
                  <c:v>0.95257412682243325</c:v>
                </c:pt>
                <c:pt idx="36">
                  <c:v>0.94267582410113127</c:v>
                </c:pt>
                <c:pt idx="37">
                  <c:v>0.93086157965665317</c:v>
                </c:pt>
                <c:pt idx="38">
                  <c:v>0.91682730350607766</c:v>
                </c:pt>
                <c:pt idx="39">
                  <c:v>0.90024951088031491</c:v>
                </c:pt>
                <c:pt idx="40">
                  <c:v>0.88079707797788243</c:v>
                </c:pt>
                <c:pt idx="41">
                  <c:v>0.85814893509951229</c:v>
                </c:pt>
                <c:pt idx="42">
                  <c:v>0.83201838513392445</c:v>
                </c:pt>
                <c:pt idx="43">
                  <c:v>0.8021838885585818</c:v>
                </c:pt>
                <c:pt idx="44">
                  <c:v>0.76852478349901754</c:v>
                </c:pt>
                <c:pt idx="45">
                  <c:v>0.7310585786300049</c:v>
                </c:pt>
                <c:pt idx="46">
                  <c:v>0.68997448112761262</c:v>
                </c:pt>
                <c:pt idx="47">
                  <c:v>0.6456563062257954</c:v>
                </c:pt>
                <c:pt idx="48">
                  <c:v>0.598687660112452</c:v>
                </c:pt>
                <c:pt idx="49">
                  <c:v>0.54983399731247773</c:v>
                </c:pt>
                <c:pt idx="50">
                  <c:v>0.5</c:v>
                </c:pt>
                <c:pt idx="51">
                  <c:v>0.45016600268752227</c:v>
                </c:pt>
                <c:pt idx="52">
                  <c:v>0.40131233988754789</c:v>
                </c:pt>
                <c:pt idx="53">
                  <c:v>0.3543436937742046</c:v>
                </c:pt>
                <c:pt idx="54">
                  <c:v>0.31002551887238738</c:v>
                </c:pt>
                <c:pt idx="55">
                  <c:v>0.2689414213699951</c:v>
                </c:pt>
                <c:pt idx="56">
                  <c:v>0.23147521650098246</c:v>
                </c:pt>
                <c:pt idx="57">
                  <c:v>0.1978161114414182</c:v>
                </c:pt>
                <c:pt idx="58">
                  <c:v>0.16798161486607555</c:v>
                </c:pt>
                <c:pt idx="59">
                  <c:v>0.14185106490048771</c:v>
                </c:pt>
                <c:pt idx="60">
                  <c:v>0.11920292202211769</c:v>
                </c:pt>
                <c:pt idx="61">
                  <c:v>9.9750489119685204E-2</c:v>
                </c:pt>
                <c:pt idx="62">
                  <c:v>8.3172696493922338E-2</c:v>
                </c:pt>
                <c:pt idx="63">
                  <c:v>6.913842034334694E-2</c:v>
                </c:pt>
                <c:pt idx="64">
                  <c:v>5.7324175898868734E-2</c:v>
                </c:pt>
                <c:pt idx="65">
                  <c:v>4.7425873177566635E-2</c:v>
                </c:pt>
                <c:pt idx="66">
                  <c:v>3.9165722796764335E-2</c:v>
                </c:pt>
                <c:pt idx="67">
                  <c:v>3.229546469845046E-2</c:v>
                </c:pt>
                <c:pt idx="68">
                  <c:v>2.6596993576865957E-2</c:v>
                </c:pt>
                <c:pt idx="69">
                  <c:v>2.188127093613057E-2</c:v>
                </c:pt>
                <c:pt idx="70">
                  <c:v>1.7986209962091548E-2</c:v>
                </c:pt>
                <c:pt idx="71">
                  <c:v>1.4774031693273071E-2</c:v>
                </c:pt>
                <c:pt idx="72">
                  <c:v>1.2128434984274294E-2</c:v>
                </c:pt>
                <c:pt idx="73">
                  <c:v>9.9518018669042529E-3</c:v>
                </c:pt>
                <c:pt idx="74">
                  <c:v>8.162571153159881E-3</c:v>
                </c:pt>
                <c:pt idx="75">
                  <c:v>6.6928509242847323E-3</c:v>
                </c:pt>
                <c:pt idx="76">
                  <c:v>5.4862988994505146E-3</c:v>
                </c:pt>
                <c:pt idx="77">
                  <c:v>4.4962731609411444E-3</c:v>
                </c:pt>
                <c:pt idx="78">
                  <c:v>3.6842398994358927E-3</c:v>
                </c:pt>
                <c:pt idx="79">
                  <c:v>3.0184163247083395E-3</c:v>
                </c:pt>
                <c:pt idx="80">
                  <c:v>2.4726231566346568E-3</c:v>
                </c:pt>
                <c:pt idx="81">
                  <c:v>2.0253203890499005E-3</c:v>
                </c:pt>
                <c:pt idx="82">
                  <c:v>1.6588010801744657E-3</c:v>
                </c:pt>
                <c:pt idx="83">
                  <c:v>1.3585199504289047E-3</c:v>
                </c:pt>
                <c:pt idx="84">
                  <c:v>1.1125360328602119E-3</c:v>
                </c:pt>
                <c:pt idx="85">
                  <c:v>9.1105119440060278E-4</c:v>
                </c:pt>
                <c:pt idx="86">
                  <c:v>7.4602883383667606E-4</c:v>
                </c:pt>
                <c:pt idx="87">
                  <c:v>6.1087935943437977E-4</c:v>
                </c:pt>
                <c:pt idx="88">
                  <c:v>5.0020110707948984E-4</c:v>
                </c:pt>
                <c:pt idx="89">
                  <c:v>4.0956716498607992E-4</c:v>
                </c:pt>
                <c:pt idx="90">
                  <c:v>3.3535013046637197E-4</c:v>
                </c:pt>
                <c:pt idx="91">
                  <c:v>2.7457815610143488E-4</c:v>
                </c:pt>
                <c:pt idx="92">
                  <c:v>2.2481677023333813E-4</c:v>
                </c:pt>
                <c:pt idx="93">
                  <c:v>1.8407190496338988E-4</c:v>
                </c:pt>
                <c:pt idx="94">
                  <c:v>1.5071035805969135E-4</c:v>
                </c:pt>
                <c:pt idx="95">
                  <c:v>1.2339457598631309E-4</c:v>
                </c:pt>
                <c:pt idx="96">
                  <c:v>1.0102919390775345E-4</c:v>
                </c:pt>
                <c:pt idx="97">
                  <c:v>8.2717222851580452E-5</c:v>
                </c:pt>
                <c:pt idx="98">
                  <c:v>6.7724149619641238E-5</c:v>
                </c:pt>
                <c:pt idx="99">
                  <c:v>5.5448524722834236E-5</c:v>
                </c:pt>
                <c:pt idx="100">
                  <c:v>4.5397868702390376E-5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FB-944E-823B-057BD83CD2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4454975"/>
        <c:axId val="1854460303"/>
      </c:lineChart>
      <c:catAx>
        <c:axId val="1854454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4460303"/>
        <c:crosses val="autoZero"/>
        <c:auto val="1"/>
        <c:lblAlgn val="ctr"/>
        <c:lblOffset val="100"/>
        <c:noMultiLvlLbl val="0"/>
      </c:catAx>
      <c:valAx>
        <c:axId val="185446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445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Разность</a:t>
            </a:r>
            <a:r>
              <a:rPr lang="ru-RU" baseline="0"/>
              <a:t> </a:t>
            </a:r>
            <a:r>
              <a:rPr lang="en-US" baseline="0"/>
              <a:t>a </a:t>
            </a:r>
            <a:r>
              <a:rPr lang="ru-RU" baseline="0"/>
              <a:t>и </a:t>
            </a:r>
            <a:r>
              <a:rPr lang="en-US" baseline="0"/>
              <a:t>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'Алгебраические и логические '!$B$1</c:f>
              <c:strCache>
                <c:ptCount val="1"/>
                <c:pt idx="0">
                  <c:v>треуг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'Алгебраические и логические 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'Алгебраические и логические '!$B$2:$B$102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0.10000000000000009</c:v>
                </c:pt>
                <c:pt idx="12">
                  <c:v>0.19999999999999996</c:v>
                </c:pt>
                <c:pt idx="13">
                  <c:v>0.30000000000000004</c:v>
                </c:pt>
                <c:pt idx="14">
                  <c:v>0.39999999999999991</c:v>
                </c:pt>
                <c:pt idx="15">
                  <c:v>0.5</c:v>
                </c:pt>
                <c:pt idx="16">
                  <c:v>0.60000000000000009</c:v>
                </c:pt>
                <c:pt idx="17">
                  <c:v>0.7</c:v>
                </c:pt>
                <c:pt idx="18">
                  <c:v>0.8</c:v>
                </c:pt>
                <c:pt idx="19">
                  <c:v>0.89999999999999991</c:v>
                </c:pt>
                <c:pt idx="20">
                  <c:v>1</c:v>
                </c:pt>
                <c:pt idx="21">
                  <c:v>0.89999999999999991</c:v>
                </c:pt>
                <c:pt idx="22">
                  <c:v>0.79999999999999982</c:v>
                </c:pt>
                <c:pt idx="23">
                  <c:v>0.70000000000000018</c:v>
                </c:pt>
                <c:pt idx="24">
                  <c:v>0.60000000000000009</c:v>
                </c:pt>
                <c:pt idx="25">
                  <c:v>0.5</c:v>
                </c:pt>
                <c:pt idx="26">
                  <c:v>0.39999999999999991</c:v>
                </c:pt>
                <c:pt idx="27">
                  <c:v>0.29999999999999982</c:v>
                </c:pt>
                <c:pt idx="28">
                  <c:v>0.20000000000000018</c:v>
                </c:pt>
                <c:pt idx="29">
                  <c:v>0.10000000000000009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89-324B-865D-00BC66BCA6BA}"/>
            </c:ext>
          </c:extLst>
        </c:ser>
        <c:ser>
          <c:idx val="1"/>
          <c:order val="1"/>
          <c:tx>
            <c:strRef>
              <c:f>'Алгебраические и логические '!$C$1</c:f>
              <c:strCache>
                <c:ptCount val="1"/>
                <c:pt idx="0">
                  <c:v>сигмоида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'Алгебраические и логические 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'Алгебраические и логические '!$C$2:$C$102</c:f>
              <c:numCache>
                <c:formatCode>General</c:formatCode>
                <c:ptCount val="101"/>
                <c:pt idx="0">
                  <c:v>4.5397868702434395E-5</c:v>
                </c:pt>
                <c:pt idx="1">
                  <c:v>5.5448524722794907E-5</c:v>
                </c:pt>
                <c:pt idx="2">
                  <c:v>6.7724149619770231E-5</c:v>
                </c:pt>
                <c:pt idx="3">
                  <c:v>8.2717222851666389E-5</c:v>
                </c:pt>
                <c:pt idx="4">
                  <c:v>1.0102919390777289E-4</c:v>
                </c:pt>
                <c:pt idx="5">
                  <c:v>1.2339457598623172E-4</c:v>
                </c:pt>
                <c:pt idx="6">
                  <c:v>1.5071035805975741E-4</c:v>
                </c:pt>
                <c:pt idx="7">
                  <c:v>1.84071904963424E-4</c:v>
                </c:pt>
                <c:pt idx="8">
                  <c:v>2.248167702332953E-4</c:v>
                </c:pt>
                <c:pt idx="9">
                  <c:v>2.7457815610133291E-4</c:v>
                </c:pt>
                <c:pt idx="10">
                  <c:v>3.3535013046647811E-4</c:v>
                </c:pt>
                <c:pt idx="11">
                  <c:v>4.0956716498605043E-4</c:v>
                </c:pt>
                <c:pt idx="12">
                  <c:v>5.0020110707956432E-4</c:v>
                </c:pt>
                <c:pt idx="13">
                  <c:v>6.1087935943440102E-4</c:v>
                </c:pt>
                <c:pt idx="14">
                  <c:v>7.4602883383669699E-4</c:v>
                </c:pt>
                <c:pt idx="15">
                  <c:v>9.1105119440064539E-4</c:v>
                </c:pt>
                <c:pt idx="16">
                  <c:v>1.1125360328603216E-3</c:v>
                </c:pt>
                <c:pt idx="17">
                  <c:v>1.3585199504289591E-3</c:v>
                </c:pt>
                <c:pt idx="18">
                  <c:v>1.6588010801744215E-3</c:v>
                </c:pt>
                <c:pt idx="19">
                  <c:v>2.0253203890498819E-3</c:v>
                </c:pt>
                <c:pt idx="20">
                  <c:v>2.4726231566347743E-3</c:v>
                </c:pt>
                <c:pt idx="21">
                  <c:v>3.0184163247084241E-3</c:v>
                </c:pt>
                <c:pt idx="22">
                  <c:v>3.684239899435989E-3</c:v>
                </c:pt>
                <c:pt idx="23">
                  <c:v>4.4962731609411782E-3</c:v>
                </c:pt>
                <c:pt idx="24">
                  <c:v>5.4862988994504036E-3</c:v>
                </c:pt>
                <c:pt idx="25">
                  <c:v>6.6928509242848554E-3</c:v>
                </c:pt>
                <c:pt idx="26">
                  <c:v>8.1625711531598966E-3</c:v>
                </c:pt>
                <c:pt idx="27">
                  <c:v>9.9518018669043241E-3</c:v>
                </c:pt>
                <c:pt idx="28">
                  <c:v>1.2128434984274237E-2</c:v>
                </c:pt>
                <c:pt idx="29">
                  <c:v>1.4774031693273055E-2</c:v>
                </c:pt>
                <c:pt idx="30">
                  <c:v>1.7986209962091559E-2</c:v>
                </c:pt>
                <c:pt idx="31">
                  <c:v>2.1881270936130476E-2</c:v>
                </c:pt>
                <c:pt idx="32">
                  <c:v>2.6596993576865863E-2</c:v>
                </c:pt>
                <c:pt idx="33">
                  <c:v>3.2295464698450495E-2</c:v>
                </c:pt>
                <c:pt idx="34">
                  <c:v>3.9165722796764356E-2</c:v>
                </c:pt>
                <c:pt idx="35">
                  <c:v>4.7425873177566781E-2</c:v>
                </c:pt>
                <c:pt idx="36">
                  <c:v>5.7324175898868755E-2</c:v>
                </c:pt>
                <c:pt idx="37">
                  <c:v>6.9138420343346843E-2</c:v>
                </c:pt>
                <c:pt idx="38">
                  <c:v>8.3172696493922352E-2</c:v>
                </c:pt>
                <c:pt idx="39">
                  <c:v>9.9750489119685135E-2</c:v>
                </c:pt>
                <c:pt idx="40">
                  <c:v>0.11920292202211755</c:v>
                </c:pt>
                <c:pt idx="41">
                  <c:v>0.14185106490048771</c:v>
                </c:pt>
                <c:pt idx="42">
                  <c:v>0.16798161486607557</c:v>
                </c:pt>
                <c:pt idx="43">
                  <c:v>0.1978161114414182</c:v>
                </c:pt>
                <c:pt idx="44">
                  <c:v>0.23147521650098246</c:v>
                </c:pt>
                <c:pt idx="45">
                  <c:v>0.2689414213699951</c:v>
                </c:pt>
                <c:pt idx="46">
                  <c:v>0.31002551887238738</c:v>
                </c:pt>
                <c:pt idx="47">
                  <c:v>0.35434369377420466</c:v>
                </c:pt>
                <c:pt idx="48">
                  <c:v>0.40131233988754794</c:v>
                </c:pt>
                <c:pt idx="49">
                  <c:v>0.45016600268752233</c:v>
                </c:pt>
                <c:pt idx="50">
                  <c:v>0.5</c:v>
                </c:pt>
                <c:pt idx="51">
                  <c:v>0.54983399731247773</c:v>
                </c:pt>
                <c:pt idx="52">
                  <c:v>0.59868766011245211</c:v>
                </c:pt>
                <c:pt idx="53">
                  <c:v>0.6456563062257954</c:v>
                </c:pt>
                <c:pt idx="54">
                  <c:v>0.68997448112761262</c:v>
                </c:pt>
                <c:pt idx="55">
                  <c:v>0.7310585786300049</c:v>
                </c:pt>
                <c:pt idx="56">
                  <c:v>0.76852478349901754</c:v>
                </c:pt>
                <c:pt idx="57">
                  <c:v>0.8021838885585818</c:v>
                </c:pt>
                <c:pt idx="58">
                  <c:v>0.83201838513392445</c:v>
                </c:pt>
                <c:pt idx="59">
                  <c:v>0.85814893509951229</c:v>
                </c:pt>
                <c:pt idx="60">
                  <c:v>0.88079707797788231</c:v>
                </c:pt>
                <c:pt idx="61">
                  <c:v>0.9002495108803148</c:v>
                </c:pt>
                <c:pt idx="62">
                  <c:v>0.91682730350607766</c:v>
                </c:pt>
                <c:pt idx="63">
                  <c:v>0.93086157965665306</c:v>
                </c:pt>
                <c:pt idx="64">
                  <c:v>0.94267582410113127</c:v>
                </c:pt>
                <c:pt idx="65">
                  <c:v>0.95257412682243336</c:v>
                </c:pt>
                <c:pt idx="66">
                  <c:v>0.96083427720323566</c:v>
                </c:pt>
                <c:pt idx="67">
                  <c:v>0.96770453530154954</c:v>
                </c:pt>
                <c:pt idx="68">
                  <c:v>0.97340300642313404</c:v>
                </c:pt>
                <c:pt idx="69">
                  <c:v>0.97811872906386943</c:v>
                </c:pt>
                <c:pt idx="70">
                  <c:v>0.98201379003790845</c:v>
                </c:pt>
                <c:pt idx="71">
                  <c:v>0.98522596830672693</c:v>
                </c:pt>
                <c:pt idx="72">
                  <c:v>0.98787156501572571</c:v>
                </c:pt>
                <c:pt idx="73">
                  <c:v>0.99004819813309575</c:v>
                </c:pt>
                <c:pt idx="74">
                  <c:v>0.99183742884684012</c:v>
                </c:pt>
                <c:pt idx="75">
                  <c:v>0.99330714907571527</c:v>
                </c:pt>
                <c:pt idx="76">
                  <c:v>0.99451370110054949</c:v>
                </c:pt>
                <c:pt idx="77">
                  <c:v>0.99550372683905886</c:v>
                </c:pt>
                <c:pt idx="78">
                  <c:v>0.99631576010056411</c:v>
                </c:pt>
                <c:pt idx="79">
                  <c:v>0.99698158367529166</c:v>
                </c:pt>
                <c:pt idx="80">
                  <c:v>0.99752737684336534</c:v>
                </c:pt>
                <c:pt idx="81">
                  <c:v>0.9979746796109501</c:v>
                </c:pt>
                <c:pt idx="82">
                  <c:v>0.99834119891982553</c:v>
                </c:pt>
                <c:pt idx="83">
                  <c:v>0.9986414800495711</c:v>
                </c:pt>
                <c:pt idx="84">
                  <c:v>0.99888746396713979</c:v>
                </c:pt>
                <c:pt idx="85">
                  <c:v>0.9990889488055994</c:v>
                </c:pt>
                <c:pt idx="86">
                  <c:v>0.99925397116616332</c:v>
                </c:pt>
                <c:pt idx="87">
                  <c:v>0.99938912064056562</c:v>
                </c:pt>
                <c:pt idx="88">
                  <c:v>0.99949979889292051</c:v>
                </c:pt>
                <c:pt idx="89">
                  <c:v>0.99959043283501392</c:v>
                </c:pt>
                <c:pt idx="90">
                  <c:v>0.99966464986953363</c:v>
                </c:pt>
                <c:pt idx="91">
                  <c:v>0.99972542184389857</c:v>
                </c:pt>
                <c:pt idx="92">
                  <c:v>0.99977518322976666</c:v>
                </c:pt>
                <c:pt idx="93">
                  <c:v>0.99981592809503661</c:v>
                </c:pt>
                <c:pt idx="94">
                  <c:v>0.99984928964194031</c:v>
                </c:pt>
                <c:pt idx="95">
                  <c:v>0.99987660542401369</c:v>
                </c:pt>
                <c:pt idx="96">
                  <c:v>0.99989897080609225</c:v>
                </c:pt>
                <c:pt idx="97">
                  <c:v>0.99991728277714842</c:v>
                </c:pt>
                <c:pt idx="98">
                  <c:v>0.99993227585038036</c:v>
                </c:pt>
                <c:pt idx="99">
                  <c:v>0.99994455147527717</c:v>
                </c:pt>
                <c:pt idx="100">
                  <c:v>0.99995460213129761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89-324B-865D-00BC66BCA6BA}"/>
            </c:ext>
          </c:extLst>
        </c:ser>
        <c:ser>
          <c:idx val="2"/>
          <c:order val="2"/>
          <c:tx>
            <c:strRef>
              <c:f>'Алгебраические и логические '!$H$1</c:f>
              <c:strCache>
                <c:ptCount val="1"/>
                <c:pt idx="0">
                  <c:v>разность a и 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'Алгебраические и логические 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'Алгебраические и логические '!$H$2:$H$102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9.9590432835014037E-2</c:v>
                </c:pt>
                <c:pt idx="12">
                  <c:v>0.19949979889292038</c:v>
                </c:pt>
                <c:pt idx="13">
                  <c:v>0.29938912064056566</c:v>
                </c:pt>
                <c:pt idx="14">
                  <c:v>0.39925397116616324</c:v>
                </c:pt>
                <c:pt idx="15">
                  <c:v>0.49908894880559934</c:v>
                </c:pt>
                <c:pt idx="16">
                  <c:v>0.59888746396713977</c:v>
                </c:pt>
                <c:pt idx="17">
                  <c:v>0.69864148004957105</c:v>
                </c:pt>
                <c:pt idx="18">
                  <c:v>0.79834119891982558</c:v>
                </c:pt>
                <c:pt idx="19">
                  <c:v>0.89797467961095001</c:v>
                </c:pt>
                <c:pt idx="20">
                  <c:v>0.99752737684336523</c:v>
                </c:pt>
                <c:pt idx="21">
                  <c:v>0.89698158367529146</c:v>
                </c:pt>
                <c:pt idx="22">
                  <c:v>0.79631576010056382</c:v>
                </c:pt>
                <c:pt idx="23">
                  <c:v>0.69550372683905903</c:v>
                </c:pt>
                <c:pt idx="24">
                  <c:v>0.59451370110054969</c:v>
                </c:pt>
                <c:pt idx="25">
                  <c:v>0.49330714907571516</c:v>
                </c:pt>
                <c:pt idx="26">
                  <c:v>0.39183742884684003</c:v>
                </c:pt>
                <c:pt idx="27">
                  <c:v>0.29004819813309551</c:v>
                </c:pt>
                <c:pt idx="28">
                  <c:v>0.18787156501572594</c:v>
                </c:pt>
                <c:pt idx="29">
                  <c:v>8.5225968306727032E-2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89-324B-865D-00BC66BCA6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4454975"/>
        <c:axId val="1854460303"/>
      </c:lineChart>
      <c:catAx>
        <c:axId val="1854454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4460303"/>
        <c:crosses val="autoZero"/>
        <c:auto val="1"/>
        <c:lblAlgn val="ctr"/>
        <c:lblOffset val="100"/>
        <c:noMultiLvlLbl val="0"/>
      </c:catAx>
      <c:valAx>
        <c:axId val="185446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445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Дизъюнктивная</a:t>
            </a:r>
            <a:r>
              <a:rPr lang="ru-RU" baseline="0"/>
              <a:t> сумма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'Алгебраические и логические '!$B$1</c:f>
              <c:strCache>
                <c:ptCount val="1"/>
                <c:pt idx="0">
                  <c:v>треуг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'Алгебраические и логические 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'Алгебраические и логические '!$B$2:$B$102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0.10000000000000009</c:v>
                </c:pt>
                <c:pt idx="12">
                  <c:v>0.19999999999999996</c:v>
                </c:pt>
                <c:pt idx="13">
                  <c:v>0.30000000000000004</c:v>
                </c:pt>
                <c:pt idx="14">
                  <c:v>0.39999999999999991</c:v>
                </c:pt>
                <c:pt idx="15">
                  <c:v>0.5</c:v>
                </c:pt>
                <c:pt idx="16">
                  <c:v>0.60000000000000009</c:v>
                </c:pt>
                <c:pt idx="17">
                  <c:v>0.7</c:v>
                </c:pt>
                <c:pt idx="18">
                  <c:v>0.8</c:v>
                </c:pt>
                <c:pt idx="19">
                  <c:v>0.89999999999999991</c:v>
                </c:pt>
                <c:pt idx="20">
                  <c:v>1</c:v>
                </c:pt>
                <c:pt idx="21">
                  <c:v>0.89999999999999991</c:v>
                </c:pt>
                <c:pt idx="22">
                  <c:v>0.79999999999999982</c:v>
                </c:pt>
                <c:pt idx="23">
                  <c:v>0.70000000000000018</c:v>
                </c:pt>
                <c:pt idx="24">
                  <c:v>0.60000000000000009</c:v>
                </c:pt>
                <c:pt idx="25">
                  <c:v>0.5</c:v>
                </c:pt>
                <c:pt idx="26">
                  <c:v>0.39999999999999991</c:v>
                </c:pt>
                <c:pt idx="27">
                  <c:v>0.29999999999999982</c:v>
                </c:pt>
                <c:pt idx="28">
                  <c:v>0.20000000000000018</c:v>
                </c:pt>
                <c:pt idx="29">
                  <c:v>0.10000000000000009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EB-DE46-9F54-5AD706DA4C13}"/>
            </c:ext>
          </c:extLst>
        </c:ser>
        <c:ser>
          <c:idx val="1"/>
          <c:order val="1"/>
          <c:tx>
            <c:strRef>
              <c:f>'Алгебраические и логические '!$C$1</c:f>
              <c:strCache>
                <c:ptCount val="1"/>
                <c:pt idx="0">
                  <c:v>сигмоида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'Алгебраические и логические 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'Алгебраические и логические '!$C$2:$C$102</c:f>
              <c:numCache>
                <c:formatCode>General</c:formatCode>
                <c:ptCount val="101"/>
                <c:pt idx="0">
                  <c:v>4.5397868702434395E-5</c:v>
                </c:pt>
                <c:pt idx="1">
                  <c:v>5.5448524722794907E-5</c:v>
                </c:pt>
                <c:pt idx="2">
                  <c:v>6.7724149619770231E-5</c:v>
                </c:pt>
                <c:pt idx="3">
                  <c:v>8.2717222851666389E-5</c:v>
                </c:pt>
                <c:pt idx="4">
                  <c:v>1.0102919390777289E-4</c:v>
                </c:pt>
                <c:pt idx="5">
                  <c:v>1.2339457598623172E-4</c:v>
                </c:pt>
                <c:pt idx="6">
                  <c:v>1.5071035805975741E-4</c:v>
                </c:pt>
                <c:pt idx="7">
                  <c:v>1.84071904963424E-4</c:v>
                </c:pt>
                <c:pt idx="8">
                  <c:v>2.248167702332953E-4</c:v>
                </c:pt>
                <c:pt idx="9">
                  <c:v>2.7457815610133291E-4</c:v>
                </c:pt>
                <c:pt idx="10">
                  <c:v>3.3535013046647811E-4</c:v>
                </c:pt>
                <c:pt idx="11">
                  <c:v>4.0956716498605043E-4</c:v>
                </c:pt>
                <c:pt idx="12">
                  <c:v>5.0020110707956432E-4</c:v>
                </c:pt>
                <c:pt idx="13">
                  <c:v>6.1087935943440102E-4</c:v>
                </c:pt>
                <c:pt idx="14">
                  <c:v>7.4602883383669699E-4</c:v>
                </c:pt>
                <c:pt idx="15">
                  <c:v>9.1105119440064539E-4</c:v>
                </c:pt>
                <c:pt idx="16">
                  <c:v>1.1125360328603216E-3</c:v>
                </c:pt>
                <c:pt idx="17">
                  <c:v>1.3585199504289591E-3</c:v>
                </c:pt>
                <c:pt idx="18">
                  <c:v>1.6588010801744215E-3</c:v>
                </c:pt>
                <c:pt idx="19">
                  <c:v>2.0253203890498819E-3</c:v>
                </c:pt>
                <c:pt idx="20">
                  <c:v>2.4726231566347743E-3</c:v>
                </c:pt>
                <c:pt idx="21">
                  <c:v>3.0184163247084241E-3</c:v>
                </c:pt>
                <c:pt idx="22">
                  <c:v>3.684239899435989E-3</c:v>
                </c:pt>
                <c:pt idx="23">
                  <c:v>4.4962731609411782E-3</c:v>
                </c:pt>
                <c:pt idx="24">
                  <c:v>5.4862988994504036E-3</c:v>
                </c:pt>
                <c:pt idx="25">
                  <c:v>6.6928509242848554E-3</c:v>
                </c:pt>
                <c:pt idx="26">
                  <c:v>8.1625711531598966E-3</c:v>
                </c:pt>
                <c:pt idx="27">
                  <c:v>9.9518018669043241E-3</c:v>
                </c:pt>
                <c:pt idx="28">
                  <c:v>1.2128434984274237E-2</c:v>
                </c:pt>
                <c:pt idx="29">
                  <c:v>1.4774031693273055E-2</c:v>
                </c:pt>
                <c:pt idx="30">
                  <c:v>1.7986209962091559E-2</c:v>
                </c:pt>
                <c:pt idx="31">
                  <c:v>2.1881270936130476E-2</c:v>
                </c:pt>
                <c:pt idx="32">
                  <c:v>2.6596993576865863E-2</c:v>
                </c:pt>
                <c:pt idx="33">
                  <c:v>3.2295464698450495E-2</c:v>
                </c:pt>
                <c:pt idx="34">
                  <c:v>3.9165722796764356E-2</c:v>
                </c:pt>
                <c:pt idx="35">
                  <c:v>4.7425873177566781E-2</c:v>
                </c:pt>
                <c:pt idx="36">
                  <c:v>5.7324175898868755E-2</c:v>
                </c:pt>
                <c:pt idx="37">
                  <c:v>6.9138420343346843E-2</c:v>
                </c:pt>
                <c:pt idx="38">
                  <c:v>8.3172696493922352E-2</c:v>
                </c:pt>
                <c:pt idx="39">
                  <c:v>9.9750489119685135E-2</c:v>
                </c:pt>
                <c:pt idx="40">
                  <c:v>0.11920292202211755</c:v>
                </c:pt>
                <c:pt idx="41">
                  <c:v>0.14185106490048771</c:v>
                </c:pt>
                <c:pt idx="42">
                  <c:v>0.16798161486607557</c:v>
                </c:pt>
                <c:pt idx="43">
                  <c:v>0.1978161114414182</c:v>
                </c:pt>
                <c:pt idx="44">
                  <c:v>0.23147521650098246</c:v>
                </c:pt>
                <c:pt idx="45">
                  <c:v>0.2689414213699951</c:v>
                </c:pt>
                <c:pt idx="46">
                  <c:v>0.31002551887238738</c:v>
                </c:pt>
                <c:pt idx="47">
                  <c:v>0.35434369377420466</c:v>
                </c:pt>
                <c:pt idx="48">
                  <c:v>0.40131233988754794</c:v>
                </c:pt>
                <c:pt idx="49">
                  <c:v>0.45016600268752233</c:v>
                </c:pt>
                <c:pt idx="50">
                  <c:v>0.5</c:v>
                </c:pt>
                <c:pt idx="51">
                  <c:v>0.54983399731247773</c:v>
                </c:pt>
                <c:pt idx="52">
                  <c:v>0.59868766011245211</c:v>
                </c:pt>
                <c:pt idx="53">
                  <c:v>0.6456563062257954</c:v>
                </c:pt>
                <c:pt idx="54">
                  <c:v>0.68997448112761262</c:v>
                </c:pt>
                <c:pt idx="55">
                  <c:v>0.7310585786300049</c:v>
                </c:pt>
                <c:pt idx="56">
                  <c:v>0.76852478349901754</c:v>
                </c:pt>
                <c:pt idx="57">
                  <c:v>0.8021838885585818</c:v>
                </c:pt>
                <c:pt idx="58">
                  <c:v>0.83201838513392445</c:v>
                </c:pt>
                <c:pt idx="59">
                  <c:v>0.85814893509951229</c:v>
                </c:pt>
                <c:pt idx="60">
                  <c:v>0.88079707797788231</c:v>
                </c:pt>
                <c:pt idx="61">
                  <c:v>0.9002495108803148</c:v>
                </c:pt>
                <c:pt idx="62">
                  <c:v>0.91682730350607766</c:v>
                </c:pt>
                <c:pt idx="63">
                  <c:v>0.93086157965665306</c:v>
                </c:pt>
                <c:pt idx="64">
                  <c:v>0.94267582410113127</c:v>
                </c:pt>
                <c:pt idx="65">
                  <c:v>0.95257412682243336</c:v>
                </c:pt>
                <c:pt idx="66">
                  <c:v>0.96083427720323566</c:v>
                </c:pt>
                <c:pt idx="67">
                  <c:v>0.96770453530154954</c:v>
                </c:pt>
                <c:pt idx="68">
                  <c:v>0.97340300642313404</c:v>
                </c:pt>
                <c:pt idx="69">
                  <c:v>0.97811872906386943</c:v>
                </c:pt>
                <c:pt idx="70">
                  <c:v>0.98201379003790845</c:v>
                </c:pt>
                <c:pt idx="71">
                  <c:v>0.98522596830672693</c:v>
                </c:pt>
                <c:pt idx="72">
                  <c:v>0.98787156501572571</c:v>
                </c:pt>
                <c:pt idx="73">
                  <c:v>0.99004819813309575</c:v>
                </c:pt>
                <c:pt idx="74">
                  <c:v>0.99183742884684012</c:v>
                </c:pt>
                <c:pt idx="75">
                  <c:v>0.99330714907571527</c:v>
                </c:pt>
                <c:pt idx="76">
                  <c:v>0.99451370110054949</c:v>
                </c:pt>
                <c:pt idx="77">
                  <c:v>0.99550372683905886</c:v>
                </c:pt>
                <c:pt idx="78">
                  <c:v>0.99631576010056411</c:v>
                </c:pt>
                <c:pt idx="79">
                  <c:v>0.99698158367529166</c:v>
                </c:pt>
                <c:pt idx="80">
                  <c:v>0.99752737684336534</c:v>
                </c:pt>
                <c:pt idx="81">
                  <c:v>0.9979746796109501</c:v>
                </c:pt>
                <c:pt idx="82">
                  <c:v>0.99834119891982553</c:v>
                </c:pt>
                <c:pt idx="83">
                  <c:v>0.9986414800495711</c:v>
                </c:pt>
                <c:pt idx="84">
                  <c:v>0.99888746396713979</c:v>
                </c:pt>
                <c:pt idx="85">
                  <c:v>0.9990889488055994</c:v>
                </c:pt>
                <c:pt idx="86">
                  <c:v>0.99925397116616332</c:v>
                </c:pt>
                <c:pt idx="87">
                  <c:v>0.99938912064056562</c:v>
                </c:pt>
                <c:pt idx="88">
                  <c:v>0.99949979889292051</c:v>
                </c:pt>
                <c:pt idx="89">
                  <c:v>0.99959043283501392</c:v>
                </c:pt>
                <c:pt idx="90">
                  <c:v>0.99966464986953363</c:v>
                </c:pt>
                <c:pt idx="91">
                  <c:v>0.99972542184389857</c:v>
                </c:pt>
                <c:pt idx="92">
                  <c:v>0.99977518322976666</c:v>
                </c:pt>
                <c:pt idx="93">
                  <c:v>0.99981592809503661</c:v>
                </c:pt>
                <c:pt idx="94">
                  <c:v>0.99984928964194031</c:v>
                </c:pt>
                <c:pt idx="95">
                  <c:v>0.99987660542401369</c:v>
                </c:pt>
                <c:pt idx="96">
                  <c:v>0.99989897080609225</c:v>
                </c:pt>
                <c:pt idx="97">
                  <c:v>0.99991728277714842</c:v>
                </c:pt>
                <c:pt idx="98">
                  <c:v>0.99993227585038036</c:v>
                </c:pt>
                <c:pt idx="99">
                  <c:v>0.99994455147527717</c:v>
                </c:pt>
                <c:pt idx="100">
                  <c:v>0.99995460213129761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EB-DE46-9F54-5AD706DA4C13}"/>
            </c:ext>
          </c:extLst>
        </c:ser>
        <c:ser>
          <c:idx val="2"/>
          <c:order val="2"/>
          <c:tx>
            <c:strRef>
              <c:f>'Алгебраические и логические '!$I$1</c:f>
              <c:strCache>
                <c:ptCount val="1"/>
                <c:pt idx="0">
                  <c:v> дизъюнктивная сумма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'Алгебраические и логические 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'Алгебраические и логические '!$I$2:$I$102</c:f>
              <c:numCache>
                <c:formatCode>General</c:formatCode>
                <c:ptCount val="101"/>
                <c:pt idx="0">
                  <c:v>4.5397868702434395E-5</c:v>
                </c:pt>
                <c:pt idx="1">
                  <c:v>5.5448524722794907E-5</c:v>
                </c:pt>
                <c:pt idx="2">
                  <c:v>6.7724149619770231E-5</c:v>
                </c:pt>
                <c:pt idx="3">
                  <c:v>8.2717222851666389E-5</c:v>
                </c:pt>
                <c:pt idx="4">
                  <c:v>1.0102919390777289E-4</c:v>
                </c:pt>
                <c:pt idx="5">
                  <c:v>1.2339457598623172E-4</c:v>
                </c:pt>
                <c:pt idx="6">
                  <c:v>1.5071035805975741E-4</c:v>
                </c:pt>
                <c:pt idx="7">
                  <c:v>1.84071904963424E-4</c:v>
                </c:pt>
                <c:pt idx="8">
                  <c:v>2.248167702332953E-4</c:v>
                </c:pt>
                <c:pt idx="9">
                  <c:v>2.7457815610133291E-4</c:v>
                </c:pt>
                <c:pt idx="10">
                  <c:v>3.3535013046647811E-4</c:v>
                </c:pt>
                <c:pt idx="11">
                  <c:v>0.10000000000000009</c:v>
                </c:pt>
                <c:pt idx="12">
                  <c:v>0.19999999999999996</c:v>
                </c:pt>
                <c:pt idx="13">
                  <c:v>0.30000000000000004</c:v>
                </c:pt>
                <c:pt idx="14">
                  <c:v>0.39999999999999991</c:v>
                </c:pt>
                <c:pt idx="15">
                  <c:v>0.5</c:v>
                </c:pt>
                <c:pt idx="16">
                  <c:v>0.60000000000000009</c:v>
                </c:pt>
                <c:pt idx="17">
                  <c:v>0.7</c:v>
                </c:pt>
                <c:pt idx="18">
                  <c:v>0.8</c:v>
                </c:pt>
                <c:pt idx="19">
                  <c:v>0.89999999999999991</c:v>
                </c:pt>
                <c:pt idx="20">
                  <c:v>0.99752737684336523</c:v>
                </c:pt>
                <c:pt idx="21">
                  <c:v>0.89999999999999991</c:v>
                </c:pt>
                <c:pt idx="22">
                  <c:v>0.79999999999999982</c:v>
                </c:pt>
                <c:pt idx="23">
                  <c:v>0.70000000000000018</c:v>
                </c:pt>
                <c:pt idx="24">
                  <c:v>0.60000000000000009</c:v>
                </c:pt>
                <c:pt idx="25">
                  <c:v>0.5</c:v>
                </c:pt>
                <c:pt idx="26">
                  <c:v>0.39999999999999991</c:v>
                </c:pt>
                <c:pt idx="27">
                  <c:v>0.29999999999999982</c:v>
                </c:pt>
                <c:pt idx="28">
                  <c:v>0.20000000000000018</c:v>
                </c:pt>
                <c:pt idx="29">
                  <c:v>0.10000000000000009</c:v>
                </c:pt>
                <c:pt idx="30">
                  <c:v>1.7986209962091559E-2</c:v>
                </c:pt>
                <c:pt idx="31">
                  <c:v>2.1881270936130476E-2</c:v>
                </c:pt>
                <c:pt idx="32">
                  <c:v>2.6596993576865863E-2</c:v>
                </c:pt>
                <c:pt idx="33">
                  <c:v>3.2295464698450495E-2</c:v>
                </c:pt>
                <c:pt idx="34">
                  <c:v>3.9165722796764356E-2</c:v>
                </c:pt>
                <c:pt idx="35">
                  <c:v>4.7425873177566781E-2</c:v>
                </c:pt>
                <c:pt idx="36">
                  <c:v>5.7324175898868755E-2</c:v>
                </c:pt>
                <c:pt idx="37">
                  <c:v>6.9138420343346843E-2</c:v>
                </c:pt>
                <c:pt idx="38">
                  <c:v>8.3172696493922352E-2</c:v>
                </c:pt>
                <c:pt idx="39">
                  <c:v>9.9750489119685135E-2</c:v>
                </c:pt>
                <c:pt idx="40">
                  <c:v>0.11920292202211755</c:v>
                </c:pt>
                <c:pt idx="41">
                  <c:v>0.14185106490048771</c:v>
                </c:pt>
                <c:pt idx="42">
                  <c:v>0.16798161486607557</c:v>
                </c:pt>
                <c:pt idx="43">
                  <c:v>0.1978161114414182</c:v>
                </c:pt>
                <c:pt idx="44">
                  <c:v>0.23147521650098246</c:v>
                </c:pt>
                <c:pt idx="45">
                  <c:v>0.2689414213699951</c:v>
                </c:pt>
                <c:pt idx="46">
                  <c:v>0.31002551887238738</c:v>
                </c:pt>
                <c:pt idx="47">
                  <c:v>0.35434369377420466</c:v>
                </c:pt>
                <c:pt idx="48">
                  <c:v>0.40131233988754794</c:v>
                </c:pt>
                <c:pt idx="49">
                  <c:v>0.45016600268752233</c:v>
                </c:pt>
                <c:pt idx="50">
                  <c:v>0.5</c:v>
                </c:pt>
                <c:pt idx="51">
                  <c:v>0.54983399731247773</c:v>
                </c:pt>
                <c:pt idx="52">
                  <c:v>0.59868766011245211</c:v>
                </c:pt>
                <c:pt idx="53">
                  <c:v>0.6456563062257954</c:v>
                </c:pt>
                <c:pt idx="54">
                  <c:v>0.68997448112761262</c:v>
                </c:pt>
                <c:pt idx="55">
                  <c:v>0.7310585786300049</c:v>
                </c:pt>
                <c:pt idx="56">
                  <c:v>0.76852478349901754</c:v>
                </c:pt>
                <c:pt idx="57">
                  <c:v>0.8021838885585818</c:v>
                </c:pt>
                <c:pt idx="58">
                  <c:v>0.83201838513392445</c:v>
                </c:pt>
                <c:pt idx="59">
                  <c:v>0.85814893509951229</c:v>
                </c:pt>
                <c:pt idx="60">
                  <c:v>0.88079707797788231</c:v>
                </c:pt>
                <c:pt idx="61">
                  <c:v>0.9002495108803148</c:v>
                </c:pt>
                <c:pt idx="62">
                  <c:v>0.91682730350607766</c:v>
                </c:pt>
                <c:pt idx="63">
                  <c:v>0.93086157965665306</c:v>
                </c:pt>
                <c:pt idx="64">
                  <c:v>0.94267582410113127</c:v>
                </c:pt>
                <c:pt idx="65">
                  <c:v>0.95257412682243336</c:v>
                </c:pt>
                <c:pt idx="66">
                  <c:v>0.96083427720323566</c:v>
                </c:pt>
                <c:pt idx="67">
                  <c:v>0.96770453530154954</c:v>
                </c:pt>
                <c:pt idx="68">
                  <c:v>0.97340300642313404</c:v>
                </c:pt>
                <c:pt idx="69">
                  <c:v>0.97811872906386943</c:v>
                </c:pt>
                <c:pt idx="70">
                  <c:v>0.98201379003790845</c:v>
                </c:pt>
                <c:pt idx="71">
                  <c:v>0.98522596830672693</c:v>
                </c:pt>
                <c:pt idx="72">
                  <c:v>0.98787156501572571</c:v>
                </c:pt>
                <c:pt idx="73">
                  <c:v>0.99004819813309575</c:v>
                </c:pt>
                <c:pt idx="74">
                  <c:v>0.99183742884684012</c:v>
                </c:pt>
                <c:pt idx="75">
                  <c:v>0.99330714907571527</c:v>
                </c:pt>
                <c:pt idx="76">
                  <c:v>0.99451370110054949</c:v>
                </c:pt>
                <c:pt idx="77">
                  <c:v>0.99550372683905886</c:v>
                </c:pt>
                <c:pt idx="78">
                  <c:v>0.99631576010056411</c:v>
                </c:pt>
                <c:pt idx="79">
                  <c:v>0.99698158367529166</c:v>
                </c:pt>
                <c:pt idx="80">
                  <c:v>0.99752737684336534</c:v>
                </c:pt>
                <c:pt idx="81">
                  <c:v>0.9979746796109501</c:v>
                </c:pt>
                <c:pt idx="82">
                  <c:v>0.99834119891982553</c:v>
                </c:pt>
                <c:pt idx="83">
                  <c:v>0.9986414800495711</c:v>
                </c:pt>
                <c:pt idx="84">
                  <c:v>0.99888746396713979</c:v>
                </c:pt>
                <c:pt idx="85">
                  <c:v>0.9990889488055994</c:v>
                </c:pt>
                <c:pt idx="86">
                  <c:v>0.99925397116616332</c:v>
                </c:pt>
                <c:pt idx="87">
                  <c:v>0.99938912064056562</c:v>
                </c:pt>
                <c:pt idx="88">
                  <c:v>0.99949979889292051</c:v>
                </c:pt>
                <c:pt idx="89">
                  <c:v>0.99959043283501392</c:v>
                </c:pt>
                <c:pt idx="90">
                  <c:v>0.99966464986953363</c:v>
                </c:pt>
                <c:pt idx="91">
                  <c:v>0.99972542184389857</c:v>
                </c:pt>
                <c:pt idx="92">
                  <c:v>0.99977518322976666</c:v>
                </c:pt>
                <c:pt idx="93">
                  <c:v>0.99981592809503661</c:v>
                </c:pt>
                <c:pt idx="94">
                  <c:v>0.99984928964194031</c:v>
                </c:pt>
                <c:pt idx="95">
                  <c:v>0.99987660542401369</c:v>
                </c:pt>
                <c:pt idx="96">
                  <c:v>0.99989897080609225</c:v>
                </c:pt>
                <c:pt idx="97">
                  <c:v>0.99991728277714842</c:v>
                </c:pt>
                <c:pt idx="98">
                  <c:v>0.99993227585038036</c:v>
                </c:pt>
                <c:pt idx="99">
                  <c:v>0.99994455147527717</c:v>
                </c:pt>
                <c:pt idx="100">
                  <c:v>0.99995460213129761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EB-DE46-9F54-5AD706DA4C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4454975"/>
        <c:axId val="1854460303"/>
      </c:lineChart>
      <c:catAx>
        <c:axId val="1854454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4460303"/>
        <c:crosses val="autoZero"/>
        <c:auto val="1"/>
        <c:lblAlgn val="ctr"/>
        <c:lblOffset val="100"/>
        <c:noMultiLvlLbl val="0"/>
      </c:catAx>
      <c:valAx>
        <c:axId val="185446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445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</a:t>
            </a:r>
            <a:r>
              <a:rPr lang="ru-RU" baseline="0"/>
              <a:t> и неА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'Алгебраические и логические '!$B$1</c:f>
              <c:strCache>
                <c:ptCount val="1"/>
                <c:pt idx="0">
                  <c:v>треуг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'Алгебраические и логические 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'Алгебраические и логические '!$B$2:$B$102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0.10000000000000009</c:v>
                </c:pt>
                <c:pt idx="12">
                  <c:v>0.19999999999999996</c:v>
                </c:pt>
                <c:pt idx="13">
                  <c:v>0.30000000000000004</c:v>
                </c:pt>
                <c:pt idx="14">
                  <c:v>0.39999999999999991</c:v>
                </c:pt>
                <c:pt idx="15">
                  <c:v>0.5</c:v>
                </c:pt>
                <c:pt idx="16">
                  <c:v>0.60000000000000009</c:v>
                </c:pt>
                <c:pt idx="17">
                  <c:v>0.7</c:v>
                </c:pt>
                <c:pt idx="18">
                  <c:v>0.8</c:v>
                </c:pt>
                <c:pt idx="19">
                  <c:v>0.89999999999999991</c:v>
                </c:pt>
                <c:pt idx="20">
                  <c:v>1</c:v>
                </c:pt>
                <c:pt idx="21">
                  <c:v>0.89999999999999991</c:v>
                </c:pt>
                <c:pt idx="22">
                  <c:v>0.79999999999999982</c:v>
                </c:pt>
                <c:pt idx="23">
                  <c:v>0.70000000000000018</c:v>
                </c:pt>
                <c:pt idx="24">
                  <c:v>0.60000000000000009</c:v>
                </c:pt>
                <c:pt idx="25">
                  <c:v>0.5</c:v>
                </c:pt>
                <c:pt idx="26">
                  <c:v>0.39999999999999991</c:v>
                </c:pt>
                <c:pt idx="27">
                  <c:v>0.29999999999999982</c:v>
                </c:pt>
                <c:pt idx="28">
                  <c:v>0.20000000000000018</c:v>
                </c:pt>
                <c:pt idx="29">
                  <c:v>0.10000000000000009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20-8042-900C-B7D90A03E9E1}"/>
            </c:ext>
          </c:extLst>
        </c:ser>
        <c:ser>
          <c:idx val="1"/>
          <c:order val="1"/>
          <c:tx>
            <c:strRef>
              <c:f>'Алгебраические и логические '!$J$1</c:f>
              <c:strCache>
                <c:ptCount val="1"/>
                <c:pt idx="0">
                  <c:v>А или неА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'Алгебраические и логические 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'Алгебраические и логические '!$J$2:$J$102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0.10000000000000009</c:v>
                </c:pt>
                <c:pt idx="12">
                  <c:v>0.19999999999999996</c:v>
                </c:pt>
                <c:pt idx="13">
                  <c:v>0.30000000000000004</c:v>
                </c:pt>
                <c:pt idx="14">
                  <c:v>0.39999999999999991</c:v>
                </c:pt>
                <c:pt idx="15">
                  <c:v>0.5</c:v>
                </c:pt>
                <c:pt idx="16">
                  <c:v>0.39999999999999991</c:v>
                </c:pt>
                <c:pt idx="17">
                  <c:v>0.30000000000000004</c:v>
                </c:pt>
                <c:pt idx="18">
                  <c:v>0.19999999999999996</c:v>
                </c:pt>
                <c:pt idx="19">
                  <c:v>0.10000000000000009</c:v>
                </c:pt>
                <c:pt idx="20">
                  <c:v>0</c:v>
                </c:pt>
                <c:pt idx="21">
                  <c:v>0.10000000000000009</c:v>
                </c:pt>
                <c:pt idx="22">
                  <c:v>0.20000000000000018</c:v>
                </c:pt>
                <c:pt idx="23">
                  <c:v>0.29999999999999982</c:v>
                </c:pt>
                <c:pt idx="24">
                  <c:v>0.39999999999999991</c:v>
                </c:pt>
                <c:pt idx="25">
                  <c:v>0.5</c:v>
                </c:pt>
                <c:pt idx="26">
                  <c:v>0.39999999999999991</c:v>
                </c:pt>
                <c:pt idx="27">
                  <c:v>0.29999999999999982</c:v>
                </c:pt>
                <c:pt idx="28">
                  <c:v>0.20000000000000018</c:v>
                </c:pt>
                <c:pt idx="29">
                  <c:v>0.10000000000000009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20-8042-900C-B7D90A03E9E1}"/>
            </c:ext>
          </c:extLst>
        </c:ser>
        <c:ser>
          <c:idx val="2"/>
          <c:order val="2"/>
          <c:tx>
            <c:strRef>
              <c:f>'Алгебраические и логические '!$K$1</c:f>
              <c:strCache>
                <c:ptCount val="1"/>
                <c:pt idx="0">
                  <c:v>А и неА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'Алгебраические и логические 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'Алгебраические и логические '!$K$2:$K$102</c:f>
              <c:numCache>
                <c:formatCode>General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0.89999999999999991</c:v>
                </c:pt>
                <c:pt idx="12">
                  <c:v>0.8</c:v>
                </c:pt>
                <c:pt idx="13">
                  <c:v>0.7</c:v>
                </c:pt>
                <c:pt idx="14">
                  <c:v>0.60000000000000009</c:v>
                </c:pt>
                <c:pt idx="15">
                  <c:v>0.5</c:v>
                </c:pt>
                <c:pt idx="16">
                  <c:v>0.60000000000000009</c:v>
                </c:pt>
                <c:pt idx="17">
                  <c:v>0.7</c:v>
                </c:pt>
                <c:pt idx="18">
                  <c:v>0.8</c:v>
                </c:pt>
                <c:pt idx="19">
                  <c:v>0.89999999999999991</c:v>
                </c:pt>
                <c:pt idx="20">
                  <c:v>1</c:v>
                </c:pt>
                <c:pt idx="21">
                  <c:v>0.89999999999999991</c:v>
                </c:pt>
                <c:pt idx="22">
                  <c:v>0.79999999999999982</c:v>
                </c:pt>
                <c:pt idx="23">
                  <c:v>0.70000000000000018</c:v>
                </c:pt>
                <c:pt idx="24">
                  <c:v>0.60000000000000009</c:v>
                </c:pt>
                <c:pt idx="25">
                  <c:v>0.5</c:v>
                </c:pt>
                <c:pt idx="26">
                  <c:v>0.60000000000000009</c:v>
                </c:pt>
                <c:pt idx="27">
                  <c:v>0.70000000000000018</c:v>
                </c:pt>
                <c:pt idx="28">
                  <c:v>0.79999999999999982</c:v>
                </c:pt>
                <c:pt idx="29">
                  <c:v>0.89999999999999991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20-8042-900C-B7D90A03E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4454975"/>
        <c:axId val="1854460303"/>
      </c:lineChart>
      <c:catAx>
        <c:axId val="1854454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4460303"/>
        <c:crosses val="autoZero"/>
        <c:auto val="1"/>
        <c:lblAlgn val="ctr"/>
        <c:lblOffset val="100"/>
        <c:noMultiLvlLbl val="0"/>
      </c:catAx>
      <c:valAx>
        <c:axId val="185446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445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Умножение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'Алгебраические и логические '!$B$1</c:f>
              <c:strCache>
                <c:ptCount val="1"/>
                <c:pt idx="0">
                  <c:v>треуг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'Алгебраические и логические 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'Алгебраические и логические '!$B$2:$B$102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0.10000000000000009</c:v>
                </c:pt>
                <c:pt idx="12">
                  <c:v>0.19999999999999996</c:v>
                </c:pt>
                <c:pt idx="13">
                  <c:v>0.30000000000000004</c:v>
                </c:pt>
                <c:pt idx="14">
                  <c:v>0.39999999999999991</c:v>
                </c:pt>
                <c:pt idx="15">
                  <c:v>0.5</c:v>
                </c:pt>
                <c:pt idx="16">
                  <c:v>0.60000000000000009</c:v>
                </c:pt>
                <c:pt idx="17">
                  <c:v>0.7</c:v>
                </c:pt>
                <c:pt idx="18">
                  <c:v>0.8</c:v>
                </c:pt>
                <c:pt idx="19">
                  <c:v>0.89999999999999991</c:v>
                </c:pt>
                <c:pt idx="20">
                  <c:v>1</c:v>
                </c:pt>
                <c:pt idx="21">
                  <c:v>0.89999999999999991</c:v>
                </c:pt>
                <c:pt idx="22">
                  <c:v>0.79999999999999982</c:v>
                </c:pt>
                <c:pt idx="23">
                  <c:v>0.70000000000000018</c:v>
                </c:pt>
                <c:pt idx="24">
                  <c:v>0.60000000000000009</c:v>
                </c:pt>
                <c:pt idx="25">
                  <c:v>0.5</c:v>
                </c:pt>
                <c:pt idx="26">
                  <c:v>0.39999999999999991</c:v>
                </c:pt>
                <c:pt idx="27">
                  <c:v>0.29999999999999982</c:v>
                </c:pt>
                <c:pt idx="28">
                  <c:v>0.20000000000000018</c:v>
                </c:pt>
                <c:pt idx="29">
                  <c:v>0.10000000000000009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99-6E40-B40F-BBC21ABEE2D1}"/>
            </c:ext>
          </c:extLst>
        </c:ser>
        <c:ser>
          <c:idx val="1"/>
          <c:order val="1"/>
          <c:tx>
            <c:strRef>
              <c:f>'Алгебраические и логические '!$C$1</c:f>
              <c:strCache>
                <c:ptCount val="1"/>
                <c:pt idx="0">
                  <c:v>сигмоида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'Алгебраические и логические '!$C$2:$C$102</c:f>
              <c:numCache>
                <c:formatCode>General</c:formatCode>
                <c:ptCount val="101"/>
                <c:pt idx="0">
                  <c:v>4.5397868702434395E-5</c:v>
                </c:pt>
                <c:pt idx="1">
                  <c:v>5.5448524722794907E-5</c:v>
                </c:pt>
                <c:pt idx="2">
                  <c:v>6.7724149619770231E-5</c:v>
                </c:pt>
                <c:pt idx="3">
                  <c:v>8.2717222851666389E-5</c:v>
                </c:pt>
                <c:pt idx="4">
                  <c:v>1.0102919390777289E-4</c:v>
                </c:pt>
                <c:pt idx="5">
                  <c:v>1.2339457598623172E-4</c:v>
                </c:pt>
                <c:pt idx="6">
                  <c:v>1.5071035805975741E-4</c:v>
                </c:pt>
                <c:pt idx="7">
                  <c:v>1.84071904963424E-4</c:v>
                </c:pt>
                <c:pt idx="8">
                  <c:v>2.248167702332953E-4</c:v>
                </c:pt>
                <c:pt idx="9">
                  <c:v>2.7457815610133291E-4</c:v>
                </c:pt>
                <c:pt idx="10">
                  <c:v>3.3535013046647811E-4</c:v>
                </c:pt>
                <c:pt idx="11">
                  <c:v>4.0956716498605043E-4</c:v>
                </c:pt>
                <c:pt idx="12">
                  <c:v>5.0020110707956432E-4</c:v>
                </c:pt>
                <c:pt idx="13">
                  <c:v>6.1087935943440102E-4</c:v>
                </c:pt>
                <c:pt idx="14">
                  <c:v>7.4602883383669699E-4</c:v>
                </c:pt>
                <c:pt idx="15">
                  <c:v>9.1105119440064539E-4</c:v>
                </c:pt>
                <c:pt idx="16">
                  <c:v>1.1125360328603216E-3</c:v>
                </c:pt>
                <c:pt idx="17">
                  <c:v>1.3585199504289591E-3</c:v>
                </c:pt>
                <c:pt idx="18">
                  <c:v>1.6588010801744215E-3</c:v>
                </c:pt>
                <c:pt idx="19">
                  <c:v>2.0253203890498819E-3</c:v>
                </c:pt>
                <c:pt idx="20">
                  <c:v>2.4726231566347743E-3</c:v>
                </c:pt>
                <c:pt idx="21">
                  <c:v>3.0184163247084241E-3</c:v>
                </c:pt>
                <c:pt idx="22">
                  <c:v>3.684239899435989E-3</c:v>
                </c:pt>
                <c:pt idx="23">
                  <c:v>4.4962731609411782E-3</c:v>
                </c:pt>
                <c:pt idx="24">
                  <c:v>5.4862988994504036E-3</c:v>
                </c:pt>
                <c:pt idx="25">
                  <c:v>6.6928509242848554E-3</c:v>
                </c:pt>
                <c:pt idx="26">
                  <c:v>8.1625711531598966E-3</c:v>
                </c:pt>
                <c:pt idx="27">
                  <c:v>9.9518018669043241E-3</c:v>
                </c:pt>
                <c:pt idx="28">
                  <c:v>1.2128434984274237E-2</c:v>
                </c:pt>
                <c:pt idx="29">
                  <c:v>1.4774031693273055E-2</c:v>
                </c:pt>
                <c:pt idx="30">
                  <c:v>1.7986209962091559E-2</c:v>
                </c:pt>
                <c:pt idx="31">
                  <c:v>2.1881270936130476E-2</c:v>
                </c:pt>
                <c:pt idx="32">
                  <c:v>2.6596993576865863E-2</c:v>
                </c:pt>
                <c:pt idx="33">
                  <c:v>3.2295464698450495E-2</c:v>
                </c:pt>
                <c:pt idx="34">
                  <c:v>3.9165722796764356E-2</c:v>
                </c:pt>
                <c:pt idx="35">
                  <c:v>4.7425873177566781E-2</c:v>
                </c:pt>
                <c:pt idx="36">
                  <c:v>5.7324175898868755E-2</c:v>
                </c:pt>
                <c:pt idx="37">
                  <c:v>6.9138420343346843E-2</c:v>
                </c:pt>
                <c:pt idx="38">
                  <c:v>8.3172696493922352E-2</c:v>
                </c:pt>
                <c:pt idx="39">
                  <c:v>9.9750489119685135E-2</c:v>
                </c:pt>
                <c:pt idx="40">
                  <c:v>0.11920292202211755</c:v>
                </c:pt>
                <c:pt idx="41">
                  <c:v>0.14185106490048771</c:v>
                </c:pt>
                <c:pt idx="42">
                  <c:v>0.16798161486607557</c:v>
                </c:pt>
                <c:pt idx="43">
                  <c:v>0.1978161114414182</c:v>
                </c:pt>
                <c:pt idx="44">
                  <c:v>0.23147521650098246</c:v>
                </c:pt>
                <c:pt idx="45">
                  <c:v>0.2689414213699951</c:v>
                </c:pt>
                <c:pt idx="46">
                  <c:v>0.31002551887238738</c:v>
                </c:pt>
                <c:pt idx="47">
                  <c:v>0.35434369377420466</c:v>
                </c:pt>
                <c:pt idx="48">
                  <c:v>0.40131233988754794</c:v>
                </c:pt>
                <c:pt idx="49">
                  <c:v>0.45016600268752233</c:v>
                </c:pt>
                <c:pt idx="50">
                  <c:v>0.5</c:v>
                </c:pt>
                <c:pt idx="51">
                  <c:v>0.54983399731247773</c:v>
                </c:pt>
                <c:pt idx="52">
                  <c:v>0.59868766011245211</c:v>
                </c:pt>
                <c:pt idx="53">
                  <c:v>0.6456563062257954</c:v>
                </c:pt>
                <c:pt idx="54">
                  <c:v>0.68997448112761262</c:v>
                </c:pt>
                <c:pt idx="55">
                  <c:v>0.7310585786300049</c:v>
                </c:pt>
                <c:pt idx="56">
                  <c:v>0.76852478349901754</c:v>
                </c:pt>
                <c:pt idx="57">
                  <c:v>0.8021838885585818</c:v>
                </c:pt>
                <c:pt idx="58">
                  <c:v>0.83201838513392445</c:v>
                </c:pt>
                <c:pt idx="59">
                  <c:v>0.85814893509951229</c:v>
                </c:pt>
                <c:pt idx="60">
                  <c:v>0.88079707797788231</c:v>
                </c:pt>
                <c:pt idx="61">
                  <c:v>0.9002495108803148</c:v>
                </c:pt>
                <c:pt idx="62">
                  <c:v>0.91682730350607766</c:v>
                </c:pt>
                <c:pt idx="63">
                  <c:v>0.93086157965665306</c:v>
                </c:pt>
                <c:pt idx="64">
                  <c:v>0.94267582410113127</c:v>
                </c:pt>
                <c:pt idx="65">
                  <c:v>0.95257412682243336</c:v>
                </c:pt>
                <c:pt idx="66">
                  <c:v>0.96083427720323566</c:v>
                </c:pt>
                <c:pt idx="67">
                  <c:v>0.96770453530154954</c:v>
                </c:pt>
                <c:pt idx="68">
                  <c:v>0.97340300642313404</c:v>
                </c:pt>
                <c:pt idx="69">
                  <c:v>0.97811872906386943</c:v>
                </c:pt>
                <c:pt idx="70">
                  <c:v>0.98201379003790845</c:v>
                </c:pt>
                <c:pt idx="71">
                  <c:v>0.98522596830672693</c:v>
                </c:pt>
                <c:pt idx="72">
                  <c:v>0.98787156501572571</c:v>
                </c:pt>
                <c:pt idx="73">
                  <c:v>0.99004819813309575</c:v>
                </c:pt>
                <c:pt idx="74">
                  <c:v>0.99183742884684012</c:v>
                </c:pt>
                <c:pt idx="75">
                  <c:v>0.99330714907571527</c:v>
                </c:pt>
                <c:pt idx="76">
                  <c:v>0.99451370110054949</c:v>
                </c:pt>
                <c:pt idx="77">
                  <c:v>0.99550372683905886</c:v>
                </c:pt>
                <c:pt idx="78">
                  <c:v>0.99631576010056411</c:v>
                </c:pt>
                <c:pt idx="79">
                  <c:v>0.99698158367529166</c:v>
                </c:pt>
                <c:pt idx="80">
                  <c:v>0.99752737684336534</c:v>
                </c:pt>
                <c:pt idx="81">
                  <c:v>0.9979746796109501</c:v>
                </c:pt>
                <c:pt idx="82">
                  <c:v>0.99834119891982553</c:v>
                </c:pt>
                <c:pt idx="83">
                  <c:v>0.9986414800495711</c:v>
                </c:pt>
                <c:pt idx="84">
                  <c:v>0.99888746396713979</c:v>
                </c:pt>
                <c:pt idx="85">
                  <c:v>0.9990889488055994</c:v>
                </c:pt>
                <c:pt idx="86">
                  <c:v>0.99925397116616332</c:v>
                </c:pt>
                <c:pt idx="87">
                  <c:v>0.99938912064056562</c:v>
                </c:pt>
                <c:pt idx="88">
                  <c:v>0.99949979889292051</c:v>
                </c:pt>
                <c:pt idx="89">
                  <c:v>0.99959043283501392</c:v>
                </c:pt>
                <c:pt idx="90">
                  <c:v>0.99966464986953363</c:v>
                </c:pt>
                <c:pt idx="91">
                  <c:v>0.99972542184389857</c:v>
                </c:pt>
                <c:pt idx="92">
                  <c:v>0.99977518322976666</c:v>
                </c:pt>
                <c:pt idx="93">
                  <c:v>0.99981592809503661</c:v>
                </c:pt>
                <c:pt idx="94">
                  <c:v>0.99984928964194031</c:v>
                </c:pt>
                <c:pt idx="95">
                  <c:v>0.99987660542401369</c:v>
                </c:pt>
                <c:pt idx="96">
                  <c:v>0.99989897080609225</c:v>
                </c:pt>
                <c:pt idx="97">
                  <c:v>0.99991728277714842</c:v>
                </c:pt>
                <c:pt idx="98">
                  <c:v>0.99993227585038036</c:v>
                </c:pt>
                <c:pt idx="99">
                  <c:v>0.99994455147527717</c:v>
                </c:pt>
                <c:pt idx="100">
                  <c:v>0.99995460213129761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99-6E40-B40F-BBC21ABEE2D1}"/>
            </c:ext>
          </c:extLst>
        </c:ser>
        <c:ser>
          <c:idx val="2"/>
          <c:order val="2"/>
          <c:tx>
            <c:strRef>
              <c:f>'Алгебраические и логические '!$L$1</c:f>
              <c:strCache>
                <c:ptCount val="1"/>
                <c:pt idx="0">
                  <c:v>умножение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'Алгебраические и логические '!$L$2:$L$102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4.0956716498605081E-5</c:v>
                </c:pt>
                <c:pt idx="12">
                  <c:v>1.0004022141591284E-4</c:v>
                </c:pt>
                <c:pt idx="13">
                  <c:v>1.8326380783032032E-4</c:v>
                </c:pt>
                <c:pt idx="14">
                  <c:v>2.9841153353467873E-4</c:v>
                </c:pt>
                <c:pt idx="15">
                  <c:v>4.555255972003227E-4</c:v>
                </c:pt>
                <c:pt idx="16">
                  <c:v>6.675216197161931E-4</c:v>
                </c:pt>
                <c:pt idx="17">
                  <c:v>9.5096396530027134E-4</c:v>
                </c:pt>
                <c:pt idx="18">
                  <c:v>1.3270408641395373E-3</c:v>
                </c:pt>
                <c:pt idx="19">
                  <c:v>1.8227883501448934E-3</c:v>
                </c:pt>
                <c:pt idx="20">
                  <c:v>2.4726231566347743E-3</c:v>
                </c:pt>
                <c:pt idx="21">
                  <c:v>2.7165746922375813E-3</c:v>
                </c:pt>
                <c:pt idx="22">
                  <c:v>2.9473919195487906E-3</c:v>
                </c:pt>
                <c:pt idx="23">
                  <c:v>3.1473912126588257E-3</c:v>
                </c:pt>
                <c:pt idx="24">
                  <c:v>3.2917793396702428E-3</c:v>
                </c:pt>
                <c:pt idx="25">
                  <c:v>3.3464254621424277E-3</c:v>
                </c:pt>
                <c:pt idx="26">
                  <c:v>3.2650284612639581E-3</c:v>
                </c:pt>
                <c:pt idx="27">
                  <c:v>2.9855405600712954E-3</c:v>
                </c:pt>
                <c:pt idx="28">
                  <c:v>2.4256869968548498E-3</c:v>
                </c:pt>
                <c:pt idx="29">
                  <c:v>1.4774031693273069E-3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99-6E40-B40F-BBC21ABEE2D1}"/>
            </c:ext>
          </c:extLst>
        </c:ser>
        <c:ser>
          <c:idx val="3"/>
          <c:order val="3"/>
          <c:tx>
            <c:strRef>
              <c:f>'Алгебраические и логические '!$M$1</c:f>
              <c:strCache>
                <c:ptCount val="1"/>
                <c:pt idx="0">
                  <c:v>умножение нормированное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'Алгебраические и логические '!$M$2:$M$102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1.223894479705041E-2</c:v>
                </c:pt>
                <c:pt idx="12">
                  <c:v>2.9894651038145554E-2</c:v>
                </c:pt>
                <c:pt idx="13">
                  <c:v>5.4764048954191347E-2</c:v>
                </c:pt>
                <c:pt idx="14">
                  <c:v>8.9173219876121659E-2</c:v>
                </c:pt>
                <c:pt idx="15">
                  <c:v>0.13612303705957607</c:v>
                </c:pt>
                <c:pt idx="16">
                  <c:v>0.1994730279421304</c:v>
                </c:pt>
                <c:pt idx="17">
                  <c:v>0.28417306049645313</c:v>
                </c:pt>
                <c:pt idx="18">
                  <c:v>0.39655473553860288</c:v>
                </c:pt>
                <c:pt idx="19">
                  <c:v>0.54469713154104415</c:v>
                </c:pt>
                <c:pt idx="20">
                  <c:v>0.73888487420597349</c:v>
                </c:pt>
                <c:pt idx="21">
                  <c:v>0.81178401341065365</c:v>
                </c:pt>
                <c:pt idx="22">
                  <c:v>0.8807582756263842</c:v>
                </c:pt>
                <c:pt idx="23">
                  <c:v>0.94052332803008931</c:v>
                </c:pt>
                <c:pt idx="24">
                  <c:v>0.98367030041744907</c:v>
                </c:pt>
                <c:pt idx="25">
                  <c:v>1</c:v>
                </c:pt>
                <c:pt idx="26">
                  <c:v>0.97567643391454528</c:v>
                </c:pt>
                <c:pt idx="27">
                  <c:v>0.89215809341825625</c:v>
                </c:pt>
                <c:pt idx="28">
                  <c:v>0.72485911438824979</c:v>
                </c:pt>
                <c:pt idx="29">
                  <c:v>0.44148694959470369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F99-6E40-B40F-BBC21ABEE2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4454975"/>
        <c:axId val="1854460303"/>
      </c:lineChart>
      <c:catAx>
        <c:axId val="1854454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4460303"/>
        <c:crosses val="autoZero"/>
        <c:auto val="1"/>
        <c:lblAlgn val="ctr"/>
        <c:lblOffset val="100"/>
        <c:noMultiLvlLbl val="0"/>
      </c:catAx>
      <c:valAx>
        <c:axId val="185446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445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Концентрировани</a:t>
            </a:r>
            <a:r>
              <a:rPr lang="ru-RU" baseline="0"/>
              <a:t>е и растяжение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'Алгебраические и логические '!$B$1</c:f>
              <c:strCache>
                <c:ptCount val="1"/>
                <c:pt idx="0">
                  <c:v>треуг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'Алгебраические и логические 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'Алгебраические и логические '!$B$2:$B$102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0.10000000000000009</c:v>
                </c:pt>
                <c:pt idx="12">
                  <c:v>0.19999999999999996</c:v>
                </c:pt>
                <c:pt idx="13">
                  <c:v>0.30000000000000004</c:v>
                </c:pt>
                <c:pt idx="14">
                  <c:v>0.39999999999999991</c:v>
                </c:pt>
                <c:pt idx="15">
                  <c:v>0.5</c:v>
                </c:pt>
                <c:pt idx="16">
                  <c:v>0.60000000000000009</c:v>
                </c:pt>
                <c:pt idx="17">
                  <c:v>0.7</c:v>
                </c:pt>
                <c:pt idx="18">
                  <c:v>0.8</c:v>
                </c:pt>
                <c:pt idx="19">
                  <c:v>0.89999999999999991</c:v>
                </c:pt>
                <c:pt idx="20">
                  <c:v>1</c:v>
                </c:pt>
                <c:pt idx="21">
                  <c:v>0.89999999999999991</c:v>
                </c:pt>
                <c:pt idx="22">
                  <c:v>0.79999999999999982</c:v>
                </c:pt>
                <c:pt idx="23">
                  <c:v>0.70000000000000018</c:v>
                </c:pt>
                <c:pt idx="24">
                  <c:v>0.60000000000000009</c:v>
                </c:pt>
                <c:pt idx="25">
                  <c:v>0.5</c:v>
                </c:pt>
                <c:pt idx="26">
                  <c:v>0.39999999999999991</c:v>
                </c:pt>
                <c:pt idx="27">
                  <c:v>0.29999999999999982</c:v>
                </c:pt>
                <c:pt idx="28">
                  <c:v>0.20000000000000018</c:v>
                </c:pt>
                <c:pt idx="29">
                  <c:v>0.10000000000000009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9D-A547-A3D2-3531F30223E6}"/>
            </c:ext>
          </c:extLst>
        </c:ser>
        <c:ser>
          <c:idx val="1"/>
          <c:order val="1"/>
          <c:tx>
            <c:strRef>
              <c:f>'Алгебраические и логические '!$O$1</c:f>
              <c:strCache>
                <c:ptCount val="1"/>
                <c:pt idx="0">
                  <c:v>концентрирование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'Алгебраические и логические 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'Алгебраические и логические '!$O$2:$O$102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1.0000000000000018E-2</c:v>
                </c:pt>
                <c:pt idx="12">
                  <c:v>3.999999999999998E-2</c:v>
                </c:pt>
                <c:pt idx="13">
                  <c:v>9.0000000000000024E-2</c:v>
                </c:pt>
                <c:pt idx="14">
                  <c:v>0.15999999999999992</c:v>
                </c:pt>
                <c:pt idx="15">
                  <c:v>0.25</c:v>
                </c:pt>
                <c:pt idx="16">
                  <c:v>0.3600000000000001</c:v>
                </c:pt>
                <c:pt idx="17">
                  <c:v>0.48999999999999994</c:v>
                </c:pt>
                <c:pt idx="18">
                  <c:v>0.64000000000000012</c:v>
                </c:pt>
                <c:pt idx="19">
                  <c:v>0.80999999999999983</c:v>
                </c:pt>
                <c:pt idx="20">
                  <c:v>1</c:v>
                </c:pt>
                <c:pt idx="21">
                  <c:v>0.80999999999999983</c:v>
                </c:pt>
                <c:pt idx="22">
                  <c:v>0.63999999999999968</c:v>
                </c:pt>
                <c:pt idx="23">
                  <c:v>0.49000000000000027</c:v>
                </c:pt>
                <c:pt idx="24">
                  <c:v>0.3600000000000001</c:v>
                </c:pt>
                <c:pt idx="25">
                  <c:v>0.25</c:v>
                </c:pt>
                <c:pt idx="26">
                  <c:v>0.15999999999999992</c:v>
                </c:pt>
                <c:pt idx="27">
                  <c:v>8.99999999999999E-2</c:v>
                </c:pt>
                <c:pt idx="28">
                  <c:v>4.000000000000007E-2</c:v>
                </c:pt>
                <c:pt idx="29">
                  <c:v>1.0000000000000018E-2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9D-A547-A3D2-3531F30223E6}"/>
            </c:ext>
          </c:extLst>
        </c:ser>
        <c:ser>
          <c:idx val="2"/>
          <c:order val="2"/>
          <c:tx>
            <c:strRef>
              <c:f>'Алгебраические и логические '!$P$1</c:f>
              <c:strCache>
                <c:ptCount val="1"/>
                <c:pt idx="0">
                  <c:v>растяжение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'Алгебраические и логические 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'Алгебраические и логические '!$P$2:$P$102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0.31622776601683805</c:v>
                </c:pt>
                <c:pt idx="12">
                  <c:v>0.44721359549995787</c:v>
                </c:pt>
                <c:pt idx="13">
                  <c:v>0.54772255750516619</c:v>
                </c:pt>
                <c:pt idx="14">
                  <c:v>0.63245553203367577</c:v>
                </c:pt>
                <c:pt idx="15">
                  <c:v>0.70710678118654757</c:v>
                </c:pt>
                <c:pt idx="16">
                  <c:v>0.7745966692414834</c:v>
                </c:pt>
                <c:pt idx="17">
                  <c:v>0.83666002653407556</c:v>
                </c:pt>
                <c:pt idx="18">
                  <c:v>0.89442719099991586</c:v>
                </c:pt>
                <c:pt idx="19">
                  <c:v>0.94868329805051377</c:v>
                </c:pt>
                <c:pt idx="20">
                  <c:v>1</c:v>
                </c:pt>
                <c:pt idx="21">
                  <c:v>0.94868329805051377</c:v>
                </c:pt>
                <c:pt idx="22">
                  <c:v>0.89442719099991574</c:v>
                </c:pt>
                <c:pt idx="23">
                  <c:v>0.83666002653407567</c:v>
                </c:pt>
                <c:pt idx="24">
                  <c:v>0.7745966692414834</c:v>
                </c:pt>
                <c:pt idx="25">
                  <c:v>0.70710678118654757</c:v>
                </c:pt>
                <c:pt idx="26">
                  <c:v>0.63245553203367577</c:v>
                </c:pt>
                <c:pt idx="27">
                  <c:v>0.54772255750516596</c:v>
                </c:pt>
                <c:pt idx="28">
                  <c:v>0.44721359549995815</c:v>
                </c:pt>
                <c:pt idx="29">
                  <c:v>0.31622776601683805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9D-A547-A3D2-3531F3022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4454975"/>
        <c:axId val="1854460303"/>
      </c:lineChart>
      <c:catAx>
        <c:axId val="1854454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4460303"/>
        <c:crosses val="autoZero"/>
        <c:auto val="1"/>
        <c:lblAlgn val="ctr"/>
        <c:lblOffset val="100"/>
        <c:noMultiLvlLbl val="0"/>
      </c:catAx>
      <c:valAx>
        <c:axId val="185446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445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Сложение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'Алгебраические и логические '!$B$1</c:f>
              <c:strCache>
                <c:ptCount val="1"/>
                <c:pt idx="0">
                  <c:v>треуг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'Алгебраические и логические 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'Алгебраические и логические '!$B$2:$B$102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0.10000000000000009</c:v>
                </c:pt>
                <c:pt idx="12">
                  <c:v>0.19999999999999996</c:v>
                </c:pt>
                <c:pt idx="13">
                  <c:v>0.30000000000000004</c:v>
                </c:pt>
                <c:pt idx="14">
                  <c:v>0.39999999999999991</c:v>
                </c:pt>
                <c:pt idx="15">
                  <c:v>0.5</c:v>
                </c:pt>
                <c:pt idx="16">
                  <c:v>0.60000000000000009</c:v>
                </c:pt>
                <c:pt idx="17">
                  <c:v>0.7</c:v>
                </c:pt>
                <c:pt idx="18">
                  <c:v>0.8</c:v>
                </c:pt>
                <c:pt idx="19">
                  <c:v>0.89999999999999991</c:v>
                </c:pt>
                <c:pt idx="20">
                  <c:v>1</c:v>
                </c:pt>
                <c:pt idx="21">
                  <c:v>0.89999999999999991</c:v>
                </c:pt>
                <c:pt idx="22">
                  <c:v>0.79999999999999982</c:v>
                </c:pt>
                <c:pt idx="23">
                  <c:v>0.70000000000000018</c:v>
                </c:pt>
                <c:pt idx="24">
                  <c:v>0.60000000000000009</c:v>
                </c:pt>
                <c:pt idx="25">
                  <c:v>0.5</c:v>
                </c:pt>
                <c:pt idx="26">
                  <c:v>0.39999999999999991</c:v>
                </c:pt>
                <c:pt idx="27">
                  <c:v>0.29999999999999982</c:v>
                </c:pt>
                <c:pt idx="28">
                  <c:v>0.20000000000000018</c:v>
                </c:pt>
                <c:pt idx="29">
                  <c:v>0.10000000000000009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B1-7D48-928C-596364601C25}"/>
            </c:ext>
          </c:extLst>
        </c:ser>
        <c:ser>
          <c:idx val="1"/>
          <c:order val="1"/>
          <c:tx>
            <c:strRef>
              <c:f>'Алгебраические и логические '!$C$1</c:f>
              <c:strCache>
                <c:ptCount val="1"/>
                <c:pt idx="0">
                  <c:v>сигмоида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'Алгебраические и логические 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'Алгебраические и логические '!$C$2:$C$102</c:f>
              <c:numCache>
                <c:formatCode>General</c:formatCode>
                <c:ptCount val="101"/>
                <c:pt idx="0">
                  <c:v>4.5397868702434395E-5</c:v>
                </c:pt>
                <c:pt idx="1">
                  <c:v>5.5448524722794907E-5</c:v>
                </c:pt>
                <c:pt idx="2">
                  <c:v>6.7724149619770231E-5</c:v>
                </c:pt>
                <c:pt idx="3">
                  <c:v>8.2717222851666389E-5</c:v>
                </c:pt>
                <c:pt idx="4">
                  <c:v>1.0102919390777289E-4</c:v>
                </c:pt>
                <c:pt idx="5">
                  <c:v>1.2339457598623172E-4</c:v>
                </c:pt>
                <c:pt idx="6">
                  <c:v>1.5071035805975741E-4</c:v>
                </c:pt>
                <c:pt idx="7">
                  <c:v>1.84071904963424E-4</c:v>
                </c:pt>
                <c:pt idx="8">
                  <c:v>2.248167702332953E-4</c:v>
                </c:pt>
                <c:pt idx="9">
                  <c:v>2.7457815610133291E-4</c:v>
                </c:pt>
                <c:pt idx="10">
                  <c:v>3.3535013046647811E-4</c:v>
                </c:pt>
                <c:pt idx="11">
                  <c:v>4.0956716498605043E-4</c:v>
                </c:pt>
                <c:pt idx="12">
                  <c:v>5.0020110707956432E-4</c:v>
                </c:pt>
                <c:pt idx="13">
                  <c:v>6.1087935943440102E-4</c:v>
                </c:pt>
                <c:pt idx="14">
                  <c:v>7.4602883383669699E-4</c:v>
                </c:pt>
                <c:pt idx="15">
                  <c:v>9.1105119440064539E-4</c:v>
                </c:pt>
                <c:pt idx="16">
                  <c:v>1.1125360328603216E-3</c:v>
                </c:pt>
                <c:pt idx="17">
                  <c:v>1.3585199504289591E-3</c:v>
                </c:pt>
                <c:pt idx="18">
                  <c:v>1.6588010801744215E-3</c:v>
                </c:pt>
                <c:pt idx="19">
                  <c:v>2.0253203890498819E-3</c:v>
                </c:pt>
                <c:pt idx="20">
                  <c:v>2.4726231566347743E-3</c:v>
                </c:pt>
                <c:pt idx="21">
                  <c:v>3.0184163247084241E-3</c:v>
                </c:pt>
                <c:pt idx="22">
                  <c:v>3.684239899435989E-3</c:v>
                </c:pt>
                <c:pt idx="23">
                  <c:v>4.4962731609411782E-3</c:v>
                </c:pt>
                <c:pt idx="24">
                  <c:v>5.4862988994504036E-3</c:v>
                </c:pt>
                <c:pt idx="25">
                  <c:v>6.6928509242848554E-3</c:v>
                </c:pt>
                <c:pt idx="26">
                  <c:v>8.1625711531598966E-3</c:v>
                </c:pt>
                <c:pt idx="27">
                  <c:v>9.9518018669043241E-3</c:v>
                </c:pt>
                <c:pt idx="28">
                  <c:v>1.2128434984274237E-2</c:v>
                </c:pt>
                <c:pt idx="29">
                  <c:v>1.4774031693273055E-2</c:v>
                </c:pt>
                <c:pt idx="30">
                  <c:v>1.7986209962091559E-2</c:v>
                </c:pt>
                <c:pt idx="31">
                  <c:v>2.1881270936130476E-2</c:v>
                </c:pt>
                <c:pt idx="32">
                  <c:v>2.6596993576865863E-2</c:v>
                </c:pt>
                <c:pt idx="33">
                  <c:v>3.2295464698450495E-2</c:v>
                </c:pt>
                <c:pt idx="34">
                  <c:v>3.9165722796764356E-2</c:v>
                </c:pt>
                <c:pt idx="35">
                  <c:v>4.7425873177566781E-2</c:v>
                </c:pt>
                <c:pt idx="36">
                  <c:v>5.7324175898868755E-2</c:v>
                </c:pt>
                <c:pt idx="37">
                  <c:v>6.9138420343346843E-2</c:v>
                </c:pt>
                <c:pt idx="38">
                  <c:v>8.3172696493922352E-2</c:v>
                </c:pt>
                <c:pt idx="39">
                  <c:v>9.9750489119685135E-2</c:v>
                </c:pt>
                <c:pt idx="40">
                  <c:v>0.11920292202211755</c:v>
                </c:pt>
                <c:pt idx="41">
                  <c:v>0.14185106490048771</c:v>
                </c:pt>
                <c:pt idx="42">
                  <c:v>0.16798161486607557</c:v>
                </c:pt>
                <c:pt idx="43">
                  <c:v>0.1978161114414182</c:v>
                </c:pt>
                <c:pt idx="44">
                  <c:v>0.23147521650098246</c:v>
                </c:pt>
                <c:pt idx="45">
                  <c:v>0.2689414213699951</c:v>
                </c:pt>
                <c:pt idx="46">
                  <c:v>0.31002551887238738</c:v>
                </c:pt>
                <c:pt idx="47">
                  <c:v>0.35434369377420466</c:v>
                </c:pt>
                <c:pt idx="48">
                  <c:v>0.40131233988754794</c:v>
                </c:pt>
                <c:pt idx="49">
                  <c:v>0.45016600268752233</c:v>
                </c:pt>
                <c:pt idx="50">
                  <c:v>0.5</c:v>
                </c:pt>
                <c:pt idx="51">
                  <c:v>0.54983399731247773</c:v>
                </c:pt>
                <c:pt idx="52">
                  <c:v>0.59868766011245211</c:v>
                </c:pt>
                <c:pt idx="53">
                  <c:v>0.6456563062257954</c:v>
                </c:pt>
                <c:pt idx="54">
                  <c:v>0.68997448112761262</c:v>
                </c:pt>
                <c:pt idx="55">
                  <c:v>0.7310585786300049</c:v>
                </c:pt>
                <c:pt idx="56">
                  <c:v>0.76852478349901754</c:v>
                </c:pt>
                <c:pt idx="57">
                  <c:v>0.8021838885585818</c:v>
                </c:pt>
                <c:pt idx="58">
                  <c:v>0.83201838513392445</c:v>
                </c:pt>
                <c:pt idx="59">
                  <c:v>0.85814893509951229</c:v>
                </c:pt>
                <c:pt idx="60">
                  <c:v>0.88079707797788231</c:v>
                </c:pt>
                <c:pt idx="61">
                  <c:v>0.9002495108803148</c:v>
                </c:pt>
                <c:pt idx="62">
                  <c:v>0.91682730350607766</c:v>
                </c:pt>
                <c:pt idx="63">
                  <c:v>0.93086157965665306</c:v>
                </c:pt>
                <c:pt idx="64">
                  <c:v>0.94267582410113127</c:v>
                </c:pt>
                <c:pt idx="65">
                  <c:v>0.95257412682243336</c:v>
                </c:pt>
                <c:pt idx="66">
                  <c:v>0.96083427720323566</c:v>
                </c:pt>
                <c:pt idx="67">
                  <c:v>0.96770453530154954</c:v>
                </c:pt>
                <c:pt idx="68">
                  <c:v>0.97340300642313404</c:v>
                </c:pt>
                <c:pt idx="69">
                  <c:v>0.97811872906386943</c:v>
                </c:pt>
                <c:pt idx="70">
                  <c:v>0.98201379003790845</c:v>
                </c:pt>
                <c:pt idx="71">
                  <c:v>0.98522596830672693</c:v>
                </c:pt>
                <c:pt idx="72">
                  <c:v>0.98787156501572571</c:v>
                </c:pt>
                <c:pt idx="73">
                  <c:v>0.99004819813309575</c:v>
                </c:pt>
                <c:pt idx="74">
                  <c:v>0.99183742884684012</c:v>
                </c:pt>
                <c:pt idx="75">
                  <c:v>0.99330714907571527</c:v>
                </c:pt>
                <c:pt idx="76">
                  <c:v>0.99451370110054949</c:v>
                </c:pt>
                <c:pt idx="77">
                  <c:v>0.99550372683905886</c:v>
                </c:pt>
                <c:pt idx="78">
                  <c:v>0.99631576010056411</c:v>
                </c:pt>
                <c:pt idx="79">
                  <c:v>0.99698158367529166</c:v>
                </c:pt>
                <c:pt idx="80">
                  <c:v>0.99752737684336534</c:v>
                </c:pt>
                <c:pt idx="81">
                  <c:v>0.9979746796109501</c:v>
                </c:pt>
                <c:pt idx="82">
                  <c:v>0.99834119891982553</c:v>
                </c:pt>
                <c:pt idx="83">
                  <c:v>0.9986414800495711</c:v>
                </c:pt>
                <c:pt idx="84">
                  <c:v>0.99888746396713979</c:v>
                </c:pt>
                <c:pt idx="85">
                  <c:v>0.9990889488055994</c:v>
                </c:pt>
                <c:pt idx="86">
                  <c:v>0.99925397116616332</c:v>
                </c:pt>
                <c:pt idx="87">
                  <c:v>0.99938912064056562</c:v>
                </c:pt>
                <c:pt idx="88">
                  <c:v>0.99949979889292051</c:v>
                </c:pt>
                <c:pt idx="89">
                  <c:v>0.99959043283501392</c:v>
                </c:pt>
                <c:pt idx="90">
                  <c:v>0.99966464986953363</c:v>
                </c:pt>
                <c:pt idx="91">
                  <c:v>0.99972542184389857</c:v>
                </c:pt>
                <c:pt idx="92">
                  <c:v>0.99977518322976666</c:v>
                </c:pt>
                <c:pt idx="93">
                  <c:v>0.99981592809503661</c:v>
                </c:pt>
                <c:pt idx="94">
                  <c:v>0.99984928964194031</c:v>
                </c:pt>
                <c:pt idx="95">
                  <c:v>0.99987660542401369</c:v>
                </c:pt>
                <c:pt idx="96">
                  <c:v>0.99989897080609225</c:v>
                </c:pt>
                <c:pt idx="97">
                  <c:v>0.99991728277714842</c:v>
                </c:pt>
                <c:pt idx="98">
                  <c:v>0.99993227585038036</c:v>
                </c:pt>
                <c:pt idx="99">
                  <c:v>0.99994455147527717</c:v>
                </c:pt>
                <c:pt idx="100">
                  <c:v>0.99995460213129761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B1-7D48-928C-596364601C25}"/>
            </c:ext>
          </c:extLst>
        </c:ser>
        <c:ser>
          <c:idx val="2"/>
          <c:order val="2"/>
          <c:tx>
            <c:strRef>
              <c:f>'Алгебраические и логические '!$N$1</c:f>
              <c:strCache>
                <c:ptCount val="1"/>
                <c:pt idx="0">
                  <c:v>сложение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'Алгебраические и логические 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'Алгебраические и логические '!$N$2:$N$102</c:f>
              <c:numCache>
                <c:formatCode>General</c:formatCode>
                <c:ptCount val="101"/>
                <c:pt idx="0">
                  <c:v>4.5397868702434395E-5</c:v>
                </c:pt>
                <c:pt idx="1">
                  <c:v>5.5448524722794907E-5</c:v>
                </c:pt>
                <c:pt idx="2">
                  <c:v>6.7724149619770231E-5</c:v>
                </c:pt>
                <c:pt idx="3">
                  <c:v>8.2717222851666389E-5</c:v>
                </c:pt>
                <c:pt idx="4">
                  <c:v>1.0102919390777289E-4</c:v>
                </c:pt>
                <c:pt idx="5">
                  <c:v>1.2339457598623172E-4</c:v>
                </c:pt>
                <c:pt idx="6">
                  <c:v>1.5071035805975741E-4</c:v>
                </c:pt>
                <c:pt idx="7">
                  <c:v>1.84071904963424E-4</c:v>
                </c:pt>
                <c:pt idx="8">
                  <c:v>2.248167702332953E-4</c:v>
                </c:pt>
                <c:pt idx="9">
                  <c:v>2.7457815610133291E-4</c:v>
                </c:pt>
                <c:pt idx="10">
                  <c:v>3.3535013046647811E-4</c:v>
                </c:pt>
                <c:pt idx="11">
                  <c:v>0.10036861044848754</c:v>
                </c:pt>
                <c:pt idx="12">
                  <c:v>0.20040016088566362</c:v>
                </c:pt>
                <c:pt idx="13">
                  <c:v>0.30042761555160408</c:v>
                </c:pt>
                <c:pt idx="14">
                  <c:v>0.40044761730030193</c:v>
                </c:pt>
                <c:pt idx="15">
                  <c:v>0.5004555255972003</c:v>
                </c:pt>
                <c:pt idx="16">
                  <c:v>0.60044501441314424</c:v>
                </c:pt>
                <c:pt idx="17">
                  <c:v>0.7004075559851286</c:v>
                </c:pt>
                <c:pt idx="18">
                  <c:v>0.80033176021603503</c:v>
                </c:pt>
                <c:pt idx="19">
                  <c:v>0.90020253203890488</c:v>
                </c:pt>
                <c:pt idx="20">
                  <c:v>1</c:v>
                </c:pt>
                <c:pt idx="21">
                  <c:v>0.90030184163247073</c:v>
                </c:pt>
                <c:pt idx="22">
                  <c:v>0.80073684797988709</c:v>
                </c:pt>
                <c:pt idx="23">
                  <c:v>0.70134888194828249</c:v>
                </c:pt>
                <c:pt idx="24">
                  <c:v>0.60219451955978021</c:v>
                </c:pt>
                <c:pt idx="25">
                  <c:v>0.50334642546214237</c:v>
                </c:pt>
                <c:pt idx="26">
                  <c:v>0.40489754269189582</c:v>
                </c:pt>
                <c:pt idx="27">
                  <c:v>0.30696626130683285</c:v>
                </c:pt>
                <c:pt idx="28">
                  <c:v>0.20970274798741956</c:v>
                </c:pt>
                <c:pt idx="29">
                  <c:v>0.11329662852394584</c:v>
                </c:pt>
                <c:pt idx="30">
                  <c:v>1.7986209962091559E-2</c:v>
                </c:pt>
                <c:pt idx="31">
                  <c:v>2.1881270936130476E-2</c:v>
                </c:pt>
                <c:pt idx="32">
                  <c:v>2.6596993576865863E-2</c:v>
                </c:pt>
                <c:pt idx="33">
                  <c:v>3.2295464698450495E-2</c:v>
                </c:pt>
                <c:pt idx="34">
                  <c:v>3.9165722796764356E-2</c:v>
                </c:pt>
                <c:pt idx="35">
                  <c:v>4.7425873177566781E-2</c:v>
                </c:pt>
                <c:pt idx="36">
                  <c:v>5.7324175898868755E-2</c:v>
                </c:pt>
                <c:pt idx="37">
                  <c:v>6.9138420343346843E-2</c:v>
                </c:pt>
                <c:pt idx="38">
                  <c:v>8.3172696493922352E-2</c:v>
                </c:pt>
                <c:pt idx="39">
                  <c:v>9.9750489119685135E-2</c:v>
                </c:pt>
                <c:pt idx="40">
                  <c:v>0.11920292202211755</c:v>
                </c:pt>
                <c:pt idx="41">
                  <c:v>0.14185106490048771</c:v>
                </c:pt>
                <c:pt idx="42">
                  <c:v>0.16798161486607557</c:v>
                </c:pt>
                <c:pt idx="43">
                  <c:v>0.1978161114414182</c:v>
                </c:pt>
                <c:pt idx="44">
                  <c:v>0.23147521650098246</c:v>
                </c:pt>
                <c:pt idx="45">
                  <c:v>0.2689414213699951</c:v>
                </c:pt>
                <c:pt idx="46">
                  <c:v>0.31002551887238738</c:v>
                </c:pt>
                <c:pt idx="47">
                  <c:v>0.35434369377420466</c:v>
                </c:pt>
                <c:pt idx="48">
                  <c:v>0.40131233988754794</c:v>
                </c:pt>
                <c:pt idx="49">
                  <c:v>0.45016600268752233</c:v>
                </c:pt>
                <c:pt idx="50">
                  <c:v>0.5</c:v>
                </c:pt>
                <c:pt idx="51">
                  <c:v>0.54983399731247773</c:v>
                </c:pt>
                <c:pt idx="52">
                  <c:v>0.59868766011245211</c:v>
                </c:pt>
                <c:pt idx="53">
                  <c:v>0.6456563062257954</c:v>
                </c:pt>
                <c:pt idx="54">
                  <c:v>0.68997448112761262</c:v>
                </c:pt>
                <c:pt idx="55">
                  <c:v>0.7310585786300049</c:v>
                </c:pt>
                <c:pt idx="56">
                  <c:v>0.76852478349901754</c:v>
                </c:pt>
                <c:pt idx="57">
                  <c:v>0.8021838885585818</c:v>
                </c:pt>
                <c:pt idx="58">
                  <c:v>0.83201838513392445</c:v>
                </c:pt>
                <c:pt idx="59">
                  <c:v>0.85814893509951229</c:v>
                </c:pt>
                <c:pt idx="60">
                  <c:v>0.88079707797788231</c:v>
                </c:pt>
                <c:pt idx="61">
                  <c:v>0.9002495108803148</c:v>
                </c:pt>
                <c:pt idx="62">
                  <c:v>0.91682730350607766</c:v>
                </c:pt>
                <c:pt idx="63">
                  <c:v>0.93086157965665306</c:v>
                </c:pt>
                <c:pt idx="64">
                  <c:v>0.94267582410113127</c:v>
                </c:pt>
                <c:pt idx="65">
                  <c:v>0.95257412682243336</c:v>
                </c:pt>
                <c:pt idx="66">
                  <c:v>0.96083427720323566</c:v>
                </c:pt>
                <c:pt idx="67">
                  <c:v>0.96770453530154954</c:v>
                </c:pt>
                <c:pt idx="68">
                  <c:v>0.97340300642313404</c:v>
                </c:pt>
                <c:pt idx="69">
                  <c:v>0.97811872906386943</c:v>
                </c:pt>
                <c:pt idx="70">
                  <c:v>0.98201379003790845</c:v>
                </c:pt>
                <c:pt idx="71">
                  <c:v>0.98522596830672693</c:v>
                </c:pt>
                <c:pt idx="72">
                  <c:v>0.98787156501572571</c:v>
                </c:pt>
                <c:pt idx="73">
                  <c:v>0.99004819813309575</c:v>
                </c:pt>
                <c:pt idx="74">
                  <c:v>0.99183742884684012</c:v>
                </c:pt>
                <c:pt idx="75">
                  <c:v>0.99330714907571527</c:v>
                </c:pt>
                <c:pt idx="76">
                  <c:v>0.99451370110054949</c:v>
                </c:pt>
                <c:pt idx="77">
                  <c:v>0.99550372683905886</c:v>
                </c:pt>
                <c:pt idx="78">
                  <c:v>0.99631576010056411</c:v>
                </c:pt>
                <c:pt idx="79">
                  <c:v>0.99698158367529166</c:v>
                </c:pt>
                <c:pt idx="80">
                  <c:v>0.99752737684336534</c:v>
                </c:pt>
                <c:pt idx="81">
                  <c:v>0.9979746796109501</c:v>
                </c:pt>
                <c:pt idx="82">
                  <c:v>0.99834119891982553</c:v>
                </c:pt>
                <c:pt idx="83">
                  <c:v>0.9986414800495711</c:v>
                </c:pt>
                <c:pt idx="84">
                  <c:v>0.99888746396713979</c:v>
                </c:pt>
                <c:pt idx="85">
                  <c:v>0.9990889488055994</c:v>
                </c:pt>
                <c:pt idx="86">
                  <c:v>0.99925397116616332</c:v>
                </c:pt>
                <c:pt idx="87">
                  <c:v>0.99938912064056562</c:v>
                </c:pt>
                <c:pt idx="88">
                  <c:v>0.99949979889292051</c:v>
                </c:pt>
                <c:pt idx="89">
                  <c:v>0.99959043283501392</c:v>
                </c:pt>
                <c:pt idx="90">
                  <c:v>0.99966464986953363</c:v>
                </c:pt>
                <c:pt idx="91">
                  <c:v>0.99972542184389857</c:v>
                </c:pt>
                <c:pt idx="92">
                  <c:v>0.99977518322976666</c:v>
                </c:pt>
                <c:pt idx="93">
                  <c:v>0.99981592809503661</c:v>
                </c:pt>
                <c:pt idx="94">
                  <c:v>0.99984928964194031</c:v>
                </c:pt>
                <c:pt idx="95">
                  <c:v>0.99987660542401369</c:v>
                </c:pt>
                <c:pt idx="96">
                  <c:v>0.99989897080609225</c:v>
                </c:pt>
                <c:pt idx="97">
                  <c:v>0.99991728277714842</c:v>
                </c:pt>
                <c:pt idx="98">
                  <c:v>0.99993227585038036</c:v>
                </c:pt>
                <c:pt idx="99">
                  <c:v>0.99994455147527717</c:v>
                </c:pt>
                <c:pt idx="100">
                  <c:v>0.99995460213129761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B1-7D48-928C-596364601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4454975"/>
        <c:axId val="1854460303"/>
      </c:lineChart>
      <c:catAx>
        <c:axId val="1854454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4460303"/>
        <c:crosses val="autoZero"/>
        <c:auto val="1"/>
        <c:lblAlgn val="ctr"/>
        <c:lblOffset val="100"/>
        <c:noMultiLvlLbl val="0"/>
      </c:catAx>
      <c:valAx>
        <c:axId val="185446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445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трапец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Лист1!$B$2:$B$102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0.10000000000000009</c:v>
                </c:pt>
                <c:pt idx="12">
                  <c:v>0.19999999999999996</c:v>
                </c:pt>
                <c:pt idx="13">
                  <c:v>0.30000000000000004</c:v>
                </c:pt>
                <c:pt idx="14">
                  <c:v>0.39999999999999991</c:v>
                </c:pt>
                <c:pt idx="15">
                  <c:v>0.5</c:v>
                </c:pt>
                <c:pt idx="16">
                  <c:v>0.60000000000000009</c:v>
                </c:pt>
                <c:pt idx="17">
                  <c:v>0.7</c:v>
                </c:pt>
                <c:pt idx="18">
                  <c:v>0.8</c:v>
                </c:pt>
                <c:pt idx="19">
                  <c:v>0.89999999999999991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0.89999999999999991</c:v>
                </c:pt>
                <c:pt idx="32">
                  <c:v>0.79999999999999982</c:v>
                </c:pt>
                <c:pt idx="33">
                  <c:v>0.70000000000000018</c:v>
                </c:pt>
                <c:pt idx="34">
                  <c:v>0.60000000000000009</c:v>
                </c:pt>
                <c:pt idx="35">
                  <c:v>0.5</c:v>
                </c:pt>
                <c:pt idx="36">
                  <c:v>0.39999999999999991</c:v>
                </c:pt>
                <c:pt idx="37">
                  <c:v>0.29999999999999982</c:v>
                </c:pt>
                <c:pt idx="38">
                  <c:v>0.20000000000000018</c:v>
                </c:pt>
                <c:pt idx="39">
                  <c:v>0.10000000000000009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A2-0446-8FEC-4585B3363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7408720"/>
        <c:axId val="276760560"/>
      </c:lineChart>
      <c:catAx>
        <c:axId val="277408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6760560"/>
        <c:crosses val="autoZero"/>
        <c:auto val="1"/>
        <c:lblAlgn val="ctr"/>
        <c:lblOffset val="100"/>
        <c:noMultiLvlLbl val="0"/>
      </c:catAx>
      <c:valAx>
        <c:axId val="27676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7408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Лист1!$C$1</c:f>
              <c:strCache>
                <c:ptCount val="1"/>
                <c:pt idx="0">
                  <c:v>треуг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Лист1!$C$2:$C$102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0.10000000000000009</c:v>
                </c:pt>
                <c:pt idx="12">
                  <c:v>0.19999999999999996</c:v>
                </c:pt>
                <c:pt idx="13">
                  <c:v>0.30000000000000004</c:v>
                </c:pt>
                <c:pt idx="14">
                  <c:v>0.39999999999999991</c:v>
                </c:pt>
                <c:pt idx="15">
                  <c:v>0.5</c:v>
                </c:pt>
                <c:pt idx="16">
                  <c:v>0.60000000000000009</c:v>
                </c:pt>
                <c:pt idx="17">
                  <c:v>0.7</c:v>
                </c:pt>
                <c:pt idx="18">
                  <c:v>0.8</c:v>
                </c:pt>
                <c:pt idx="19">
                  <c:v>0.89999999999999991</c:v>
                </c:pt>
                <c:pt idx="20">
                  <c:v>1</c:v>
                </c:pt>
                <c:pt idx="21">
                  <c:v>0.89999999999999991</c:v>
                </c:pt>
                <c:pt idx="22">
                  <c:v>0.79999999999999982</c:v>
                </c:pt>
                <c:pt idx="23">
                  <c:v>0.70000000000000018</c:v>
                </c:pt>
                <c:pt idx="24">
                  <c:v>0.60000000000000009</c:v>
                </c:pt>
                <c:pt idx="25">
                  <c:v>0.5</c:v>
                </c:pt>
                <c:pt idx="26">
                  <c:v>0.39999999999999991</c:v>
                </c:pt>
                <c:pt idx="27">
                  <c:v>0.29999999999999982</c:v>
                </c:pt>
                <c:pt idx="28">
                  <c:v>0.20000000000000018</c:v>
                </c:pt>
                <c:pt idx="29">
                  <c:v>0.10000000000000009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46-414D-934F-A1CAD6B42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784704"/>
        <c:axId val="276786352"/>
      </c:lineChart>
      <c:catAx>
        <c:axId val="276784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6786352"/>
        <c:crosses val="autoZero"/>
        <c:auto val="1"/>
        <c:lblAlgn val="ctr"/>
        <c:lblOffset val="100"/>
        <c:noMultiLvlLbl val="0"/>
      </c:catAx>
      <c:valAx>
        <c:axId val="27678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6784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Лист1!$D$1</c:f>
              <c:strCache>
                <c:ptCount val="1"/>
                <c:pt idx="0">
                  <c:v>гаусс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Лист1!$D$2:$D$102</c:f>
              <c:numCache>
                <c:formatCode>General</c:formatCode>
                <c:ptCount val="101"/>
                <c:pt idx="0">
                  <c:v>0.24935220877729619</c:v>
                </c:pt>
                <c:pt idx="1">
                  <c:v>0.27803730045319414</c:v>
                </c:pt>
                <c:pt idx="2">
                  <c:v>0.30864746123661896</c:v>
                </c:pt>
                <c:pt idx="3">
                  <c:v>0.34110819809659193</c:v>
                </c:pt>
                <c:pt idx="4">
                  <c:v>0.37531109885139957</c:v>
                </c:pt>
                <c:pt idx="5">
                  <c:v>0.41111229050718745</c:v>
                </c:pt>
                <c:pt idx="6">
                  <c:v>0.44833156394094309</c:v>
                </c:pt>
                <c:pt idx="7">
                  <c:v>0.48675225595997157</c:v>
                </c:pt>
                <c:pt idx="8">
                  <c:v>0.52612196409345646</c:v>
                </c:pt>
                <c:pt idx="9">
                  <c:v>0.56615414951719745</c:v>
                </c:pt>
                <c:pt idx="10">
                  <c:v>0.60653065971263342</c:v>
                </c:pt>
                <c:pt idx="11">
                  <c:v>0.64690517546435244</c:v>
                </c:pt>
                <c:pt idx="12">
                  <c:v>0.68690755745738774</c:v>
                </c:pt>
                <c:pt idx="13">
                  <c:v>0.72614903707369083</c:v>
                </c:pt>
                <c:pt idx="14">
                  <c:v>0.76422816517149039</c:v>
                </c:pt>
                <c:pt idx="15">
                  <c:v>0.80073740291680806</c:v>
                </c:pt>
                <c:pt idx="16">
                  <c:v>0.835270211411272</c:v>
                </c:pt>
                <c:pt idx="17">
                  <c:v>0.86742847318341076</c:v>
                </c:pt>
                <c:pt idx="18">
                  <c:v>0.8968300597468688</c:v>
                </c:pt>
                <c:pt idx="19">
                  <c:v>0.92311634638663576</c:v>
                </c:pt>
                <c:pt idx="20">
                  <c:v>0.94595946890676541</c:v>
                </c:pt>
                <c:pt idx="21">
                  <c:v>0.96506911778968041</c:v>
                </c:pt>
                <c:pt idx="22">
                  <c:v>0.98019867330675536</c:v>
                </c:pt>
                <c:pt idx="23">
                  <c:v>0.99115050048828479</c:v>
                </c:pt>
                <c:pt idx="24">
                  <c:v>0.99778024508560637</c:v>
                </c:pt>
                <c:pt idx="25">
                  <c:v>1</c:v>
                </c:pt>
                <c:pt idx="26">
                  <c:v>0.99778024508560637</c:v>
                </c:pt>
                <c:pt idx="27">
                  <c:v>0.99115050048828479</c:v>
                </c:pt>
                <c:pt idx="28">
                  <c:v>0.98019867330675536</c:v>
                </c:pt>
                <c:pt idx="29">
                  <c:v>0.96506911778968041</c:v>
                </c:pt>
                <c:pt idx="30">
                  <c:v>0.94595946890676541</c:v>
                </c:pt>
                <c:pt idx="31">
                  <c:v>0.92311634638663576</c:v>
                </c:pt>
                <c:pt idx="32">
                  <c:v>0.8968300597468688</c:v>
                </c:pt>
                <c:pt idx="33">
                  <c:v>0.86742847318341088</c:v>
                </c:pt>
                <c:pt idx="34">
                  <c:v>0.835270211411272</c:v>
                </c:pt>
                <c:pt idx="35">
                  <c:v>0.80073740291680806</c:v>
                </c:pt>
                <c:pt idx="36">
                  <c:v>0.76422816517149039</c:v>
                </c:pt>
                <c:pt idx="37">
                  <c:v>0.72614903707369083</c:v>
                </c:pt>
                <c:pt idx="38">
                  <c:v>0.68690755745738796</c:v>
                </c:pt>
                <c:pt idx="39">
                  <c:v>0.64690517546435244</c:v>
                </c:pt>
                <c:pt idx="40">
                  <c:v>0.60653065971263342</c:v>
                </c:pt>
                <c:pt idx="41">
                  <c:v>0.56615414951719767</c:v>
                </c:pt>
                <c:pt idx="42">
                  <c:v>0.52612196409345646</c:v>
                </c:pt>
                <c:pt idx="43">
                  <c:v>0.48675225595997168</c:v>
                </c:pt>
                <c:pt idx="44">
                  <c:v>0.44833156394094287</c:v>
                </c:pt>
                <c:pt idx="45">
                  <c:v>0.41111229050718745</c:v>
                </c:pt>
                <c:pt idx="46">
                  <c:v>0.37531109885139968</c:v>
                </c:pt>
                <c:pt idx="47">
                  <c:v>0.34110819809659193</c:v>
                </c:pt>
                <c:pt idx="48">
                  <c:v>0.30864746123661896</c:v>
                </c:pt>
                <c:pt idx="49">
                  <c:v>0.27803730045319403</c:v>
                </c:pt>
                <c:pt idx="50">
                  <c:v>0.24935220877729619</c:v>
                </c:pt>
                <c:pt idx="51">
                  <c:v>0.22263486587889106</c:v>
                </c:pt>
                <c:pt idx="52">
                  <c:v>0.19789869908361465</c:v>
                </c:pt>
                <c:pt idx="53">
                  <c:v>0.175130788345151</c:v>
                </c:pt>
                <c:pt idx="54">
                  <c:v>0.15429500550156824</c:v>
                </c:pt>
                <c:pt idx="55">
                  <c:v>0.1353352832366127</c:v>
                </c:pt>
                <c:pt idx="56">
                  <c:v>0.11817891718178063</c:v>
                </c:pt>
                <c:pt idx="57">
                  <c:v>0.10273981490249431</c:v>
                </c:pt>
                <c:pt idx="58">
                  <c:v>8.8921617459386343E-2</c:v>
                </c:pt>
                <c:pt idx="59">
                  <c:v>7.6620632180493461E-2</c:v>
                </c:pt>
                <c:pt idx="60">
                  <c:v>6.5728528616530474E-2</c:v>
                </c:pt>
                <c:pt idx="61">
                  <c:v>5.6134762834133746E-2</c:v>
                </c:pt>
                <c:pt idx="62">
                  <c:v>4.7728707763164131E-2</c:v>
                </c:pt>
                <c:pt idx="63">
                  <c:v>4.0401478874163239E-2</c:v>
                </c:pt>
                <c:pt idx="64">
                  <c:v>3.4047454734599317E-2</c:v>
                </c:pt>
                <c:pt idx="65">
                  <c:v>2.856550078455038E-2</c:v>
                </c:pt>
                <c:pt idx="66">
                  <c:v>2.3859911879380261E-2</c:v>
                </c:pt>
                <c:pt idx="67">
                  <c:v>1.9841094744370288E-2</c:v>
                </c:pt>
                <c:pt idx="68">
                  <c:v>1.6426015518885562E-2</c:v>
                </c:pt>
                <c:pt idx="69">
                  <c:v>1.3538440136652346E-2</c:v>
                </c:pt>
                <c:pt idx="70">
                  <c:v>1.1108996538242306E-2</c:v>
                </c:pt>
                <c:pt idx="71">
                  <c:v>9.0750878156515592E-3</c:v>
                </c:pt>
                <c:pt idx="72">
                  <c:v>7.380684537674243E-3</c:v>
                </c:pt>
                <c:pt idx="73">
                  <c:v>5.9760228950059427E-3</c:v>
                </c:pt>
                <c:pt idx="74">
                  <c:v>4.8172331281061817E-3</c:v>
                </c:pt>
                <c:pt idx="75">
                  <c:v>3.8659201394728076E-3</c:v>
                </c:pt>
                <c:pt idx="76">
                  <c:v>3.0887154082367713E-3</c:v>
                </c:pt>
                <c:pt idx="77">
                  <c:v>2.4568164604892857E-3</c:v>
                </c:pt>
                <c:pt idx="78">
                  <c:v>1.9455273214659288E-3</c:v>
                </c:pt>
                <c:pt idx="79">
                  <c:v>1.533810679324463E-3</c:v>
                </c:pt>
                <c:pt idx="80">
                  <c:v>1.2038599948282032E-3</c:v>
                </c:pt>
                <c:pt idx="81">
                  <c:v>9.4069754486790394E-4</c:v>
                </c:pt>
                <c:pt idx="82">
                  <c:v>7.3180241888047331E-4</c:v>
                </c:pt>
                <c:pt idx="83">
                  <c:v>5.6677080748664685E-4</c:v>
                </c:pt>
                <c:pt idx="84">
                  <c:v>4.3700952989974727E-4</c:v>
                </c:pt>
                <c:pt idx="85">
                  <c:v>3.3546262790251185E-4</c:v>
                </c:pt>
                <c:pt idx="86">
                  <c:v>2.5636998860554324E-4</c:v>
                </c:pt>
                <c:pt idx="87">
                  <c:v>1.9505631968129788E-4</c:v>
                </c:pt>
                <c:pt idx="88">
                  <c:v>1.4774836023203337E-4</c:v>
                </c:pt>
                <c:pt idx="89">
                  <c:v>1.1141793776294888E-4</c:v>
                </c:pt>
                <c:pt idx="90">
                  <c:v>8.3648347229727524E-5</c:v>
                </c:pt>
                <c:pt idx="91">
                  <c:v>6.252150377482026E-5</c:v>
                </c:pt>
                <c:pt idx="92">
                  <c:v>4.6523380952607582E-5</c:v>
                </c:pt>
                <c:pt idx="93">
                  <c:v>3.4465368297408328E-5</c:v>
                </c:pt>
                <c:pt idx="94">
                  <c:v>2.5419346516199203E-5</c:v>
                </c:pt>
                <c:pt idx="95">
                  <c:v>1.8664469113520571E-5</c:v>
                </c:pt>
                <c:pt idx="96">
                  <c:v>1.3643842701763781E-5</c:v>
                </c:pt>
                <c:pt idx="97">
                  <c:v>9.9295043058510998E-6</c:v>
                </c:pt>
                <c:pt idx="98">
                  <c:v>7.1942948914750509E-6</c:v>
                </c:pt>
                <c:pt idx="99">
                  <c:v>5.189418606715275E-6</c:v>
                </c:pt>
                <c:pt idx="100">
                  <c:v>3.7266531720786705E-6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1A-0F4A-B197-629C20383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3786640"/>
        <c:axId val="277394752"/>
      </c:lineChart>
      <c:catAx>
        <c:axId val="283786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7394752"/>
        <c:crosses val="autoZero"/>
        <c:auto val="1"/>
        <c:lblAlgn val="ctr"/>
        <c:lblOffset val="100"/>
        <c:noMultiLvlLbl val="0"/>
      </c:catAx>
      <c:valAx>
        <c:axId val="27739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3786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Лист1!$E$1</c:f>
              <c:strCache>
                <c:ptCount val="1"/>
                <c:pt idx="0">
                  <c:v>колокол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Лист1!$E$2:$E$102</c:f>
              <c:numCache>
                <c:formatCode>General</c:formatCode>
                <c:ptCount val="101"/>
                <c:pt idx="0">
                  <c:v>1.5974440894568689E-3</c:v>
                </c:pt>
                <c:pt idx="1">
                  <c:v>1.7316614027046121E-3</c:v>
                </c:pt>
                <c:pt idx="2">
                  <c:v>1.8802590846597935E-3</c:v>
                </c:pt>
                <c:pt idx="3">
                  <c:v>2.0451231890178515E-3</c:v>
                </c:pt>
                <c:pt idx="4">
                  <c:v>2.2284341060948573E-3</c:v>
                </c:pt>
                <c:pt idx="5">
                  <c:v>2.4327200851452031E-3</c:v>
                </c:pt>
                <c:pt idx="6">
                  <c:v>2.6609219136498902E-3</c:v>
                </c:pt>
                <c:pt idx="7">
                  <c:v>2.9164713846035395E-3</c:v>
                </c:pt>
                <c:pt idx="8">
                  <c:v>3.2033868768771845E-3</c:v>
                </c:pt>
                <c:pt idx="9">
                  <c:v>3.5263902705481888E-3</c:v>
                </c:pt>
                <c:pt idx="10">
                  <c:v>3.8910505836575876E-3</c:v>
                </c:pt>
                <c:pt idx="11">
                  <c:v>4.3039612368035171E-3</c:v>
                </c:pt>
                <c:pt idx="12">
                  <c:v>4.7729598460434074E-3</c:v>
                </c:pt>
                <c:pt idx="13">
                  <c:v>5.3074020744511737E-3</c:v>
                </c:pt>
                <c:pt idx="14">
                  <c:v>5.9185045596159115E-3</c:v>
                </c:pt>
                <c:pt idx="15">
                  <c:v>6.6197765825403388E-3</c:v>
                </c:pt>
                <c:pt idx="16">
                  <c:v>7.4275663727331083E-3</c:v>
                </c:pt>
                <c:pt idx="17">
                  <c:v>8.3617563367479972E-3</c:v>
                </c:pt>
                <c:pt idx="18">
                  <c:v>9.4466528619579476E-3</c:v>
                </c:pt>
                <c:pt idx="19">
                  <c:v>1.0712131810639501E-2</c:v>
                </c:pt>
                <c:pt idx="20">
                  <c:v>1.2195121951219513E-2</c:v>
                </c:pt>
                <c:pt idx="21">
                  <c:v>1.3941537556410947E-2</c:v>
                </c:pt>
                <c:pt idx="22">
                  <c:v>1.6008811249711846E-2</c:v>
                </c:pt>
                <c:pt idx="23">
                  <c:v>1.8469233028160035E-2</c:v>
                </c:pt>
                <c:pt idx="24">
                  <c:v>2.1414376755978889E-2</c:v>
                </c:pt>
                <c:pt idx="25">
                  <c:v>2.4960998439937598E-2</c:v>
                </c:pt>
                <c:pt idx="26">
                  <c:v>2.925892982538271E-2</c:v>
                </c:pt>
                <c:pt idx="27">
                  <c:v>3.4501675056323997E-2</c:v>
                </c:pt>
                <c:pt idx="28">
                  <c:v>4.0940652430237118E-2</c:v>
                </c:pt>
                <c:pt idx="29">
                  <c:v>4.8904299176940641E-2</c:v>
                </c:pt>
                <c:pt idx="30">
                  <c:v>5.8823529411764705E-2</c:v>
                </c:pt>
                <c:pt idx="31">
                  <c:v>7.1265170573185765E-2</c:v>
                </c:pt>
                <c:pt idx="32">
                  <c:v>8.697467297522965E-2</c:v>
                </c:pt>
                <c:pt idx="33">
                  <c:v>0.10692785577570808</c:v>
                </c:pt>
                <c:pt idx="34">
                  <c:v>0.13238720610040242</c:v>
                </c:pt>
                <c:pt idx="35">
                  <c:v>0.16494845360824742</c:v>
                </c:pt>
                <c:pt idx="36">
                  <c:v>0.20654329147389297</c:v>
                </c:pt>
                <c:pt idx="37">
                  <c:v>0.25932937423822006</c:v>
                </c:pt>
                <c:pt idx="38">
                  <c:v>0.32535137948984894</c:v>
                </c:pt>
                <c:pt idx="39">
                  <c:v>0.40582768556470922</c:v>
                </c:pt>
                <c:pt idx="40">
                  <c:v>0.5</c:v>
                </c:pt>
                <c:pt idx="41">
                  <c:v>0.6038282712396591</c:v>
                </c:pt>
                <c:pt idx="42">
                  <c:v>0.70942111237230443</c:v>
                </c:pt>
                <c:pt idx="43">
                  <c:v>0.80638658172727995</c:v>
                </c:pt>
                <c:pt idx="44">
                  <c:v>0.88526912181303141</c:v>
                </c:pt>
                <c:pt idx="45">
                  <c:v>0.94117647058823528</c:v>
                </c:pt>
                <c:pt idx="46">
                  <c:v>0.97503900156006229</c:v>
                </c:pt>
                <c:pt idx="47">
                  <c:v>0.99196508282908447</c:v>
                </c:pt>
                <c:pt idx="48">
                  <c:v>0.99840255591054305</c:v>
                </c:pt>
                <c:pt idx="49">
                  <c:v>0.99990000999900008</c:v>
                </c:pt>
                <c:pt idx="50">
                  <c:v>1</c:v>
                </c:pt>
                <c:pt idx="51">
                  <c:v>0.99990000999900008</c:v>
                </c:pt>
                <c:pt idx="52">
                  <c:v>0.99840255591054305</c:v>
                </c:pt>
                <c:pt idx="53">
                  <c:v>0.99196508282908447</c:v>
                </c:pt>
                <c:pt idx="54">
                  <c:v>0.97503900156006229</c:v>
                </c:pt>
                <c:pt idx="55">
                  <c:v>0.94117647058823528</c:v>
                </c:pt>
                <c:pt idx="56">
                  <c:v>0.88526912181303141</c:v>
                </c:pt>
                <c:pt idx="57">
                  <c:v>0.80638658172727995</c:v>
                </c:pt>
                <c:pt idx="58">
                  <c:v>0.70942111237230443</c:v>
                </c:pt>
                <c:pt idx="59">
                  <c:v>0.6038282712396591</c:v>
                </c:pt>
                <c:pt idx="60">
                  <c:v>0.5</c:v>
                </c:pt>
                <c:pt idx="61">
                  <c:v>0.40582768556470949</c:v>
                </c:pt>
                <c:pt idx="62">
                  <c:v>0.32535137948984894</c:v>
                </c:pt>
                <c:pt idx="63">
                  <c:v>0.25932937423822006</c:v>
                </c:pt>
                <c:pt idx="64">
                  <c:v>0.20654329147389275</c:v>
                </c:pt>
                <c:pt idx="65">
                  <c:v>0.16494845360824742</c:v>
                </c:pt>
                <c:pt idx="66">
                  <c:v>0.13238720610040258</c:v>
                </c:pt>
                <c:pt idx="67">
                  <c:v>0.10692785577570808</c:v>
                </c:pt>
                <c:pt idx="68">
                  <c:v>8.697467297522965E-2</c:v>
                </c:pt>
                <c:pt idx="69">
                  <c:v>7.1265170573185724E-2</c:v>
                </c:pt>
                <c:pt idx="70">
                  <c:v>5.8823529411764705E-2</c:v>
                </c:pt>
                <c:pt idx="71">
                  <c:v>4.8904299176940676E-2</c:v>
                </c:pt>
                <c:pt idx="72">
                  <c:v>4.0940652430237118E-2</c:v>
                </c:pt>
                <c:pt idx="73">
                  <c:v>3.4501675056323997E-2</c:v>
                </c:pt>
                <c:pt idx="74">
                  <c:v>2.9258929825382689E-2</c:v>
                </c:pt>
                <c:pt idx="75">
                  <c:v>2.4960998439937598E-2</c:v>
                </c:pt>
                <c:pt idx="76">
                  <c:v>2.1414376755978907E-2</c:v>
                </c:pt>
                <c:pt idx="77">
                  <c:v>1.8469233028160035E-2</c:v>
                </c:pt>
                <c:pt idx="78">
                  <c:v>1.6008811249711846E-2</c:v>
                </c:pt>
                <c:pt idx="79">
                  <c:v>1.3941537556410942E-2</c:v>
                </c:pt>
                <c:pt idx="80">
                  <c:v>1.2195121951219513E-2</c:v>
                </c:pt>
                <c:pt idx="81">
                  <c:v>1.071213181063951E-2</c:v>
                </c:pt>
                <c:pt idx="82">
                  <c:v>9.4466528619579614E-3</c:v>
                </c:pt>
                <c:pt idx="83">
                  <c:v>8.3617563367479903E-3</c:v>
                </c:pt>
                <c:pt idx="84">
                  <c:v>7.427566372733104E-3</c:v>
                </c:pt>
                <c:pt idx="85">
                  <c:v>6.6197765825403388E-3</c:v>
                </c:pt>
                <c:pt idx="86">
                  <c:v>5.9185045596159159E-3</c:v>
                </c:pt>
                <c:pt idx="87">
                  <c:v>5.3074020744511797E-3</c:v>
                </c:pt>
                <c:pt idx="88">
                  <c:v>4.772959846043404E-3</c:v>
                </c:pt>
                <c:pt idx="89">
                  <c:v>4.3039612368035154E-3</c:v>
                </c:pt>
                <c:pt idx="90">
                  <c:v>3.8910505836575876E-3</c:v>
                </c:pt>
                <c:pt idx="91">
                  <c:v>3.5263902705481888E-3</c:v>
                </c:pt>
                <c:pt idx="92">
                  <c:v>3.2033868768771871E-3</c:v>
                </c:pt>
                <c:pt idx="93">
                  <c:v>2.9164713846035377E-3</c:v>
                </c:pt>
                <c:pt idx="94">
                  <c:v>2.6609219136498902E-3</c:v>
                </c:pt>
                <c:pt idx="95">
                  <c:v>2.4327200851452031E-3</c:v>
                </c:pt>
                <c:pt idx="96">
                  <c:v>2.2284341060948573E-3</c:v>
                </c:pt>
                <c:pt idx="97">
                  <c:v>2.0451231890178537E-3</c:v>
                </c:pt>
                <c:pt idx="98">
                  <c:v>1.8802590846597924E-3</c:v>
                </c:pt>
                <c:pt idx="99">
                  <c:v>1.7316614027046121E-3</c:v>
                </c:pt>
                <c:pt idx="100">
                  <c:v>1.5974440894568689E-3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87-724B-A3E3-29AE7A44E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1789968"/>
        <c:axId val="281788512"/>
      </c:lineChart>
      <c:catAx>
        <c:axId val="28178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1788512"/>
        <c:crosses val="autoZero"/>
        <c:auto val="1"/>
        <c:lblAlgn val="ctr"/>
        <c:lblOffset val="100"/>
        <c:noMultiLvlLbl val="0"/>
      </c:catAx>
      <c:valAx>
        <c:axId val="28178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1789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Лист1!$F$1</c:f>
              <c:strCache>
                <c:ptCount val="1"/>
                <c:pt idx="0">
                  <c:v>сигмоида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Лист1!$F$2:$F$102</c:f>
              <c:numCache>
                <c:formatCode>General</c:formatCode>
                <c:ptCount val="101"/>
                <c:pt idx="0">
                  <c:v>4.5397868702434395E-5</c:v>
                </c:pt>
                <c:pt idx="1">
                  <c:v>5.5448524722794907E-5</c:v>
                </c:pt>
                <c:pt idx="2">
                  <c:v>6.7724149619770231E-5</c:v>
                </c:pt>
                <c:pt idx="3">
                  <c:v>8.2717222851666389E-5</c:v>
                </c:pt>
                <c:pt idx="4">
                  <c:v>1.0102919390777289E-4</c:v>
                </c:pt>
                <c:pt idx="5">
                  <c:v>1.2339457598623172E-4</c:v>
                </c:pt>
                <c:pt idx="6">
                  <c:v>1.5071035805975741E-4</c:v>
                </c:pt>
                <c:pt idx="7">
                  <c:v>1.84071904963424E-4</c:v>
                </c:pt>
                <c:pt idx="8">
                  <c:v>2.248167702332953E-4</c:v>
                </c:pt>
                <c:pt idx="9">
                  <c:v>2.7457815610133291E-4</c:v>
                </c:pt>
                <c:pt idx="10">
                  <c:v>3.3535013046647811E-4</c:v>
                </c:pt>
                <c:pt idx="11">
                  <c:v>4.0956716498605043E-4</c:v>
                </c:pt>
                <c:pt idx="12">
                  <c:v>5.0020110707956432E-4</c:v>
                </c:pt>
                <c:pt idx="13">
                  <c:v>6.1087935943440102E-4</c:v>
                </c:pt>
                <c:pt idx="14">
                  <c:v>7.4602883383669699E-4</c:v>
                </c:pt>
                <c:pt idx="15">
                  <c:v>9.1105119440064539E-4</c:v>
                </c:pt>
                <c:pt idx="16">
                  <c:v>1.1125360328603216E-3</c:v>
                </c:pt>
                <c:pt idx="17">
                  <c:v>1.3585199504289591E-3</c:v>
                </c:pt>
                <c:pt idx="18">
                  <c:v>1.6588010801744215E-3</c:v>
                </c:pt>
                <c:pt idx="19">
                  <c:v>2.0253203890498819E-3</c:v>
                </c:pt>
                <c:pt idx="20">
                  <c:v>2.4726231566347743E-3</c:v>
                </c:pt>
                <c:pt idx="21">
                  <c:v>3.0184163247084241E-3</c:v>
                </c:pt>
                <c:pt idx="22">
                  <c:v>3.684239899435989E-3</c:v>
                </c:pt>
                <c:pt idx="23">
                  <c:v>4.4962731609411782E-3</c:v>
                </c:pt>
                <c:pt idx="24">
                  <c:v>5.4862988994504036E-3</c:v>
                </c:pt>
                <c:pt idx="25">
                  <c:v>6.6928509242848554E-3</c:v>
                </c:pt>
                <c:pt idx="26">
                  <c:v>8.1625711531598966E-3</c:v>
                </c:pt>
                <c:pt idx="27">
                  <c:v>9.9518018669043241E-3</c:v>
                </c:pt>
                <c:pt idx="28">
                  <c:v>1.2128434984274237E-2</c:v>
                </c:pt>
                <c:pt idx="29">
                  <c:v>1.4774031693273055E-2</c:v>
                </c:pt>
                <c:pt idx="30">
                  <c:v>1.7986209962091559E-2</c:v>
                </c:pt>
                <c:pt idx="31">
                  <c:v>2.1881270936130476E-2</c:v>
                </c:pt>
                <c:pt idx="32">
                  <c:v>2.6596993576865863E-2</c:v>
                </c:pt>
                <c:pt idx="33">
                  <c:v>3.2295464698450495E-2</c:v>
                </c:pt>
                <c:pt idx="34">
                  <c:v>3.9165722796764356E-2</c:v>
                </c:pt>
                <c:pt idx="35">
                  <c:v>4.7425873177566781E-2</c:v>
                </c:pt>
                <c:pt idx="36">
                  <c:v>5.7324175898868755E-2</c:v>
                </c:pt>
                <c:pt idx="37">
                  <c:v>6.9138420343346843E-2</c:v>
                </c:pt>
                <c:pt idx="38">
                  <c:v>8.3172696493922352E-2</c:v>
                </c:pt>
                <c:pt idx="39">
                  <c:v>9.9750489119685135E-2</c:v>
                </c:pt>
                <c:pt idx="40">
                  <c:v>0.11920292202211755</c:v>
                </c:pt>
                <c:pt idx="41">
                  <c:v>0.14185106490048771</c:v>
                </c:pt>
                <c:pt idx="42">
                  <c:v>0.16798161486607557</c:v>
                </c:pt>
                <c:pt idx="43">
                  <c:v>0.1978161114414182</c:v>
                </c:pt>
                <c:pt idx="44">
                  <c:v>0.23147521650098246</c:v>
                </c:pt>
                <c:pt idx="45">
                  <c:v>0.2689414213699951</c:v>
                </c:pt>
                <c:pt idx="46">
                  <c:v>0.31002551887238738</c:v>
                </c:pt>
                <c:pt idx="47">
                  <c:v>0.35434369377420466</c:v>
                </c:pt>
                <c:pt idx="48">
                  <c:v>0.40131233988754794</c:v>
                </c:pt>
                <c:pt idx="49">
                  <c:v>0.45016600268752233</c:v>
                </c:pt>
                <c:pt idx="50">
                  <c:v>0.5</c:v>
                </c:pt>
                <c:pt idx="51">
                  <c:v>0.54983399731247773</c:v>
                </c:pt>
                <c:pt idx="52">
                  <c:v>0.59868766011245211</c:v>
                </c:pt>
                <c:pt idx="53">
                  <c:v>0.6456563062257954</c:v>
                </c:pt>
                <c:pt idx="54">
                  <c:v>0.68997448112761262</c:v>
                </c:pt>
                <c:pt idx="55">
                  <c:v>0.7310585786300049</c:v>
                </c:pt>
                <c:pt idx="56">
                  <c:v>0.76852478349901754</c:v>
                </c:pt>
                <c:pt idx="57">
                  <c:v>0.8021838885585818</c:v>
                </c:pt>
                <c:pt idx="58">
                  <c:v>0.83201838513392445</c:v>
                </c:pt>
                <c:pt idx="59">
                  <c:v>0.85814893509951229</c:v>
                </c:pt>
                <c:pt idx="60">
                  <c:v>0.88079707797788231</c:v>
                </c:pt>
                <c:pt idx="61">
                  <c:v>0.9002495108803148</c:v>
                </c:pt>
                <c:pt idx="62">
                  <c:v>0.91682730350607766</c:v>
                </c:pt>
                <c:pt idx="63">
                  <c:v>0.93086157965665306</c:v>
                </c:pt>
                <c:pt idx="64">
                  <c:v>0.94267582410113127</c:v>
                </c:pt>
                <c:pt idx="65">
                  <c:v>0.95257412682243336</c:v>
                </c:pt>
                <c:pt idx="66">
                  <c:v>0.96083427720323566</c:v>
                </c:pt>
                <c:pt idx="67">
                  <c:v>0.96770453530154954</c:v>
                </c:pt>
                <c:pt idx="68">
                  <c:v>0.97340300642313404</c:v>
                </c:pt>
                <c:pt idx="69">
                  <c:v>0.97811872906386943</c:v>
                </c:pt>
                <c:pt idx="70">
                  <c:v>0.98201379003790845</c:v>
                </c:pt>
                <c:pt idx="71">
                  <c:v>0.98522596830672693</c:v>
                </c:pt>
                <c:pt idx="72">
                  <c:v>0.98787156501572571</c:v>
                </c:pt>
                <c:pt idx="73">
                  <c:v>0.99004819813309575</c:v>
                </c:pt>
                <c:pt idx="74">
                  <c:v>0.99183742884684012</c:v>
                </c:pt>
                <c:pt idx="75">
                  <c:v>0.99330714907571527</c:v>
                </c:pt>
                <c:pt idx="76">
                  <c:v>0.99451370110054949</c:v>
                </c:pt>
                <c:pt idx="77">
                  <c:v>0.99550372683905886</c:v>
                </c:pt>
                <c:pt idx="78">
                  <c:v>0.99631576010056411</c:v>
                </c:pt>
                <c:pt idx="79">
                  <c:v>0.99698158367529166</c:v>
                </c:pt>
                <c:pt idx="80">
                  <c:v>0.99752737684336534</c:v>
                </c:pt>
                <c:pt idx="81">
                  <c:v>0.9979746796109501</c:v>
                </c:pt>
                <c:pt idx="82">
                  <c:v>0.99834119891982553</c:v>
                </c:pt>
                <c:pt idx="83">
                  <c:v>0.9986414800495711</c:v>
                </c:pt>
                <c:pt idx="84">
                  <c:v>0.99888746396713979</c:v>
                </c:pt>
                <c:pt idx="85">
                  <c:v>0.9990889488055994</c:v>
                </c:pt>
                <c:pt idx="86">
                  <c:v>0.99925397116616332</c:v>
                </c:pt>
                <c:pt idx="87">
                  <c:v>0.99938912064056562</c:v>
                </c:pt>
                <c:pt idx="88">
                  <c:v>0.99949979889292051</c:v>
                </c:pt>
                <c:pt idx="89">
                  <c:v>0.99959043283501392</c:v>
                </c:pt>
                <c:pt idx="90">
                  <c:v>0.99966464986953363</c:v>
                </c:pt>
                <c:pt idx="91">
                  <c:v>0.99972542184389857</c:v>
                </c:pt>
                <c:pt idx="92">
                  <c:v>0.99977518322976666</c:v>
                </c:pt>
                <c:pt idx="93">
                  <c:v>0.99981592809503661</c:v>
                </c:pt>
                <c:pt idx="94">
                  <c:v>0.99984928964194031</c:v>
                </c:pt>
                <c:pt idx="95">
                  <c:v>0.99987660542401369</c:v>
                </c:pt>
                <c:pt idx="96">
                  <c:v>0.99989897080609225</c:v>
                </c:pt>
                <c:pt idx="97">
                  <c:v>0.99991728277714842</c:v>
                </c:pt>
                <c:pt idx="98">
                  <c:v>0.99993227585038036</c:v>
                </c:pt>
                <c:pt idx="99">
                  <c:v>0.99994455147527717</c:v>
                </c:pt>
                <c:pt idx="100">
                  <c:v>0.99995460213129761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BC-1D46-A6F9-D16F25C81F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4574880"/>
        <c:axId val="285067264"/>
      </c:lineChart>
      <c:catAx>
        <c:axId val="284574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5067264"/>
        <c:crosses val="autoZero"/>
        <c:auto val="1"/>
        <c:lblAlgn val="ctr"/>
        <c:lblOffset val="100"/>
        <c:noMultiLvlLbl val="0"/>
      </c:catAx>
      <c:valAx>
        <c:axId val="28506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4574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Лист1!$G$1</c:f>
              <c:strCache>
                <c:ptCount val="1"/>
                <c:pt idx="0">
                  <c:v>smf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Лист1!$G$2:$G$102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8.0000000000000145E-4</c:v>
                </c:pt>
                <c:pt idx="27">
                  <c:v>3.2000000000000058E-3</c:v>
                </c:pt>
                <c:pt idx="28">
                  <c:v>7.1999999999999911E-3</c:v>
                </c:pt>
                <c:pt idx="29">
                  <c:v>1.2799999999999995E-2</c:v>
                </c:pt>
                <c:pt idx="30">
                  <c:v>2.0000000000000004E-2</c:v>
                </c:pt>
                <c:pt idx="31">
                  <c:v>2.880000000000001E-2</c:v>
                </c:pt>
                <c:pt idx="32">
                  <c:v>3.920000000000002E-2</c:v>
                </c:pt>
                <c:pt idx="33">
                  <c:v>5.1199999999999982E-2</c:v>
                </c:pt>
                <c:pt idx="34">
                  <c:v>6.4799999999999996E-2</c:v>
                </c:pt>
                <c:pt idx="35">
                  <c:v>8.0000000000000016E-2</c:v>
                </c:pt>
                <c:pt idx="36">
                  <c:v>9.6800000000000025E-2</c:v>
                </c:pt>
                <c:pt idx="37">
                  <c:v>0.11520000000000004</c:v>
                </c:pt>
                <c:pt idx="38">
                  <c:v>0.13519999999999996</c:v>
                </c:pt>
                <c:pt idx="39">
                  <c:v>0.15679999999999997</c:v>
                </c:pt>
                <c:pt idx="40">
                  <c:v>0.18</c:v>
                </c:pt>
                <c:pt idx="41">
                  <c:v>0.20479999999999993</c:v>
                </c:pt>
                <c:pt idx="42">
                  <c:v>0.23120000000000004</c:v>
                </c:pt>
                <c:pt idx="43">
                  <c:v>0.25919999999999999</c:v>
                </c:pt>
                <c:pt idx="44">
                  <c:v>0.28880000000000011</c:v>
                </c:pt>
                <c:pt idx="45">
                  <c:v>0.32000000000000006</c:v>
                </c:pt>
                <c:pt idx="46">
                  <c:v>0.35279999999999989</c:v>
                </c:pt>
                <c:pt idx="47">
                  <c:v>0.3872000000000001</c:v>
                </c:pt>
                <c:pt idx="48">
                  <c:v>0.42319999999999991</c:v>
                </c:pt>
                <c:pt idx="49">
                  <c:v>0.46080000000000015</c:v>
                </c:pt>
                <c:pt idx="50">
                  <c:v>0.5</c:v>
                </c:pt>
                <c:pt idx="51">
                  <c:v>0.5391999999999999</c:v>
                </c:pt>
                <c:pt idx="52">
                  <c:v>0.57680000000000009</c:v>
                </c:pt>
                <c:pt idx="53">
                  <c:v>0.6127999999999999</c:v>
                </c:pt>
                <c:pt idx="54">
                  <c:v>0.64720000000000011</c:v>
                </c:pt>
                <c:pt idx="55">
                  <c:v>0.67999999999999994</c:v>
                </c:pt>
                <c:pt idx="56">
                  <c:v>0.71119999999999983</c:v>
                </c:pt>
                <c:pt idx="57">
                  <c:v>0.74080000000000001</c:v>
                </c:pt>
                <c:pt idx="58">
                  <c:v>0.76879999999999993</c:v>
                </c:pt>
                <c:pt idx="59">
                  <c:v>0.79520000000000013</c:v>
                </c:pt>
                <c:pt idx="60">
                  <c:v>0.82000000000000006</c:v>
                </c:pt>
                <c:pt idx="61">
                  <c:v>0.84319999999999995</c:v>
                </c:pt>
                <c:pt idx="62">
                  <c:v>0.86480000000000001</c:v>
                </c:pt>
                <c:pt idx="63">
                  <c:v>0.88479999999999992</c:v>
                </c:pt>
                <c:pt idx="64">
                  <c:v>0.90320000000000011</c:v>
                </c:pt>
                <c:pt idx="65">
                  <c:v>0.91999999999999993</c:v>
                </c:pt>
                <c:pt idx="66">
                  <c:v>0.93519999999999992</c:v>
                </c:pt>
                <c:pt idx="67">
                  <c:v>0.94879999999999998</c:v>
                </c:pt>
                <c:pt idx="68">
                  <c:v>0.96079999999999999</c:v>
                </c:pt>
                <c:pt idx="69">
                  <c:v>0.97120000000000006</c:v>
                </c:pt>
                <c:pt idx="70">
                  <c:v>0.98</c:v>
                </c:pt>
                <c:pt idx="71">
                  <c:v>0.98719999999999997</c:v>
                </c:pt>
                <c:pt idx="72">
                  <c:v>0.99280000000000002</c:v>
                </c:pt>
                <c:pt idx="73">
                  <c:v>0.99680000000000002</c:v>
                </c:pt>
                <c:pt idx="74">
                  <c:v>0.99919999999999998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F6-6B4F-8AB0-AB04270C4D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4648432"/>
        <c:axId val="244497072"/>
      </c:lineChart>
      <c:catAx>
        <c:axId val="244648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4497072"/>
        <c:crosses val="autoZero"/>
        <c:auto val="1"/>
        <c:lblAlgn val="ctr"/>
        <c:lblOffset val="100"/>
        <c:noMultiLvlLbl val="0"/>
      </c:catAx>
      <c:valAx>
        <c:axId val="24449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4648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Лист1!$H$1</c:f>
              <c:strCache>
                <c:ptCount val="1"/>
                <c:pt idx="0">
                  <c:v>zmf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Лист1!$H$2:$H$102</c:f>
              <c:numCache>
                <c:formatCode>General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0.99952662721893493</c:v>
                </c:pt>
                <c:pt idx="17">
                  <c:v>0.9981065088757396</c:v>
                </c:pt>
                <c:pt idx="18">
                  <c:v>0.99573964497041423</c:v>
                </c:pt>
                <c:pt idx="19">
                  <c:v>0.9924260355029586</c:v>
                </c:pt>
                <c:pt idx="20">
                  <c:v>0.98816568047337283</c:v>
                </c:pt>
                <c:pt idx="21">
                  <c:v>0.9829585798816568</c:v>
                </c:pt>
                <c:pt idx="22">
                  <c:v>0.97680473372781063</c:v>
                </c:pt>
                <c:pt idx="23">
                  <c:v>0.9697041420118343</c:v>
                </c:pt>
                <c:pt idx="24">
                  <c:v>0.96165680473372783</c:v>
                </c:pt>
                <c:pt idx="25">
                  <c:v>0.9526627218934911</c:v>
                </c:pt>
                <c:pt idx="26">
                  <c:v>0.94272189349112423</c:v>
                </c:pt>
                <c:pt idx="27">
                  <c:v>0.93183431952662721</c:v>
                </c:pt>
                <c:pt idx="28">
                  <c:v>0.92</c:v>
                </c:pt>
                <c:pt idx="29">
                  <c:v>0.90721893491124261</c:v>
                </c:pt>
                <c:pt idx="30">
                  <c:v>0.89349112426035504</c:v>
                </c:pt>
                <c:pt idx="31">
                  <c:v>0.87881656804733721</c:v>
                </c:pt>
                <c:pt idx="32">
                  <c:v>0.86319526627218934</c:v>
                </c:pt>
                <c:pt idx="33">
                  <c:v>0.84662721893491133</c:v>
                </c:pt>
                <c:pt idx="34">
                  <c:v>0.82911242603550295</c:v>
                </c:pt>
                <c:pt idx="35">
                  <c:v>0.81065088757396442</c:v>
                </c:pt>
                <c:pt idx="36">
                  <c:v>0.79124260355029585</c:v>
                </c:pt>
                <c:pt idx="37">
                  <c:v>0.77088757396449703</c:v>
                </c:pt>
                <c:pt idx="38">
                  <c:v>0.74958579881656817</c:v>
                </c:pt>
                <c:pt idx="39">
                  <c:v>0.72733727810650894</c:v>
                </c:pt>
                <c:pt idx="40">
                  <c:v>0.70414201183431957</c:v>
                </c:pt>
                <c:pt idx="41">
                  <c:v>0.68</c:v>
                </c:pt>
                <c:pt idx="42">
                  <c:v>0.65491124260355027</c:v>
                </c:pt>
                <c:pt idx="43">
                  <c:v>0.62887573964497046</c:v>
                </c:pt>
                <c:pt idx="44">
                  <c:v>0.60189349112426016</c:v>
                </c:pt>
                <c:pt idx="45">
                  <c:v>0.57396449704142005</c:v>
                </c:pt>
                <c:pt idx="46">
                  <c:v>0.5450887573964498</c:v>
                </c:pt>
                <c:pt idx="47">
                  <c:v>0.51526627218934906</c:v>
                </c:pt>
                <c:pt idx="48">
                  <c:v>0.48473372781065094</c:v>
                </c:pt>
                <c:pt idx="49">
                  <c:v>0.45491124260355026</c:v>
                </c:pt>
                <c:pt idx="50">
                  <c:v>0.42603550295857995</c:v>
                </c:pt>
                <c:pt idx="51">
                  <c:v>0.39810650887573978</c:v>
                </c:pt>
                <c:pt idx="52">
                  <c:v>0.37112426035502954</c:v>
                </c:pt>
                <c:pt idx="53">
                  <c:v>0.34508875739644973</c:v>
                </c:pt>
                <c:pt idx="54">
                  <c:v>0.31999999999999995</c:v>
                </c:pt>
                <c:pt idx="55">
                  <c:v>0.29585798816568049</c:v>
                </c:pt>
                <c:pt idx="56">
                  <c:v>0.27266272189349122</c:v>
                </c:pt>
                <c:pt idx="57">
                  <c:v>0.25041420118343188</c:v>
                </c:pt>
                <c:pt idx="58">
                  <c:v>0.229112426035503</c:v>
                </c:pt>
                <c:pt idx="59">
                  <c:v>0.20875739644970409</c:v>
                </c:pt>
                <c:pt idx="60">
                  <c:v>0.18934911242603553</c:v>
                </c:pt>
                <c:pt idx="61">
                  <c:v>0.17088757396449714</c:v>
                </c:pt>
                <c:pt idx="62">
                  <c:v>0.15337278106508873</c:v>
                </c:pt>
                <c:pt idx="63">
                  <c:v>0.13680473372781066</c:v>
                </c:pt>
                <c:pt idx="64">
                  <c:v>0.12118343195266268</c:v>
                </c:pt>
                <c:pt idx="65">
                  <c:v>0.10650887573964499</c:v>
                </c:pt>
                <c:pt idx="66">
                  <c:v>9.2781065088757456E-2</c:v>
                </c:pt>
                <c:pt idx="67">
                  <c:v>7.9999999999999988E-2</c:v>
                </c:pt>
                <c:pt idx="68">
                  <c:v>6.8165680473372806E-2</c:v>
                </c:pt>
                <c:pt idx="69">
                  <c:v>5.7278106508875708E-2</c:v>
                </c:pt>
                <c:pt idx="70">
                  <c:v>4.7337278106508882E-2</c:v>
                </c:pt>
                <c:pt idx="71">
                  <c:v>3.8343195266272223E-2</c:v>
                </c:pt>
                <c:pt idx="72">
                  <c:v>3.029585798816567E-2</c:v>
                </c:pt>
                <c:pt idx="73">
                  <c:v>2.3195266272189364E-2</c:v>
                </c:pt>
                <c:pt idx="74">
                  <c:v>1.7041420118343177E-2</c:v>
                </c:pt>
                <c:pt idx="75">
                  <c:v>1.183431952662722E-2</c:v>
                </c:pt>
                <c:pt idx="76">
                  <c:v>7.5739644970414331E-3</c:v>
                </c:pt>
                <c:pt idx="77">
                  <c:v>4.2603550295857943E-3</c:v>
                </c:pt>
                <c:pt idx="78">
                  <c:v>1.8934911242603583E-3</c:v>
                </c:pt>
                <c:pt idx="79">
                  <c:v>4.7337278106508539E-4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DB-664B-A2AC-0A384CAD9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6206224"/>
        <c:axId val="326207872"/>
      </c:lineChart>
      <c:catAx>
        <c:axId val="326206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6207872"/>
        <c:crosses val="autoZero"/>
        <c:auto val="1"/>
        <c:lblAlgn val="ctr"/>
        <c:lblOffset val="100"/>
        <c:noMultiLvlLbl val="0"/>
      </c:catAx>
      <c:valAx>
        <c:axId val="32620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6206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'Проверка дистрибутивности'!$B$1</c:f>
              <c:strCache>
                <c:ptCount val="1"/>
                <c:pt idx="0">
                  <c:v>Треуг (A)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'Проверка дистрибутивности'!$A$2:$A$102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'Проверка дистрибутивности'!$B$2:$B$102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0.10000000000000009</c:v>
                </c:pt>
                <c:pt idx="12">
                  <c:v>0.19999999999999996</c:v>
                </c:pt>
                <c:pt idx="13">
                  <c:v>0.30000000000000004</c:v>
                </c:pt>
                <c:pt idx="14">
                  <c:v>0.39999999999999991</c:v>
                </c:pt>
                <c:pt idx="15">
                  <c:v>0.5</c:v>
                </c:pt>
                <c:pt idx="16">
                  <c:v>0.60000000000000009</c:v>
                </c:pt>
                <c:pt idx="17">
                  <c:v>0.7</c:v>
                </c:pt>
                <c:pt idx="18">
                  <c:v>0.8</c:v>
                </c:pt>
                <c:pt idx="19">
                  <c:v>0.89999999999999991</c:v>
                </c:pt>
                <c:pt idx="20">
                  <c:v>1</c:v>
                </c:pt>
                <c:pt idx="21">
                  <c:v>0.89999999999999991</c:v>
                </c:pt>
                <c:pt idx="22">
                  <c:v>0.79999999999999982</c:v>
                </c:pt>
                <c:pt idx="23">
                  <c:v>0.70000000000000018</c:v>
                </c:pt>
                <c:pt idx="24">
                  <c:v>0.60000000000000009</c:v>
                </c:pt>
                <c:pt idx="25">
                  <c:v>0.5</c:v>
                </c:pt>
                <c:pt idx="26">
                  <c:v>0.39999999999999991</c:v>
                </c:pt>
                <c:pt idx="27">
                  <c:v>0.29999999999999982</c:v>
                </c:pt>
                <c:pt idx="28">
                  <c:v>0.20000000000000018</c:v>
                </c:pt>
                <c:pt idx="29">
                  <c:v>0.10000000000000009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AC-E64D-B0E3-F818295923B7}"/>
            </c:ext>
          </c:extLst>
        </c:ser>
        <c:ser>
          <c:idx val="2"/>
          <c:order val="1"/>
          <c:tx>
            <c:strRef>
              <c:f>'Проверка дистрибутивности'!$C$1</c:f>
              <c:strCache>
                <c:ptCount val="1"/>
                <c:pt idx="0">
                  <c:v>Гаус (B)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'Проверка дистрибутивности'!$A$2:$A$102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'Проверка дистрибутивности'!$C$2:$C$102</c:f>
              <c:numCache>
                <c:formatCode>General</c:formatCode>
                <c:ptCount val="101"/>
                <c:pt idx="0">
                  <c:v>1.9287498479639181E-22</c:v>
                </c:pt>
                <c:pt idx="1">
                  <c:v>1.3969439431470891E-21</c:v>
                </c:pt>
                <c:pt idx="2">
                  <c:v>9.7209850203007803E-21</c:v>
                </c:pt>
                <c:pt idx="3">
                  <c:v>6.4993479720708472E-20</c:v>
                </c:pt>
                <c:pt idx="4">
                  <c:v>4.175010055850544E-19</c:v>
                </c:pt>
                <c:pt idx="5">
                  <c:v>2.5767571091549807E-18</c:v>
                </c:pt>
                <c:pt idx="6">
                  <c:v>1.5279799682872937E-17</c:v>
                </c:pt>
                <c:pt idx="7">
                  <c:v>8.7054266222962508E-17</c:v>
                </c:pt>
                <c:pt idx="8">
                  <c:v>4.7653047352990878E-16</c:v>
                </c:pt>
                <c:pt idx="9">
                  <c:v>2.5062218871452745E-15</c:v>
                </c:pt>
                <c:pt idx="10">
                  <c:v>1.2664165549094177E-14</c:v>
                </c:pt>
                <c:pt idx="11">
                  <c:v>6.1483964127047778E-14</c:v>
                </c:pt>
                <c:pt idx="12">
                  <c:v>2.8679750088880978E-13</c:v>
                </c:pt>
                <c:pt idx="13">
                  <c:v>1.2853372251336457E-12</c:v>
                </c:pt>
                <c:pt idx="14">
                  <c:v>5.5346100717010135E-12</c:v>
                </c:pt>
                <c:pt idx="15">
                  <c:v>2.289734845645553E-11</c:v>
                </c:pt>
                <c:pt idx="16">
                  <c:v>9.1014707644879687E-11</c:v>
                </c:pt>
                <c:pt idx="17">
                  <c:v>3.4758912812399344E-10</c:v>
                </c:pt>
                <c:pt idx="18">
                  <c:v>1.2754076295260396E-9</c:v>
                </c:pt>
                <c:pt idx="19">
                  <c:v>4.4963494622808535E-9</c:v>
                </c:pt>
                <c:pt idx="20">
                  <c:v>1.5229979744712629E-8</c:v>
                </c:pt>
                <c:pt idx="21">
                  <c:v>4.9564053191724981E-8</c:v>
                </c:pt>
                <c:pt idx="22">
                  <c:v>1.5497531357028994E-7</c:v>
                </c:pt>
                <c:pt idx="23">
                  <c:v>4.6557157157830776E-7</c:v>
                </c:pt>
                <c:pt idx="24">
                  <c:v>1.3438122776315191E-6</c:v>
                </c:pt>
                <c:pt idx="25">
                  <c:v>3.7266531720786705E-6</c:v>
                </c:pt>
                <c:pt idx="26">
                  <c:v>9.9295043058510811E-6</c:v>
                </c:pt>
                <c:pt idx="27">
                  <c:v>2.5419346516199291E-5</c:v>
                </c:pt>
                <c:pt idx="28">
                  <c:v>6.2521503774820152E-5</c:v>
                </c:pt>
                <c:pt idx="29">
                  <c:v>1.4774836023203364E-4</c:v>
                </c:pt>
                <c:pt idx="30">
                  <c:v>3.3546262790251185E-4</c:v>
                </c:pt>
                <c:pt idx="31">
                  <c:v>7.3180241888047277E-4</c:v>
                </c:pt>
                <c:pt idx="32">
                  <c:v>1.5338106793244659E-3</c:v>
                </c:pt>
                <c:pt idx="33">
                  <c:v>3.0887154082367661E-3</c:v>
                </c:pt>
                <c:pt idx="34">
                  <c:v>5.9760228950059375E-3</c:v>
                </c:pt>
                <c:pt idx="35">
                  <c:v>1.1108996538242306E-2</c:v>
                </c:pt>
                <c:pt idx="36">
                  <c:v>1.9841094744370295E-2</c:v>
                </c:pt>
                <c:pt idx="37">
                  <c:v>3.4047454734599372E-2</c:v>
                </c:pt>
                <c:pt idx="38">
                  <c:v>5.6134762834133684E-2</c:v>
                </c:pt>
                <c:pt idx="39">
                  <c:v>8.8921617459386301E-2</c:v>
                </c:pt>
                <c:pt idx="40">
                  <c:v>0.1353352832366127</c:v>
                </c:pt>
                <c:pt idx="41">
                  <c:v>0.19789869908361446</c:v>
                </c:pt>
                <c:pt idx="42">
                  <c:v>0.2780373004531943</c:v>
                </c:pt>
                <c:pt idx="43">
                  <c:v>0.37531109885139935</c:v>
                </c:pt>
                <c:pt idx="44">
                  <c:v>0.48675225595997201</c:v>
                </c:pt>
                <c:pt idx="45">
                  <c:v>0.60653065971263342</c:v>
                </c:pt>
                <c:pt idx="46">
                  <c:v>0.7261490370736905</c:v>
                </c:pt>
                <c:pt idx="47">
                  <c:v>0.83527021141127222</c:v>
                </c:pt>
                <c:pt idx="48">
                  <c:v>0.92311634638663576</c:v>
                </c:pt>
                <c:pt idx="49">
                  <c:v>0.98019867330675536</c:v>
                </c:pt>
                <c:pt idx="50">
                  <c:v>1</c:v>
                </c:pt>
                <c:pt idx="51">
                  <c:v>0.98019867330675536</c:v>
                </c:pt>
                <c:pt idx="52">
                  <c:v>0.92311634638663576</c:v>
                </c:pt>
                <c:pt idx="53">
                  <c:v>0.83527021141127222</c:v>
                </c:pt>
                <c:pt idx="54">
                  <c:v>0.7261490370736905</c:v>
                </c:pt>
                <c:pt idx="55">
                  <c:v>0.60653065971263342</c:v>
                </c:pt>
                <c:pt idx="56">
                  <c:v>0.48675225595997201</c:v>
                </c:pt>
                <c:pt idx="57">
                  <c:v>0.37531109885139935</c:v>
                </c:pt>
                <c:pt idx="58">
                  <c:v>0.2780373004531943</c:v>
                </c:pt>
                <c:pt idx="59">
                  <c:v>0.19789869908361446</c:v>
                </c:pt>
                <c:pt idx="60">
                  <c:v>0.1353352832366127</c:v>
                </c:pt>
                <c:pt idx="61">
                  <c:v>8.8921617459386454E-2</c:v>
                </c:pt>
                <c:pt idx="62">
                  <c:v>5.6134762834133684E-2</c:v>
                </c:pt>
                <c:pt idx="63">
                  <c:v>3.4047454734599372E-2</c:v>
                </c:pt>
                <c:pt idx="64">
                  <c:v>1.9841094744370243E-2</c:v>
                </c:pt>
                <c:pt idx="65">
                  <c:v>1.1108996538242306E-2</c:v>
                </c:pt>
                <c:pt idx="66">
                  <c:v>5.9760228950059592E-3</c:v>
                </c:pt>
                <c:pt idx="67">
                  <c:v>3.0887154082367661E-3</c:v>
                </c:pt>
                <c:pt idx="68">
                  <c:v>1.5338106793244659E-3</c:v>
                </c:pt>
                <c:pt idx="69">
                  <c:v>7.3180241888047082E-4</c:v>
                </c:pt>
                <c:pt idx="70">
                  <c:v>3.3546262790251185E-4</c:v>
                </c:pt>
                <c:pt idx="71">
                  <c:v>1.4774836023203415E-4</c:v>
                </c:pt>
                <c:pt idx="72">
                  <c:v>6.2521503774820152E-5</c:v>
                </c:pt>
                <c:pt idx="73">
                  <c:v>2.5419346516199291E-5</c:v>
                </c:pt>
                <c:pt idx="74">
                  <c:v>9.9295043058510456E-6</c:v>
                </c:pt>
                <c:pt idx="75">
                  <c:v>3.7266531720786705E-6</c:v>
                </c:pt>
                <c:pt idx="76">
                  <c:v>1.3438122776315261E-6</c:v>
                </c:pt>
                <c:pt idx="77">
                  <c:v>4.6557157157830776E-7</c:v>
                </c:pt>
                <c:pt idx="78">
                  <c:v>1.5497531357028994E-7</c:v>
                </c:pt>
                <c:pt idx="79">
                  <c:v>4.9564053191724796E-8</c:v>
                </c:pt>
                <c:pt idx="80">
                  <c:v>1.5229979744712629E-8</c:v>
                </c:pt>
                <c:pt idx="81">
                  <c:v>4.4963494622808858E-9</c:v>
                </c:pt>
                <c:pt idx="82">
                  <c:v>1.2754076295260576E-9</c:v>
                </c:pt>
                <c:pt idx="83">
                  <c:v>3.4758912812398977E-10</c:v>
                </c:pt>
                <c:pt idx="84">
                  <c:v>9.1014707644879028E-11</c:v>
                </c:pt>
                <c:pt idx="85">
                  <c:v>2.289734845645553E-11</c:v>
                </c:pt>
                <c:pt idx="86">
                  <c:v>5.5346100717010523E-12</c:v>
                </c:pt>
                <c:pt idx="87">
                  <c:v>1.2853372251336641E-12</c:v>
                </c:pt>
                <c:pt idx="88">
                  <c:v>2.8679750088880675E-13</c:v>
                </c:pt>
                <c:pt idx="89">
                  <c:v>6.1483964127047349E-14</c:v>
                </c:pt>
                <c:pt idx="90">
                  <c:v>1.2664165549094177E-14</c:v>
                </c:pt>
                <c:pt idx="91">
                  <c:v>2.5062218871452745E-15</c:v>
                </c:pt>
                <c:pt idx="92">
                  <c:v>4.7653047352991559E-16</c:v>
                </c:pt>
                <c:pt idx="93">
                  <c:v>8.7054266222961263E-17</c:v>
                </c:pt>
                <c:pt idx="94">
                  <c:v>1.5279799682872937E-17</c:v>
                </c:pt>
                <c:pt idx="95">
                  <c:v>2.5767571091549807E-18</c:v>
                </c:pt>
                <c:pt idx="96">
                  <c:v>4.175010055850544E-19</c:v>
                </c:pt>
                <c:pt idx="97">
                  <c:v>6.4993479720709856E-20</c:v>
                </c:pt>
                <c:pt idx="98">
                  <c:v>9.7209850203006419E-21</c:v>
                </c:pt>
                <c:pt idx="99">
                  <c:v>1.3969439431470891E-21</c:v>
                </c:pt>
                <c:pt idx="100">
                  <c:v>1.9287498479639181E-22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AC-E64D-B0E3-F818295923B7}"/>
            </c:ext>
          </c:extLst>
        </c:ser>
        <c:ser>
          <c:idx val="3"/>
          <c:order val="2"/>
          <c:tx>
            <c:strRef>
              <c:f>'Проверка дистрибутивности'!$D$1</c:f>
              <c:strCache>
                <c:ptCount val="1"/>
                <c:pt idx="0">
                  <c:v>Колокол (С)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'Проверка дистрибутивности'!$A$2:$A$102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'Проверка дистрибутивности'!$D$2:$D$102</c:f>
              <c:numCache>
                <c:formatCode>General</c:formatCode>
                <c:ptCount val="101"/>
                <c:pt idx="0">
                  <c:v>1.5974440894568689E-3</c:v>
                </c:pt>
                <c:pt idx="1">
                  <c:v>1.7316614027046121E-3</c:v>
                </c:pt>
                <c:pt idx="2">
                  <c:v>1.8802590846597935E-3</c:v>
                </c:pt>
                <c:pt idx="3">
                  <c:v>2.0451231890178515E-3</c:v>
                </c:pt>
                <c:pt idx="4">
                  <c:v>2.2284341060948573E-3</c:v>
                </c:pt>
                <c:pt idx="5">
                  <c:v>2.4327200851452031E-3</c:v>
                </c:pt>
                <c:pt idx="6">
                  <c:v>2.6609219136498902E-3</c:v>
                </c:pt>
                <c:pt idx="7">
                  <c:v>2.9164713846035395E-3</c:v>
                </c:pt>
                <c:pt idx="8">
                  <c:v>3.2033868768771845E-3</c:v>
                </c:pt>
                <c:pt idx="9">
                  <c:v>3.5263902705481888E-3</c:v>
                </c:pt>
                <c:pt idx="10">
                  <c:v>3.8910505836575876E-3</c:v>
                </c:pt>
                <c:pt idx="11">
                  <c:v>4.3039612368035171E-3</c:v>
                </c:pt>
                <c:pt idx="12">
                  <c:v>4.7729598460434074E-3</c:v>
                </c:pt>
                <c:pt idx="13">
                  <c:v>5.3074020744511737E-3</c:v>
                </c:pt>
                <c:pt idx="14">
                  <c:v>5.9185045596159115E-3</c:v>
                </c:pt>
                <c:pt idx="15">
                  <c:v>6.6197765825403388E-3</c:v>
                </c:pt>
                <c:pt idx="16">
                  <c:v>7.4275663727331083E-3</c:v>
                </c:pt>
                <c:pt idx="17">
                  <c:v>8.3617563367479972E-3</c:v>
                </c:pt>
                <c:pt idx="18">
                  <c:v>9.4466528619579476E-3</c:v>
                </c:pt>
                <c:pt idx="19">
                  <c:v>1.0712131810639501E-2</c:v>
                </c:pt>
                <c:pt idx="20">
                  <c:v>1.2195121951219513E-2</c:v>
                </c:pt>
                <c:pt idx="21">
                  <c:v>1.3941537556410947E-2</c:v>
                </c:pt>
                <c:pt idx="22">
                  <c:v>1.6008811249711846E-2</c:v>
                </c:pt>
                <c:pt idx="23">
                  <c:v>1.8469233028160035E-2</c:v>
                </c:pt>
                <c:pt idx="24">
                  <c:v>2.1414376755978889E-2</c:v>
                </c:pt>
                <c:pt idx="25">
                  <c:v>2.4960998439937598E-2</c:v>
                </c:pt>
                <c:pt idx="26">
                  <c:v>2.925892982538271E-2</c:v>
                </c:pt>
                <c:pt idx="27">
                  <c:v>3.4501675056323997E-2</c:v>
                </c:pt>
                <c:pt idx="28">
                  <c:v>4.0940652430237118E-2</c:v>
                </c:pt>
                <c:pt idx="29">
                  <c:v>4.8904299176940641E-2</c:v>
                </c:pt>
                <c:pt idx="30">
                  <c:v>5.8823529411764705E-2</c:v>
                </c:pt>
                <c:pt idx="31">
                  <c:v>7.1265170573185765E-2</c:v>
                </c:pt>
                <c:pt idx="32">
                  <c:v>8.697467297522965E-2</c:v>
                </c:pt>
                <c:pt idx="33">
                  <c:v>0.10692785577570808</c:v>
                </c:pt>
                <c:pt idx="34">
                  <c:v>0.13238720610040242</c:v>
                </c:pt>
                <c:pt idx="35">
                  <c:v>0.16494845360824742</c:v>
                </c:pt>
                <c:pt idx="36">
                  <c:v>0.20654329147389297</c:v>
                </c:pt>
                <c:pt idx="37">
                  <c:v>0.25932937423822006</c:v>
                </c:pt>
                <c:pt idx="38">
                  <c:v>0.32535137948984894</c:v>
                </c:pt>
                <c:pt idx="39">
                  <c:v>0.40582768556470922</c:v>
                </c:pt>
                <c:pt idx="40">
                  <c:v>0.5</c:v>
                </c:pt>
                <c:pt idx="41">
                  <c:v>0.6038282712396591</c:v>
                </c:pt>
                <c:pt idx="42">
                  <c:v>0.70942111237230443</c:v>
                </c:pt>
                <c:pt idx="43">
                  <c:v>0.80638658172727995</c:v>
                </c:pt>
                <c:pt idx="44">
                  <c:v>0.88526912181303141</c:v>
                </c:pt>
                <c:pt idx="45">
                  <c:v>0.94117647058823528</c:v>
                </c:pt>
                <c:pt idx="46">
                  <c:v>0.97503900156006229</c:v>
                </c:pt>
                <c:pt idx="47">
                  <c:v>0.99196508282908447</c:v>
                </c:pt>
                <c:pt idx="48">
                  <c:v>0.99840255591054305</c:v>
                </c:pt>
                <c:pt idx="49">
                  <c:v>0.99990000999900008</c:v>
                </c:pt>
                <c:pt idx="50">
                  <c:v>1</c:v>
                </c:pt>
                <c:pt idx="51">
                  <c:v>0.99990000999900008</c:v>
                </c:pt>
                <c:pt idx="52">
                  <c:v>0.99840255591054305</c:v>
                </c:pt>
                <c:pt idx="53">
                  <c:v>0.99196508282908447</c:v>
                </c:pt>
                <c:pt idx="54">
                  <c:v>0.97503900156006229</c:v>
                </c:pt>
                <c:pt idx="55">
                  <c:v>0.94117647058823528</c:v>
                </c:pt>
                <c:pt idx="56">
                  <c:v>0.88526912181303141</c:v>
                </c:pt>
                <c:pt idx="57">
                  <c:v>0.80638658172727995</c:v>
                </c:pt>
                <c:pt idx="58">
                  <c:v>0.70942111237230443</c:v>
                </c:pt>
                <c:pt idx="59">
                  <c:v>0.6038282712396591</c:v>
                </c:pt>
                <c:pt idx="60">
                  <c:v>0.5</c:v>
                </c:pt>
                <c:pt idx="61">
                  <c:v>0.40582768556470949</c:v>
                </c:pt>
                <c:pt idx="62">
                  <c:v>0.32535137948984894</c:v>
                </c:pt>
                <c:pt idx="63">
                  <c:v>0.25932937423822006</c:v>
                </c:pt>
                <c:pt idx="64">
                  <c:v>0.20654329147389275</c:v>
                </c:pt>
                <c:pt idx="65">
                  <c:v>0.16494845360824742</c:v>
                </c:pt>
                <c:pt idx="66">
                  <c:v>0.13238720610040258</c:v>
                </c:pt>
                <c:pt idx="67">
                  <c:v>0.10692785577570808</c:v>
                </c:pt>
                <c:pt idx="68">
                  <c:v>8.697467297522965E-2</c:v>
                </c:pt>
                <c:pt idx="69">
                  <c:v>7.1265170573185724E-2</c:v>
                </c:pt>
                <c:pt idx="70">
                  <c:v>5.8823529411764705E-2</c:v>
                </c:pt>
                <c:pt idx="71">
                  <c:v>4.8904299176940676E-2</c:v>
                </c:pt>
                <c:pt idx="72">
                  <c:v>4.0940652430237118E-2</c:v>
                </c:pt>
                <c:pt idx="73">
                  <c:v>3.4501675056323997E-2</c:v>
                </c:pt>
                <c:pt idx="74">
                  <c:v>2.9258929825382689E-2</c:v>
                </c:pt>
                <c:pt idx="75">
                  <c:v>2.4960998439937598E-2</c:v>
                </c:pt>
                <c:pt idx="76">
                  <c:v>2.1414376755978907E-2</c:v>
                </c:pt>
                <c:pt idx="77">
                  <c:v>1.8469233028160035E-2</c:v>
                </c:pt>
                <c:pt idx="78">
                  <c:v>1.6008811249711846E-2</c:v>
                </c:pt>
                <c:pt idx="79">
                  <c:v>1.3941537556410942E-2</c:v>
                </c:pt>
                <c:pt idx="80">
                  <c:v>1.2195121951219513E-2</c:v>
                </c:pt>
                <c:pt idx="81">
                  <c:v>1.071213181063951E-2</c:v>
                </c:pt>
                <c:pt idx="82">
                  <c:v>9.4466528619579614E-3</c:v>
                </c:pt>
                <c:pt idx="83">
                  <c:v>8.3617563367479903E-3</c:v>
                </c:pt>
                <c:pt idx="84">
                  <c:v>7.427566372733104E-3</c:v>
                </c:pt>
                <c:pt idx="85">
                  <c:v>6.6197765825403388E-3</c:v>
                </c:pt>
                <c:pt idx="86">
                  <c:v>5.9185045596159159E-3</c:v>
                </c:pt>
                <c:pt idx="87">
                  <c:v>5.3074020744511797E-3</c:v>
                </c:pt>
                <c:pt idx="88">
                  <c:v>4.772959846043404E-3</c:v>
                </c:pt>
                <c:pt idx="89">
                  <c:v>4.3039612368035154E-3</c:v>
                </c:pt>
                <c:pt idx="90">
                  <c:v>3.8910505836575876E-3</c:v>
                </c:pt>
                <c:pt idx="91">
                  <c:v>3.5263902705481888E-3</c:v>
                </c:pt>
                <c:pt idx="92">
                  <c:v>3.2033868768771871E-3</c:v>
                </c:pt>
                <c:pt idx="93">
                  <c:v>2.9164713846035377E-3</c:v>
                </c:pt>
                <c:pt idx="94">
                  <c:v>2.6609219136498902E-3</c:v>
                </c:pt>
                <c:pt idx="95">
                  <c:v>2.4327200851452031E-3</c:v>
                </c:pt>
                <c:pt idx="96">
                  <c:v>2.2284341060948573E-3</c:v>
                </c:pt>
                <c:pt idx="97">
                  <c:v>2.0451231890178537E-3</c:v>
                </c:pt>
                <c:pt idx="98">
                  <c:v>1.8802590846597924E-3</c:v>
                </c:pt>
                <c:pt idx="99">
                  <c:v>1.7316614027046121E-3</c:v>
                </c:pt>
                <c:pt idx="100">
                  <c:v>1.5974440894568689E-3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AC-E64D-B0E3-F818295923B7}"/>
            </c:ext>
          </c:extLst>
        </c:ser>
        <c:ser>
          <c:idx val="5"/>
          <c:order val="3"/>
          <c:tx>
            <c:strRef>
              <c:f>'Проверка дистрибутивности'!$F$1</c:f>
              <c:strCache>
                <c:ptCount val="1"/>
                <c:pt idx="0">
                  <c:v>A n (B u C)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'Проверка дистрибутивности'!$A$2:$A$102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'Проверка дистрибутивности'!$F$2:$F$102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4.3039612368035171E-3</c:v>
                </c:pt>
                <c:pt idx="12">
                  <c:v>4.7729598460434074E-3</c:v>
                </c:pt>
                <c:pt idx="13">
                  <c:v>5.3074020744511737E-3</c:v>
                </c:pt>
                <c:pt idx="14">
                  <c:v>5.9185045596159115E-3</c:v>
                </c:pt>
                <c:pt idx="15">
                  <c:v>6.6197765825403388E-3</c:v>
                </c:pt>
                <c:pt idx="16">
                  <c:v>7.4275663727331083E-3</c:v>
                </c:pt>
                <c:pt idx="17">
                  <c:v>8.3617563367479972E-3</c:v>
                </c:pt>
                <c:pt idx="18">
                  <c:v>9.4466528619579476E-3</c:v>
                </c:pt>
                <c:pt idx="19">
                  <c:v>1.0712131810639501E-2</c:v>
                </c:pt>
                <c:pt idx="20">
                  <c:v>1.2195121951219513E-2</c:v>
                </c:pt>
                <c:pt idx="21">
                  <c:v>1.3941537556410947E-2</c:v>
                </c:pt>
                <c:pt idx="22">
                  <c:v>1.6008811249711846E-2</c:v>
                </c:pt>
                <c:pt idx="23">
                  <c:v>1.8469233028160035E-2</c:v>
                </c:pt>
                <c:pt idx="24">
                  <c:v>2.1414376755978889E-2</c:v>
                </c:pt>
                <c:pt idx="25">
                  <c:v>2.4960998439937598E-2</c:v>
                </c:pt>
                <c:pt idx="26">
                  <c:v>2.925892982538271E-2</c:v>
                </c:pt>
                <c:pt idx="27">
                  <c:v>3.4501675056323997E-2</c:v>
                </c:pt>
                <c:pt idx="28">
                  <c:v>4.0940652430237118E-2</c:v>
                </c:pt>
                <c:pt idx="29">
                  <c:v>4.8904299176940641E-2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8AC-E64D-B0E3-F818295923B7}"/>
            </c:ext>
          </c:extLst>
        </c:ser>
        <c:ser>
          <c:idx val="6"/>
          <c:order val="4"/>
          <c:tx>
            <c:strRef>
              <c:f>'Проверка дистрибутивности'!$G$1</c:f>
              <c:strCache>
                <c:ptCount val="1"/>
                <c:pt idx="0">
                  <c:v>(A n B) u (A n C)</c:v>
                </c:pt>
              </c:strCache>
            </c:strRef>
          </c:tx>
          <c:spPr>
            <a:ln w="12700" cap="rnd">
              <a:solidFill>
                <a:schemeClr val="accent1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'Проверка дистрибутивности'!$A$2:$A$102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'Проверка дистрибутивности'!$G$2:$G$102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4.3039612368035171E-3</c:v>
                </c:pt>
                <c:pt idx="12">
                  <c:v>4.7729598460434074E-3</c:v>
                </c:pt>
                <c:pt idx="13">
                  <c:v>5.3074020744511737E-3</c:v>
                </c:pt>
                <c:pt idx="14">
                  <c:v>5.9185045596159115E-3</c:v>
                </c:pt>
                <c:pt idx="15">
                  <c:v>6.6197765825403388E-3</c:v>
                </c:pt>
                <c:pt idx="16">
                  <c:v>7.4275663727331083E-3</c:v>
                </c:pt>
                <c:pt idx="17">
                  <c:v>8.3617563367479972E-3</c:v>
                </c:pt>
                <c:pt idx="18">
                  <c:v>9.4466528619579476E-3</c:v>
                </c:pt>
                <c:pt idx="19">
                  <c:v>1.0712131810639501E-2</c:v>
                </c:pt>
                <c:pt idx="20">
                  <c:v>1.2195121951219513E-2</c:v>
                </c:pt>
                <c:pt idx="21">
                  <c:v>1.3941537556410947E-2</c:v>
                </c:pt>
                <c:pt idx="22">
                  <c:v>1.6008811249711846E-2</c:v>
                </c:pt>
                <c:pt idx="23">
                  <c:v>1.8469233028160035E-2</c:v>
                </c:pt>
                <c:pt idx="24">
                  <c:v>2.1414376755978889E-2</c:v>
                </c:pt>
                <c:pt idx="25">
                  <c:v>2.4960998439937598E-2</c:v>
                </c:pt>
                <c:pt idx="26">
                  <c:v>2.925892982538271E-2</c:v>
                </c:pt>
                <c:pt idx="27">
                  <c:v>3.4501675056323997E-2</c:v>
                </c:pt>
                <c:pt idx="28">
                  <c:v>4.0940652430237118E-2</c:v>
                </c:pt>
                <c:pt idx="29">
                  <c:v>4.8904299176940641E-2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8AC-E64D-B0E3-F818295923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1185600"/>
        <c:axId val="1251829072"/>
      </c:lineChart>
      <c:catAx>
        <c:axId val="125118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1829072"/>
        <c:crosses val="autoZero"/>
        <c:auto val="1"/>
        <c:lblAlgn val="ctr"/>
        <c:lblOffset val="100"/>
        <c:noMultiLvlLbl val="0"/>
      </c:catAx>
      <c:valAx>
        <c:axId val="125182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118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'Проверка дистрибутивности'!$B$1</c:f>
              <c:strCache>
                <c:ptCount val="1"/>
                <c:pt idx="0">
                  <c:v>Треуг (A)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'Проверка дистрибутивности'!$A$2:$A$102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'Проверка дистрибутивности'!$B$2:$B$102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0.10000000000000009</c:v>
                </c:pt>
                <c:pt idx="12">
                  <c:v>0.19999999999999996</c:v>
                </c:pt>
                <c:pt idx="13">
                  <c:v>0.30000000000000004</c:v>
                </c:pt>
                <c:pt idx="14">
                  <c:v>0.39999999999999991</c:v>
                </c:pt>
                <c:pt idx="15">
                  <c:v>0.5</c:v>
                </c:pt>
                <c:pt idx="16">
                  <c:v>0.60000000000000009</c:v>
                </c:pt>
                <c:pt idx="17">
                  <c:v>0.7</c:v>
                </c:pt>
                <c:pt idx="18">
                  <c:v>0.8</c:v>
                </c:pt>
                <c:pt idx="19">
                  <c:v>0.89999999999999991</c:v>
                </c:pt>
                <c:pt idx="20">
                  <c:v>1</c:v>
                </c:pt>
                <c:pt idx="21">
                  <c:v>0.89999999999999991</c:v>
                </c:pt>
                <c:pt idx="22">
                  <c:v>0.79999999999999982</c:v>
                </c:pt>
                <c:pt idx="23">
                  <c:v>0.70000000000000018</c:v>
                </c:pt>
                <c:pt idx="24">
                  <c:v>0.60000000000000009</c:v>
                </c:pt>
                <c:pt idx="25">
                  <c:v>0.5</c:v>
                </c:pt>
                <c:pt idx="26">
                  <c:v>0.39999999999999991</c:v>
                </c:pt>
                <c:pt idx="27">
                  <c:v>0.29999999999999982</c:v>
                </c:pt>
                <c:pt idx="28">
                  <c:v>0.20000000000000018</c:v>
                </c:pt>
                <c:pt idx="29">
                  <c:v>0.10000000000000009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4B-AD47-B365-33E89CDEE898}"/>
            </c:ext>
          </c:extLst>
        </c:ser>
        <c:ser>
          <c:idx val="2"/>
          <c:order val="1"/>
          <c:tx>
            <c:strRef>
              <c:f>'Проверка дистрибутивности'!$C$1</c:f>
              <c:strCache>
                <c:ptCount val="1"/>
                <c:pt idx="0">
                  <c:v>Гаус (B)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'Проверка дистрибутивности'!$A$2:$A$102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'Проверка дистрибутивности'!$C$2:$C$102</c:f>
              <c:numCache>
                <c:formatCode>General</c:formatCode>
                <c:ptCount val="101"/>
                <c:pt idx="0">
                  <c:v>1.9287498479639181E-22</c:v>
                </c:pt>
                <c:pt idx="1">
                  <c:v>1.3969439431470891E-21</c:v>
                </c:pt>
                <c:pt idx="2">
                  <c:v>9.7209850203007803E-21</c:v>
                </c:pt>
                <c:pt idx="3">
                  <c:v>6.4993479720708472E-20</c:v>
                </c:pt>
                <c:pt idx="4">
                  <c:v>4.175010055850544E-19</c:v>
                </c:pt>
                <c:pt idx="5">
                  <c:v>2.5767571091549807E-18</c:v>
                </c:pt>
                <c:pt idx="6">
                  <c:v>1.5279799682872937E-17</c:v>
                </c:pt>
                <c:pt idx="7">
                  <c:v>8.7054266222962508E-17</c:v>
                </c:pt>
                <c:pt idx="8">
                  <c:v>4.7653047352990878E-16</c:v>
                </c:pt>
                <c:pt idx="9">
                  <c:v>2.5062218871452745E-15</c:v>
                </c:pt>
                <c:pt idx="10">
                  <c:v>1.2664165549094177E-14</c:v>
                </c:pt>
                <c:pt idx="11">
                  <c:v>6.1483964127047778E-14</c:v>
                </c:pt>
                <c:pt idx="12">
                  <c:v>2.8679750088880978E-13</c:v>
                </c:pt>
                <c:pt idx="13">
                  <c:v>1.2853372251336457E-12</c:v>
                </c:pt>
                <c:pt idx="14">
                  <c:v>5.5346100717010135E-12</c:v>
                </c:pt>
                <c:pt idx="15">
                  <c:v>2.289734845645553E-11</c:v>
                </c:pt>
                <c:pt idx="16">
                  <c:v>9.1014707644879687E-11</c:v>
                </c:pt>
                <c:pt idx="17">
                  <c:v>3.4758912812399344E-10</c:v>
                </c:pt>
                <c:pt idx="18">
                  <c:v>1.2754076295260396E-9</c:v>
                </c:pt>
                <c:pt idx="19">
                  <c:v>4.4963494622808535E-9</c:v>
                </c:pt>
                <c:pt idx="20">
                  <c:v>1.5229979744712629E-8</c:v>
                </c:pt>
                <c:pt idx="21">
                  <c:v>4.9564053191724981E-8</c:v>
                </c:pt>
                <c:pt idx="22">
                  <c:v>1.5497531357028994E-7</c:v>
                </c:pt>
                <c:pt idx="23">
                  <c:v>4.6557157157830776E-7</c:v>
                </c:pt>
                <c:pt idx="24">
                  <c:v>1.3438122776315191E-6</c:v>
                </c:pt>
                <c:pt idx="25">
                  <c:v>3.7266531720786705E-6</c:v>
                </c:pt>
                <c:pt idx="26">
                  <c:v>9.9295043058510811E-6</c:v>
                </c:pt>
                <c:pt idx="27">
                  <c:v>2.5419346516199291E-5</c:v>
                </c:pt>
                <c:pt idx="28">
                  <c:v>6.2521503774820152E-5</c:v>
                </c:pt>
                <c:pt idx="29">
                  <c:v>1.4774836023203364E-4</c:v>
                </c:pt>
                <c:pt idx="30">
                  <c:v>3.3546262790251185E-4</c:v>
                </c:pt>
                <c:pt idx="31">
                  <c:v>7.3180241888047277E-4</c:v>
                </c:pt>
                <c:pt idx="32">
                  <c:v>1.5338106793244659E-3</c:v>
                </c:pt>
                <c:pt idx="33">
                  <c:v>3.0887154082367661E-3</c:v>
                </c:pt>
                <c:pt idx="34">
                  <c:v>5.9760228950059375E-3</c:v>
                </c:pt>
                <c:pt idx="35">
                  <c:v>1.1108996538242306E-2</c:v>
                </c:pt>
                <c:pt idx="36">
                  <c:v>1.9841094744370295E-2</c:v>
                </c:pt>
                <c:pt idx="37">
                  <c:v>3.4047454734599372E-2</c:v>
                </c:pt>
                <c:pt idx="38">
                  <c:v>5.6134762834133684E-2</c:v>
                </c:pt>
                <c:pt idx="39">
                  <c:v>8.8921617459386301E-2</c:v>
                </c:pt>
                <c:pt idx="40">
                  <c:v>0.1353352832366127</c:v>
                </c:pt>
                <c:pt idx="41">
                  <c:v>0.19789869908361446</c:v>
                </c:pt>
                <c:pt idx="42">
                  <c:v>0.2780373004531943</c:v>
                </c:pt>
                <c:pt idx="43">
                  <c:v>0.37531109885139935</c:v>
                </c:pt>
                <c:pt idx="44">
                  <c:v>0.48675225595997201</c:v>
                </c:pt>
                <c:pt idx="45">
                  <c:v>0.60653065971263342</c:v>
                </c:pt>
                <c:pt idx="46">
                  <c:v>0.7261490370736905</c:v>
                </c:pt>
                <c:pt idx="47">
                  <c:v>0.83527021141127222</c:v>
                </c:pt>
                <c:pt idx="48">
                  <c:v>0.92311634638663576</c:v>
                </c:pt>
                <c:pt idx="49">
                  <c:v>0.98019867330675536</c:v>
                </c:pt>
                <c:pt idx="50">
                  <c:v>1</c:v>
                </c:pt>
                <c:pt idx="51">
                  <c:v>0.98019867330675536</c:v>
                </c:pt>
                <c:pt idx="52">
                  <c:v>0.92311634638663576</c:v>
                </c:pt>
                <c:pt idx="53">
                  <c:v>0.83527021141127222</c:v>
                </c:pt>
                <c:pt idx="54">
                  <c:v>0.7261490370736905</c:v>
                </c:pt>
                <c:pt idx="55">
                  <c:v>0.60653065971263342</c:v>
                </c:pt>
                <c:pt idx="56">
                  <c:v>0.48675225595997201</c:v>
                </c:pt>
                <c:pt idx="57">
                  <c:v>0.37531109885139935</c:v>
                </c:pt>
                <c:pt idx="58">
                  <c:v>0.2780373004531943</c:v>
                </c:pt>
                <c:pt idx="59">
                  <c:v>0.19789869908361446</c:v>
                </c:pt>
                <c:pt idx="60">
                  <c:v>0.1353352832366127</c:v>
                </c:pt>
                <c:pt idx="61">
                  <c:v>8.8921617459386454E-2</c:v>
                </c:pt>
                <c:pt idx="62">
                  <c:v>5.6134762834133684E-2</c:v>
                </c:pt>
                <c:pt idx="63">
                  <c:v>3.4047454734599372E-2</c:v>
                </c:pt>
                <c:pt idx="64">
                  <c:v>1.9841094744370243E-2</c:v>
                </c:pt>
                <c:pt idx="65">
                  <c:v>1.1108996538242306E-2</c:v>
                </c:pt>
                <c:pt idx="66">
                  <c:v>5.9760228950059592E-3</c:v>
                </c:pt>
                <c:pt idx="67">
                  <c:v>3.0887154082367661E-3</c:v>
                </c:pt>
                <c:pt idx="68">
                  <c:v>1.5338106793244659E-3</c:v>
                </c:pt>
                <c:pt idx="69">
                  <c:v>7.3180241888047082E-4</c:v>
                </c:pt>
                <c:pt idx="70">
                  <c:v>3.3546262790251185E-4</c:v>
                </c:pt>
                <c:pt idx="71">
                  <c:v>1.4774836023203415E-4</c:v>
                </c:pt>
                <c:pt idx="72">
                  <c:v>6.2521503774820152E-5</c:v>
                </c:pt>
                <c:pt idx="73">
                  <c:v>2.5419346516199291E-5</c:v>
                </c:pt>
                <c:pt idx="74">
                  <c:v>9.9295043058510456E-6</c:v>
                </c:pt>
                <c:pt idx="75">
                  <c:v>3.7266531720786705E-6</c:v>
                </c:pt>
                <c:pt idx="76">
                  <c:v>1.3438122776315261E-6</c:v>
                </c:pt>
                <c:pt idx="77">
                  <c:v>4.6557157157830776E-7</c:v>
                </c:pt>
                <c:pt idx="78">
                  <c:v>1.5497531357028994E-7</c:v>
                </c:pt>
                <c:pt idx="79">
                  <c:v>4.9564053191724796E-8</c:v>
                </c:pt>
                <c:pt idx="80">
                  <c:v>1.5229979744712629E-8</c:v>
                </c:pt>
                <c:pt idx="81">
                  <c:v>4.4963494622808858E-9</c:v>
                </c:pt>
                <c:pt idx="82">
                  <c:v>1.2754076295260576E-9</c:v>
                </c:pt>
                <c:pt idx="83">
                  <c:v>3.4758912812398977E-10</c:v>
                </c:pt>
                <c:pt idx="84">
                  <c:v>9.1014707644879028E-11</c:v>
                </c:pt>
                <c:pt idx="85">
                  <c:v>2.289734845645553E-11</c:v>
                </c:pt>
                <c:pt idx="86">
                  <c:v>5.5346100717010523E-12</c:v>
                </c:pt>
                <c:pt idx="87">
                  <c:v>1.2853372251336641E-12</c:v>
                </c:pt>
                <c:pt idx="88">
                  <c:v>2.8679750088880675E-13</c:v>
                </c:pt>
                <c:pt idx="89">
                  <c:v>6.1483964127047349E-14</c:v>
                </c:pt>
                <c:pt idx="90">
                  <c:v>1.2664165549094177E-14</c:v>
                </c:pt>
                <c:pt idx="91">
                  <c:v>2.5062218871452745E-15</c:v>
                </c:pt>
                <c:pt idx="92">
                  <c:v>4.7653047352991559E-16</c:v>
                </c:pt>
                <c:pt idx="93">
                  <c:v>8.7054266222961263E-17</c:v>
                </c:pt>
                <c:pt idx="94">
                  <c:v>1.5279799682872937E-17</c:v>
                </c:pt>
                <c:pt idx="95">
                  <c:v>2.5767571091549807E-18</c:v>
                </c:pt>
                <c:pt idx="96">
                  <c:v>4.175010055850544E-19</c:v>
                </c:pt>
                <c:pt idx="97">
                  <c:v>6.4993479720709856E-20</c:v>
                </c:pt>
                <c:pt idx="98">
                  <c:v>9.7209850203006419E-21</c:v>
                </c:pt>
                <c:pt idx="99">
                  <c:v>1.3969439431470891E-21</c:v>
                </c:pt>
                <c:pt idx="100">
                  <c:v>1.9287498479639181E-22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4B-AD47-B365-33E89CDEE898}"/>
            </c:ext>
          </c:extLst>
        </c:ser>
        <c:ser>
          <c:idx val="3"/>
          <c:order val="2"/>
          <c:tx>
            <c:strRef>
              <c:f>'Проверка дистрибутивности'!$D$1</c:f>
              <c:strCache>
                <c:ptCount val="1"/>
                <c:pt idx="0">
                  <c:v>Колокол (С)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'Проверка дистрибутивности'!$A$2:$A$102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'Проверка дистрибутивности'!$D$2:$D$102</c:f>
              <c:numCache>
                <c:formatCode>General</c:formatCode>
                <c:ptCount val="101"/>
                <c:pt idx="0">
                  <c:v>1.5974440894568689E-3</c:v>
                </c:pt>
                <c:pt idx="1">
                  <c:v>1.7316614027046121E-3</c:v>
                </c:pt>
                <c:pt idx="2">
                  <c:v>1.8802590846597935E-3</c:v>
                </c:pt>
                <c:pt idx="3">
                  <c:v>2.0451231890178515E-3</c:v>
                </c:pt>
                <c:pt idx="4">
                  <c:v>2.2284341060948573E-3</c:v>
                </c:pt>
                <c:pt idx="5">
                  <c:v>2.4327200851452031E-3</c:v>
                </c:pt>
                <c:pt idx="6">
                  <c:v>2.6609219136498902E-3</c:v>
                </c:pt>
                <c:pt idx="7">
                  <c:v>2.9164713846035395E-3</c:v>
                </c:pt>
                <c:pt idx="8">
                  <c:v>3.2033868768771845E-3</c:v>
                </c:pt>
                <c:pt idx="9">
                  <c:v>3.5263902705481888E-3</c:v>
                </c:pt>
                <c:pt idx="10">
                  <c:v>3.8910505836575876E-3</c:v>
                </c:pt>
                <c:pt idx="11">
                  <c:v>4.3039612368035171E-3</c:v>
                </c:pt>
                <c:pt idx="12">
                  <c:v>4.7729598460434074E-3</c:v>
                </c:pt>
                <c:pt idx="13">
                  <c:v>5.3074020744511737E-3</c:v>
                </c:pt>
                <c:pt idx="14">
                  <c:v>5.9185045596159115E-3</c:v>
                </c:pt>
                <c:pt idx="15">
                  <c:v>6.6197765825403388E-3</c:v>
                </c:pt>
                <c:pt idx="16">
                  <c:v>7.4275663727331083E-3</c:v>
                </c:pt>
                <c:pt idx="17">
                  <c:v>8.3617563367479972E-3</c:v>
                </c:pt>
                <c:pt idx="18">
                  <c:v>9.4466528619579476E-3</c:v>
                </c:pt>
                <c:pt idx="19">
                  <c:v>1.0712131810639501E-2</c:v>
                </c:pt>
                <c:pt idx="20">
                  <c:v>1.2195121951219513E-2</c:v>
                </c:pt>
                <c:pt idx="21">
                  <c:v>1.3941537556410947E-2</c:v>
                </c:pt>
                <c:pt idx="22">
                  <c:v>1.6008811249711846E-2</c:v>
                </c:pt>
                <c:pt idx="23">
                  <c:v>1.8469233028160035E-2</c:v>
                </c:pt>
                <c:pt idx="24">
                  <c:v>2.1414376755978889E-2</c:v>
                </c:pt>
                <c:pt idx="25">
                  <c:v>2.4960998439937598E-2</c:v>
                </c:pt>
                <c:pt idx="26">
                  <c:v>2.925892982538271E-2</c:v>
                </c:pt>
                <c:pt idx="27">
                  <c:v>3.4501675056323997E-2</c:v>
                </c:pt>
                <c:pt idx="28">
                  <c:v>4.0940652430237118E-2</c:v>
                </c:pt>
                <c:pt idx="29">
                  <c:v>4.8904299176940641E-2</c:v>
                </c:pt>
                <c:pt idx="30">
                  <c:v>5.8823529411764705E-2</c:v>
                </c:pt>
                <c:pt idx="31">
                  <c:v>7.1265170573185765E-2</c:v>
                </c:pt>
                <c:pt idx="32">
                  <c:v>8.697467297522965E-2</c:v>
                </c:pt>
                <c:pt idx="33">
                  <c:v>0.10692785577570808</c:v>
                </c:pt>
                <c:pt idx="34">
                  <c:v>0.13238720610040242</c:v>
                </c:pt>
                <c:pt idx="35">
                  <c:v>0.16494845360824742</c:v>
                </c:pt>
                <c:pt idx="36">
                  <c:v>0.20654329147389297</c:v>
                </c:pt>
                <c:pt idx="37">
                  <c:v>0.25932937423822006</c:v>
                </c:pt>
                <c:pt idx="38">
                  <c:v>0.32535137948984894</c:v>
                </c:pt>
                <c:pt idx="39">
                  <c:v>0.40582768556470922</c:v>
                </c:pt>
                <c:pt idx="40">
                  <c:v>0.5</c:v>
                </c:pt>
                <c:pt idx="41">
                  <c:v>0.6038282712396591</c:v>
                </c:pt>
                <c:pt idx="42">
                  <c:v>0.70942111237230443</c:v>
                </c:pt>
                <c:pt idx="43">
                  <c:v>0.80638658172727995</c:v>
                </c:pt>
                <c:pt idx="44">
                  <c:v>0.88526912181303141</c:v>
                </c:pt>
                <c:pt idx="45">
                  <c:v>0.94117647058823528</c:v>
                </c:pt>
                <c:pt idx="46">
                  <c:v>0.97503900156006229</c:v>
                </c:pt>
                <c:pt idx="47">
                  <c:v>0.99196508282908447</c:v>
                </c:pt>
                <c:pt idx="48">
                  <c:v>0.99840255591054305</c:v>
                </c:pt>
                <c:pt idx="49">
                  <c:v>0.99990000999900008</c:v>
                </c:pt>
                <c:pt idx="50">
                  <c:v>1</c:v>
                </c:pt>
                <c:pt idx="51">
                  <c:v>0.99990000999900008</c:v>
                </c:pt>
                <c:pt idx="52">
                  <c:v>0.99840255591054305</c:v>
                </c:pt>
                <c:pt idx="53">
                  <c:v>0.99196508282908447</c:v>
                </c:pt>
                <c:pt idx="54">
                  <c:v>0.97503900156006229</c:v>
                </c:pt>
                <c:pt idx="55">
                  <c:v>0.94117647058823528</c:v>
                </c:pt>
                <c:pt idx="56">
                  <c:v>0.88526912181303141</c:v>
                </c:pt>
                <c:pt idx="57">
                  <c:v>0.80638658172727995</c:v>
                </c:pt>
                <c:pt idx="58">
                  <c:v>0.70942111237230443</c:v>
                </c:pt>
                <c:pt idx="59">
                  <c:v>0.6038282712396591</c:v>
                </c:pt>
                <c:pt idx="60">
                  <c:v>0.5</c:v>
                </c:pt>
                <c:pt idx="61">
                  <c:v>0.40582768556470949</c:v>
                </c:pt>
                <c:pt idx="62">
                  <c:v>0.32535137948984894</c:v>
                </c:pt>
                <c:pt idx="63">
                  <c:v>0.25932937423822006</c:v>
                </c:pt>
                <c:pt idx="64">
                  <c:v>0.20654329147389275</c:v>
                </c:pt>
                <c:pt idx="65">
                  <c:v>0.16494845360824742</c:v>
                </c:pt>
                <c:pt idx="66">
                  <c:v>0.13238720610040258</c:v>
                </c:pt>
                <c:pt idx="67">
                  <c:v>0.10692785577570808</c:v>
                </c:pt>
                <c:pt idx="68">
                  <c:v>8.697467297522965E-2</c:v>
                </c:pt>
                <c:pt idx="69">
                  <c:v>7.1265170573185724E-2</c:v>
                </c:pt>
                <c:pt idx="70">
                  <c:v>5.8823529411764705E-2</c:v>
                </c:pt>
                <c:pt idx="71">
                  <c:v>4.8904299176940676E-2</c:v>
                </c:pt>
                <c:pt idx="72">
                  <c:v>4.0940652430237118E-2</c:v>
                </c:pt>
                <c:pt idx="73">
                  <c:v>3.4501675056323997E-2</c:v>
                </c:pt>
                <c:pt idx="74">
                  <c:v>2.9258929825382689E-2</c:v>
                </c:pt>
                <c:pt idx="75">
                  <c:v>2.4960998439937598E-2</c:v>
                </c:pt>
                <c:pt idx="76">
                  <c:v>2.1414376755978907E-2</c:v>
                </c:pt>
                <c:pt idx="77">
                  <c:v>1.8469233028160035E-2</c:v>
                </c:pt>
                <c:pt idx="78">
                  <c:v>1.6008811249711846E-2</c:v>
                </c:pt>
                <c:pt idx="79">
                  <c:v>1.3941537556410942E-2</c:v>
                </c:pt>
                <c:pt idx="80">
                  <c:v>1.2195121951219513E-2</c:v>
                </c:pt>
                <c:pt idx="81">
                  <c:v>1.071213181063951E-2</c:v>
                </c:pt>
                <c:pt idx="82">
                  <c:v>9.4466528619579614E-3</c:v>
                </c:pt>
                <c:pt idx="83">
                  <c:v>8.3617563367479903E-3</c:v>
                </c:pt>
                <c:pt idx="84">
                  <c:v>7.427566372733104E-3</c:v>
                </c:pt>
                <c:pt idx="85">
                  <c:v>6.6197765825403388E-3</c:v>
                </c:pt>
                <c:pt idx="86">
                  <c:v>5.9185045596159159E-3</c:v>
                </c:pt>
                <c:pt idx="87">
                  <c:v>5.3074020744511797E-3</c:v>
                </c:pt>
                <c:pt idx="88">
                  <c:v>4.772959846043404E-3</c:v>
                </c:pt>
                <c:pt idx="89">
                  <c:v>4.3039612368035154E-3</c:v>
                </c:pt>
                <c:pt idx="90">
                  <c:v>3.8910505836575876E-3</c:v>
                </c:pt>
                <c:pt idx="91">
                  <c:v>3.5263902705481888E-3</c:v>
                </c:pt>
                <c:pt idx="92">
                  <c:v>3.2033868768771871E-3</c:v>
                </c:pt>
                <c:pt idx="93">
                  <c:v>2.9164713846035377E-3</c:v>
                </c:pt>
                <c:pt idx="94">
                  <c:v>2.6609219136498902E-3</c:v>
                </c:pt>
                <c:pt idx="95">
                  <c:v>2.4327200851452031E-3</c:v>
                </c:pt>
                <c:pt idx="96">
                  <c:v>2.2284341060948573E-3</c:v>
                </c:pt>
                <c:pt idx="97">
                  <c:v>2.0451231890178537E-3</c:v>
                </c:pt>
                <c:pt idx="98">
                  <c:v>1.8802590846597924E-3</c:v>
                </c:pt>
                <c:pt idx="99">
                  <c:v>1.7316614027046121E-3</c:v>
                </c:pt>
                <c:pt idx="100">
                  <c:v>1.5974440894568689E-3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4B-AD47-B365-33E89CDEE898}"/>
            </c:ext>
          </c:extLst>
        </c:ser>
        <c:ser>
          <c:idx val="0"/>
          <c:order val="3"/>
          <c:tx>
            <c:strRef>
              <c:f>'Проверка дистрибутивности'!$J$1</c:f>
              <c:strCache>
                <c:ptCount val="1"/>
                <c:pt idx="0">
                  <c:v>A u (B n 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'Проверка дистрибутивности'!$J$2:$J$102</c:f>
              <c:numCache>
                <c:formatCode>General</c:formatCode>
                <c:ptCount val="101"/>
                <c:pt idx="0">
                  <c:v>1.9287498479639181E-22</c:v>
                </c:pt>
                <c:pt idx="1">
                  <c:v>1.3969439431470891E-21</c:v>
                </c:pt>
                <c:pt idx="2">
                  <c:v>9.7209850203007803E-21</c:v>
                </c:pt>
                <c:pt idx="3">
                  <c:v>6.4993479720708472E-20</c:v>
                </c:pt>
                <c:pt idx="4">
                  <c:v>4.175010055850544E-19</c:v>
                </c:pt>
                <c:pt idx="5">
                  <c:v>2.5767571091549807E-18</c:v>
                </c:pt>
                <c:pt idx="6">
                  <c:v>1.5279799682872937E-17</c:v>
                </c:pt>
                <c:pt idx="7">
                  <c:v>8.7054266222962508E-17</c:v>
                </c:pt>
                <c:pt idx="8">
                  <c:v>4.7653047352990878E-16</c:v>
                </c:pt>
                <c:pt idx="9">
                  <c:v>2.5062218871452745E-15</c:v>
                </c:pt>
                <c:pt idx="10">
                  <c:v>1.2664165549094177E-14</c:v>
                </c:pt>
                <c:pt idx="11">
                  <c:v>0.10000000000000009</c:v>
                </c:pt>
                <c:pt idx="12">
                  <c:v>0.19999999999999996</c:v>
                </c:pt>
                <c:pt idx="13">
                  <c:v>0.30000000000000004</c:v>
                </c:pt>
                <c:pt idx="14">
                  <c:v>0.39999999999999991</c:v>
                </c:pt>
                <c:pt idx="15">
                  <c:v>0.5</c:v>
                </c:pt>
                <c:pt idx="16">
                  <c:v>0.60000000000000009</c:v>
                </c:pt>
                <c:pt idx="17">
                  <c:v>0.7</c:v>
                </c:pt>
                <c:pt idx="18">
                  <c:v>0.8</c:v>
                </c:pt>
                <c:pt idx="19">
                  <c:v>0.89999999999999991</c:v>
                </c:pt>
                <c:pt idx="20">
                  <c:v>1</c:v>
                </c:pt>
                <c:pt idx="21">
                  <c:v>0.89999999999999991</c:v>
                </c:pt>
                <c:pt idx="22">
                  <c:v>0.79999999999999982</c:v>
                </c:pt>
                <c:pt idx="23">
                  <c:v>0.70000000000000018</c:v>
                </c:pt>
                <c:pt idx="24">
                  <c:v>0.60000000000000009</c:v>
                </c:pt>
                <c:pt idx="25">
                  <c:v>0.5</c:v>
                </c:pt>
                <c:pt idx="26">
                  <c:v>0.39999999999999991</c:v>
                </c:pt>
                <c:pt idx="27">
                  <c:v>0.29999999999999982</c:v>
                </c:pt>
                <c:pt idx="28">
                  <c:v>0.20000000000000018</c:v>
                </c:pt>
                <c:pt idx="29">
                  <c:v>0.10000000000000009</c:v>
                </c:pt>
                <c:pt idx="30">
                  <c:v>3.3546262790251185E-4</c:v>
                </c:pt>
                <c:pt idx="31">
                  <c:v>7.3180241888047277E-4</c:v>
                </c:pt>
                <c:pt idx="32">
                  <c:v>1.5338106793244659E-3</c:v>
                </c:pt>
                <c:pt idx="33">
                  <c:v>3.0887154082367661E-3</c:v>
                </c:pt>
                <c:pt idx="34">
                  <c:v>5.9760228950059375E-3</c:v>
                </c:pt>
                <c:pt idx="35">
                  <c:v>1.1108996538242306E-2</c:v>
                </c:pt>
                <c:pt idx="36">
                  <c:v>1.9841094744370295E-2</c:v>
                </c:pt>
                <c:pt idx="37">
                  <c:v>3.4047454734599372E-2</c:v>
                </c:pt>
                <c:pt idx="38">
                  <c:v>5.6134762834133684E-2</c:v>
                </c:pt>
                <c:pt idx="39">
                  <c:v>8.8921617459386301E-2</c:v>
                </c:pt>
                <c:pt idx="40">
                  <c:v>0.1353352832366127</c:v>
                </c:pt>
                <c:pt idx="41">
                  <c:v>0.19789869908361446</c:v>
                </c:pt>
                <c:pt idx="42">
                  <c:v>0.2780373004531943</c:v>
                </c:pt>
                <c:pt idx="43">
                  <c:v>0.37531109885139935</c:v>
                </c:pt>
                <c:pt idx="44">
                  <c:v>0.48675225595997201</c:v>
                </c:pt>
                <c:pt idx="45">
                  <c:v>0.60653065971263342</c:v>
                </c:pt>
                <c:pt idx="46">
                  <c:v>0.7261490370736905</c:v>
                </c:pt>
                <c:pt idx="47">
                  <c:v>0.83527021141127222</c:v>
                </c:pt>
                <c:pt idx="48">
                  <c:v>0.92311634638663576</c:v>
                </c:pt>
                <c:pt idx="49">
                  <c:v>0.98019867330675536</c:v>
                </c:pt>
                <c:pt idx="50">
                  <c:v>1</c:v>
                </c:pt>
                <c:pt idx="51">
                  <c:v>0.98019867330675536</c:v>
                </c:pt>
                <c:pt idx="52">
                  <c:v>0.92311634638663576</c:v>
                </c:pt>
                <c:pt idx="53">
                  <c:v>0.83527021141127222</c:v>
                </c:pt>
                <c:pt idx="54">
                  <c:v>0.7261490370736905</c:v>
                </c:pt>
                <c:pt idx="55">
                  <c:v>0.60653065971263342</c:v>
                </c:pt>
                <c:pt idx="56">
                  <c:v>0.48675225595997201</c:v>
                </c:pt>
                <c:pt idx="57">
                  <c:v>0.37531109885139935</c:v>
                </c:pt>
                <c:pt idx="58">
                  <c:v>0.2780373004531943</c:v>
                </c:pt>
                <c:pt idx="59">
                  <c:v>0.19789869908361446</c:v>
                </c:pt>
                <c:pt idx="60">
                  <c:v>0.1353352832366127</c:v>
                </c:pt>
                <c:pt idx="61">
                  <c:v>8.8921617459386454E-2</c:v>
                </c:pt>
                <c:pt idx="62">
                  <c:v>5.6134762834133684E-2</c:v>
                </c:pt>
                <c:pt idx="63">
                  <c:v>3.4047454734599372E-2</c:v>
                </c:pt>
                <c:pt idx="64">
                  <c:v>1.9841094744370243E-2</c:v>
                </c:pt>
                <c:pt idx="65">
                  <c:v>1.1108996538242306E-2</c:v>
                </c:pt>
                <c:pt idx="66">
                  <c:v>5.9760228950059592E-3</c:v>
                </c:pt>
                <c:pt idx="67">
                  <c:v>3.0887154082367661E-3</c:v>
                </c:pt>
                <c:pt idx="68">
                  <c:v>1.5338106793244659E-3</c:v>
                </c:pt>
                <c:pt idx="69">
                  <c:v>7.3180241888047082E-4</c:v>
                </c:pt>
                <c:pt idx="70">
                  <c:v>3.3546262790251185E-4</c:v>
                </c:pt>
                <c:pt idx="71">
                  <c:v>1.4774836023203415E-4</c:v>
                </c:pt>
                <c:pt idx="72">
                  <c:v>6.2521503774820152E-5</c:v>
                </c:pt>
                <c:pt idx="73">
                  <c:v>2.5419346516199291E-5</c:v>
                </c:pt>
                <c:pt idx="74">
                  <c:v>9.9295043058510456E-6</c:v>
                </c:pt>
                <c:pt idx="75">
                  <c:v>3.7266531720786705E-6</c:v>
                </c:pt>
                <c:pt idx="76">
                  <c:v>1.3438122776315261E-6</c:v>
                </c:pt>
                <c:pt idx="77">
                  <c:v>4.6557157157830776E-7</c:v>
                </c:pt>
                <c:pt idx="78">
                  <c:v>1.5497531357028994E-7</c:v>
                </c:pt>
                <c:pt idx="79">
                  <c:v>4.9564053191724796E-8</c:v>
                </c:pt>
                <c:pt idx="80">
                  <c:v>1.5229979744712629E-8</c:v>
                </c:pt>
                <c:pt idx="81">
                  <c:v>4.4963494622808858E-9</c:v>
                </c:pt>
                <c:pt idx="82">
                  <c:v>1.2754076295260576E-9</c:v>
                </c:pt>
                <c:pt idx="83">
                  <c:v>3.4758912812398977E-10</c:v>
                </c:pt>
                <c:pt idx="84">
                  <c:v>9.1014707644879028E-11</c:v>
                </c:pt>
                <c:pt idx="85">
                  <c:v>2.289734845645553E-11</c:v>
                </c:pt>
                <c:pt idx="86">
                  <c:v>5.5346100717010523E-12</c:v>
                </c:pt>
                <c:pt idx="87">
                  <c:v>1.2853372251336641E-12</c:v>
                </c:pt>
                <c:pt idx="88">
                  <c:v>2.8679750088880675E-13</c:v>
                </c:pt>
                <c:pt idx="89">
                  <c:v>6.1483964127047349E-14</c:v>
                </c:pt>
                <c:pt idx="90">
                  <c:v>1.2664165549094177E-14</c:v>
                </c:pt>
                <c:pt idx="91">
                  <c:v>2.5062218871452745E-15</c:v>
                </c:pt>
                <c:pt idx="92">
                  <c:v>4.7653047352991559E-16</c:v>
                </c:pt>
                <c:pt idx="93">
                  <c:v>8.7054266222961263E-17</c:v>
                </c:pt>
                <c:pt idx="94">
                  <c:v>1.5279799682872937E-17</c:v>
                </c:pt>
                <c:pt idx="95">
                  <c:v>2.5767571091549807E-18</c:v>
                </c:pt>
                <c:pt idx="96">
                  <c:v>4.175010055850544E-19</c:v>
                </c:pt>
                <c:pt idx="97">
                  <c:v>6.4993479720709856E-20</c:v>
                </c:pt>
                <c:pt idx="98">
                  <c:v>9.7209850203006419E-21</c:v>
                </c:pt>
                <c:pt idx="99">
                  <c:v>1.3969439431470891E-21</c:v>
                </c:pt>
                <c:pt idx="100">
                  <c:v>1.9287498479639181E-22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04B-AD47-B365-33E89CDEE898}"/>
            </c:ext>
          </c:extLst>
        </c:ser>
        <c:ser>
          <c:idx val="4"/>
          <c:order val="4"/>
          <c:tx>
            <c:strRef>
              <c:f>'Проверка дистрибутивности'!$K$1</c:f>
              <c:strCache>
                <c:ptCount val="1"/>
                <c:pt idx="0">
                  <c:v>(A u B) n (A u C)</c:v>
                </c:pt>
              </c:strCache>
            </c:strRef>
          </c:tx>
          <c:spPr>
            <a:ln w="12700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'Проверка дистрибутивности'!$K$2:$K$102</c:f>
              <c:numCache>
                <c:formatCode>General</c:formatCode>
                <c:ptCount val="101"/>
                <c:pt idx="0">
                  <c:v>1.9287498479639181E-22</c:v>
                </c:pt>
                <c:pt idx="1">
                  <c:v>1.3969439431470891E-21</c:v>
                </c:pt>
                <c:pt idx="2">
                  <c:v>9.7209850203007803E-21</c:v>
                </c:pt>
                <c:pt idx="3">
                  <c:v>6.4993479720708472E-20</c:v>
                </c:pt>
                <c:pt idx="4">
                  <c:v>4.175010055850544E-19</c:v>
                </c:pt>
                <c:pt idx="5">
                  <c:v>2.5767571091549807E-18</c:v>
                </c:pt>
                <c:pt idx="6">
                  <c:v>1.5279799682872937E-17</c:v>
                </c:pt>
                <c:pt idx="7">
                  <c:v>8.7054266222962508E-17</c:v>
                </c:pt>
                <c:pt idx="8">
                  <c:v>4.7653047352990878E-16</c:v>
                </c:pt>
                <c:pt idx="9">
                  <c:v>2.5062218871452745E-15</c:v>
                </c:pt>
                <c:pt idx="10">
                  <c:v>1.2664165549094177E-14</c:v>
                </c:pt>
                <c:pt idx="11">
                  <c:v>0.10000000000000009</c:v>
                </c:pt>
                <c:pt idx="12">
                  <c:v>0.19999999999999996</c:v>
                </c:pt>
                <c:pt idx="13">
                  <c:v>0.30000000000000004</c:v>
                </c:pt>
                <c:pt idx="14">
                  <c:v>0.39999999999999991</c:v>
                </c:pt>
                <c:pt idx="15">
                  <c:v>0.5</c:v>
                </c:pt>
                <c:pt idx="16">
                  <c:v>0.60000000000000009</c:v>
                </c:pt>
                <c:pt idx="17">
                  <c:v>0.7</c:v>
                </c:pt>
                <c:pt idx="18">
                  <c:v>0.8</c:v>
                </c:pt>
                <c:pt idx="19">
                  <c:v>0.89999999999999991</c:v>
                </c:pt>
                <c:pt idx="20">
                  <c:v>1</c:v>
                </c:pt>
                <c:pt idx="21">
                  <c:v>0.89999999999999991</c:v>
                </c:pt>
                <c:pt idx="22">
                  <c:v>0.79999999999999982</c:v>
                </c:pt>
                <c:pt idx="23">
                  <c:v>0.70000000000000018</c:v>
                </c:pt>
                <c:pt idx="24">
                  <c:v>0.60000000000000009</c:v>
                </c:pt>
                <c:pt idx="25">
                  <c:v>0.5</c:v>
                </c:pt>
                <c:pt idx="26">
                  <c:v>0.39999999999999991</c:v>
                </c:pt>
                <c:pt idx="27">
                  <c:v>0.29999999999999982</c:v>
                </c:pt>
                <c:pt idx="28">
                  <c:v>0.20000000000000018</c:v>
                </c:pt>
                <c:pt idx="29">
                  <c:v>0.10000000000000009</c:v>
                </c:pt>
                <c:pt idx="30">
                  <c:v>3.3546262790251185E-4</c:v>
                </c:pt>
                <c:pt idx="31">
                  <c:v>7.3180241888047277E-4</c:v>
                </c:pt>
                <c:pt idx="32">
                  <c:v>1.5338106793244659E-3</c:v>
                </c:pt>
                <c:pt idx="33">
                  <c:v>3.0887154082367661E-3</c:v>
                </c:pt>
                <c:pt idx="34">
                  <c:v>5.9760228950059375E-3</c:v>
                </c:pt>
                <c:pt idx="35">
                  <c:v>1.1108996538242306E-2</c:v>
                </c:pt>
                <c:pt idx="36">
                  <c:v>1.9841094744370295E-2</c:v>
                </c:pt>
                <c:pt idx="37">
                  <c:v>3.4047454734599372E-2</c:v>
                </c:pt>
                <c:pt idx="38">
                  <c:v>5.6134762834133684E-2</c:v>
                </c:pt>
                <c:pt idx="39">
                  <c:v>8.8921617459386301E-2</c:v>
                </c:pt>
                <c:pt idx="40">
                  <c:v>0.1353352832366127</c:v>
                </c:pt>
                <c:pt idx="41">
                  <c:v>0.19789869908361446</c:v>
                </c:pt>
                <c:pt idx="42">
                  <c:v>0.2780373004531943</c:v>
                </c:pt>
                <c:pt idx="43">
                  <c:v>0.37531109885139935</c:v>
                </c:pt>
                <c:pt idx="44">
                  <c:v>0.48675225595997201</c:v>
                </c:pt>
                <c:pt idx="45">
                  <c:v>0.60653065971263342</c:v>
                </c:pt>
                <c:pt idx="46">
                  <c:v>0.7261490370736905</c:v>
                </c:pt>
                <c:pt idx="47">
                  <c:v>0.83527021141127222</c:v>
                </c:pt>
                <c:pt idx="48">
                  <c:v>0.92311634638663576</c:v>
                </c:pt>
                <c:pt idx="49">
                  <c:v>0.98019867330675536</c:v>
                </c:pt>
                <c:pt idx="50">
                  <c:v>1</c:v>
                </c:pt>
                <c:pt idx="51">
                  <c:v>0.98019867330675536</c:v>
                </c:pt>
                <c:pt idx="52">
                  <c:v>0.92311634638663576</c:v>
                </c:pt>
                <c:pt idx="53">
                  <c:v>0.83527021141127222</c:v>
                </c:pt>
                <c:pt idx="54">
                  <c:v>0.7261490370736905</c:v>
                </c:pt>
                <c:pt idx="55">
                  <c:v>0.60653065971263342</c:v>
                </c:pt>
                <c:pt idx="56">
                  <c:v>0.48675225595997201</c:v>
                </c:pt>
                <c:pt idx="57">
                  <c:v>0.37531109885139935</c:v>
                </c:pt>
                <c:pt idx="58">
                  <c:v>0.2780373004531943</c:v>
                </c:pt>
                <c:pt idx="59">
                  <c:v>0.19789869908361446</c:v>
                </c:pt>
                <c:pt idx="60">
                  <c:v>0.1353352832366127</c:v>
                </c:pt>
                <c:pt idx="61">
                  <c:v>8.8921617459386454E-2</c:v>
                </c:pt>
                <c:pt idx="62">
                  <c:v>5.6134762834133684E-2</c:v>
                </c:pt>
                <c:pt idx="63">
                  <c:v>3.4047454734599372E-2</c:v>
                </c:pt>
                <c:pt idx="64">
                  <c:v>1.9841094744370243E-2</c:v>
                </c:pt>
                <c:pt idx="65">
                  <c:v>1.1108996538242306E-2</c:v>
                </c:pt>
                <c:pt idx="66">
                  <c:v>5.9760228950059592E-3</c:v>
                </c:pt>
                <c:pt idx="67">
                  <c:v>3.0887154082367661E-3</c:v>
                </c:pt>
                <c:pt idx="68">
                  <c:v>1.5338106793244659E-3</c:v>
                </c:pt>
                <c:pt idx="69">
                  <c:v>7.3180241888047082E-4</c:v>
                </c:pt>
                <c:pt idx="70">
                  <c:v>3.3546262790251185E-4</c:v>
                </c:pt>
                <c:pt idx="71">
                  <c:v>1.4774836023203415E-4</c:v>
                </c:pt>
                <c:pt idx="72">
                  <c:v>6.2521503774820152E-5</c:v>
                </c:pt>
                <c:pt idx="73">
                  <c:v>2.5419346516199291E-5</c:v>
                </c:pt>
                <c:pt idx="74">
                  <c:v>9.9295043058510456E-6</c:v>
                </c:pt>
                <c:pt idx="75">
                  <c:v>3.7266531720786705E-6</c:v>
                </c:pt>
                <c:pt idx="76">
                  <c:v>1.3438122776315261E-6</c:v>
                </c:pt>
                <c:pt idx="77">
                  <c:v>4.6557157157830776E-7</c:v>
                </c:pt>
                <c:pt idx="78">
                  <c:v>1.5497531357028994E-7</c:v>
                </c:pt>
                <c:pt idx="79">
                  <c:v>4.9564053191724796E-8</c:v>
                </c:pt>
                <c:pt idx="80">
                  <c:v>1.5229979744712629E-8</c:v>
                </c:pt>
                <c:pt idx="81">
                  <c:v>4.4963494622808858E-9</c:v>
                </c:pt>
                <c:pt idx="82">
                  <c:v>1.2754076295260576E-9</c:v>
                </c:pt>
                <c:pt idx="83">
                  <c:v>3.4758912812398977E-10</c:v>
                </c:pt>
                <c:pt idx="84">
                  <c:v>9.1014707644879028E-11</c:v>
                </c:pt>
                <c:pt idx="85">
                  <c:v>2.289734845645553E-11</c:v>
                </c:pt>
                <c:pt idx="86">
                  <c:v>5.5346100717010523E-12</c:v>
                </c:pt>
                <c:pt idx="87">
                  <c:v>1.2853372251336641E-12</c:v>
                </c:pt>
                <c:pt idx="88">
                  <c:v>2.8679750088880675E-13</c:v>
                </c:pt>
                <c:pt idx="89">
                  <c:v>6.1483964127047349E-14</c:v>
                </c:pt>
                <c:pt idx="90">
                  <c:v>1.2664165549094177E-14</c:v>
                </c:pt>
                <c:pt idx="91">
                  <c:v>2.5062218871452745E-15</c:v>
                </c:pt>
                <c:pt idx="92">
                  <c:v>4.7653047352991559E-16</c:v>
                </c:pt>
                <c:pt idx="93">
                  <c:v>8.7054266222961263E-17</c:v>
                </c:pt>
                <c:pt idx="94">
                  <c:v>1.5279799682872937E-17</c:v>
                </c:pt>
                <c:pt idx="95">
                  <c:v>2.5767571091549807E-18</c:v>
                </c:pt>
                <c:pt idx="96">
                  <c:v>4.175010055850544E-19</c:v>
                </c:pt>
                <c:pt idx="97">
                  <c:v>6.4993479720709856E-20</c:v>
                </c:pt>
                <c:pt idx="98">
                  <c:v>9.7209850203006419E-21</c:v>
                </c:pt>
                <c:pt idx="99">
                  <c:v>1.3969439431470891E-21</c:v>
                </c:pt>
                <c:pt idx="100">
                  <c:v>1.9287498479639181E-22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04B-AD47-B365-33E89CDEE8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1185600"/>
        <c:axId val="1251829072"/>
      </c:lineChart>
      <c:catAx>
        <c:axId val="125118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1829072"/>
        <c:crosses val="autoZero"/>
        <c:auto val="1"/>
        <c:lblAlgn val="ctr"/>
        <c:lblOffset val="100"/>
        <c:noMultiLvlLbl val="0"/>
      </c:catAx>
      <c:valAx>
        <c:axId val="125182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118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'Проверка дистрибутивности'!$B$1</c:f>
              <c:strCache>
                <c:ptCount val="1"/>
                <c:pt idx="0">
                  <c:v>Треуг (A)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'Проверка дистрибутивности'!$A$2:$A$102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'Проверка дистрибутивности'!$B$2:$B$102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0.10000000000000009</c:v>
                </c:pt>
                <c:pt idx="12">
                  <c:v>0.19999999999999996</c:v>
                </c:pt>
                <c:pt idx="13">
                  <c:v>0.30000000000000004</c:v>
                </c:pt>
                <c:pt idx="14">
                  <c:v>0.39999999999999991</c:v>
                </c:pt>
                <c:pt idx="15">
                  <c:v>0.5</c:v>
                </c:pt>
                <c:pt idx="16">
                  <c:v>0.60000000000000009</c:v>
                </c:pt>
                <c:pt idx="17">
                  <c:v>0.7</c:v>
                </c:pt>
                <c:pt idx="18">
                  <c:v>0.8</c:v>
                </c:pt>
                <c:pt idx="19">
                  <c:v>0.89999999999999991</c:v>
                </c:pt>
                <c:pt idx="20">
                  <c:v>1</c:v>
                </c:pt>
                <c:pt idx="21">
                  <c:v>0.89999999999999991</c:v>
                </c:pt>
                <c:pt idx="22">
                  <c:v>0.79999999999999982</c:v>
                </c:pt>
                <c:pt idx="23">
                  <c:v>0.70000000000000018</c:v>
                </c:pt>
                <c:pt idx="24">
                  <c:v>0.60000000000000009</c:v>
                </c:pt>
                <c:pt idx="25">
                  <c:v>0.5</c:v>
                </c:pt>
                <c:pt idx="26">
                  <c:v>0.39999999999999991</c:v>
                </c:pt>
                <c:pt idx="27">
                  <c:v>0.29999999999999982</c:v>
                </c:pt>
                <c:pt idx="28">
                  <c:v>0.20000000000000018</c:v>
                </c:pt>
                <c:pt idx="29">
                  <c:v>0.10000000000000009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60-DC4C-B73F-E967A3DE9026}"/>
            </c:ext>
          </c:extLst>
        </c:ser>
        <c:ser>
          <c:idx val="2"/>
          <c:order val="1"/>
          <c:tx>
            <c:strRef>
              <c:f>'Проверка дистрибутивности'!$C$1</c:f>
              <c:strCache>
                <c:ptCount val="1"/>
                <c:pt idx="0">
                  <c:v>Гаус (B)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'Проверка дистрибутивности'!$A$2:$A$102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'Проверка дистрибутивности'!$C$2:$C$102</c:f>
              <c:numCache>
                <c:formatCode>General</c:formatCode>
                <c:ptCount val="101"/>
                <c:pt idx="0">
                  <c:v>1.9287498479639181E-22</c:v>
                </c:pt>
                <c:pt idx="1">
                  <c:v>1.3969439431470891E-21</c:v>
                </c:pt>
                <c:pt idx="2">
                  <c:v>9.7209850203007803E-21</c:v>
                </c:pt>
                <c:pt idx="3">
                  <c:v>6.4993479720708472E-20</c:v>
                </c:pt>
                <c:pt idx="4">
                  <c:v>4.175010055850544E-19</c:v>
                </c:pt>
                <c:pt idx="5">
                  <c:v>2.5767571091549807E-18</c:v>
                </c:pt>
                <c:pt idx="6">
                  <c:v>1.5279799682872937E-17</c:v>
                </c:pt>
                <c:pt idx="7">
                  <c:v>8.7054266222962508E-17</c:v>
                </c:pt>
                <c:pt idx="8">
                  <c:v>4.7653047352990878E-16</c:v>
                </c:pt>
                <c:pt idx="9">
                  <c:v>2.5062218871452745E-15</c:v>
                </c:pt>
                <c:pt idx="10">
                  <c:v>1.2664165549094177E-14</c:v>
                </c:pt>
                <c:pt idx="11">
                  <c:v>6.1483964127047778E-14</c:v>
                </c:pt>
                <c:pt idx="12">
                  <c:v>2.8679750088880978E-13</c:v>
                </c:pt>
                <c:pt idx="13">
                  <c:v>1.2853372251336457E-12</c:v>
                </c:pt>
                <c:pt idx="14">
                  <c:v>5.5346100717010135E-12</c:v>
                </c:pt>
                <c:pt idx="15">
                  <c:v>2.289734845645553E-11</c:v>
                </c:pt>
                <c:pt idx="16">
                  <c:v>9.1014707644879687E-11</c:v>
                </c:pt>
                <c:pt idx="17">
                  <c:v>3.4758912812399344E-10</c:v>
                </c:pt>
                <c:pt idx="18">
                  <c:v>1.2754076295260396E-9</c:v>
                </c:pt>
                <c:pt idx="19">
                  <c:v>4.4963494622808535E-9</c:v>
                </c:pt>
                <c:pt idx="20">
                  <c:v>1.5229979744712629E-8</c:v>
                </c:pt>
                <c:pt idx="21">
                  <c:v>4.9564053191724981E-8</c:v>
                </c:pt>
                <c:pt idx="22">
                  <c:v>1.5497531357028994E-7</c:v>
                </c:pt>
                <c:pt idx="23">
                  <c:v>4.6557157157830776E-7</c:v>
                </c:pt>
                <c:pt idx="24">
                  <c:v>1.3438122776315191E-6</c:v>
                </c:pt>
                <c:pt idx="25">
                  <c:v>3.7266531720786705E-6</c:v>
                </c:pt>
                <c:pt idx="26">
                  <c:v>9.9295043058510811E-6</c:v>
                </c:pt>
                <c:pt idx="27">
                  <c:v>2.5419346516199291E-5</c:v>
                </c:pt>
                <c:pt idx="28">
                  <c:v>6.2521503774820152E-5</c:v>
                </c:pt>
                <c:pt idx="29">
                  <c:v>1.4774836023203364E-4</c:v>
                </c:pt>
                <c:pt idx="30">
                  <c:v>3.3546262790251185E-4</c:v>
                </c:pt>
                <c:pt idx="31">
                  <c:v>7.3180241888047277E-4</c:v>
                </c:pt>
                <c:pt idx="32">
                  <c:v>1.5338106793244659E-3</c:v>
                </c:pt>
                <c:pt idx="33">
                  <c:v>3.0887154082367661E-3</c:v>
                </c:pt>
                <c:pt idx="34">
                  <c:v>5.9760228950059375E-3</c:v>
                </c:pt>
                <c:pt idx="35">
                  <c:v>1.1108996538242306E-2</c:v>
                </c:pt>
                <c:pt idx="36">
                  <c:v>1.9841094744370295E-2</c:v>
                </c:pt>
                <c:pt idx="37">
                  <c:v>3.4047454734599372E-2</c:v>
                </c:pt>
                <c:pt idx="38">
                  <c:v>5.6134762834133684E-2</c:v>
                </c:pt>
                <c:pt idx="39">
                  <c:v>8.8921617459386301E-2</c:v>
                </c:pt>
                <c:pt idx="40">
                  <c:v>0.1353352832366127</c:v>
                </c:pt>
                <c:pt idx="41">
                  <c:v>0.19789869908361446</c:v>
                </c:pt>
                <c:pt idx="42">
                  <c:v>0.2780373004531943</c:v>
                </c:pt>
                <c:pt idx="43">
                  <c:v>0.37531109885139935</c:v>
                </c:pt>
                <c:pt idx="44">
                  <c:v>0.48675225595997201</c:v>
                </c:pt>
                <c:pt idx="45">
                  <c:v>0.60653065971263342</c:v>
                </c:pt>
                <c:pt idx="46">
                  <c:v>0.7261490370736905</c:v>
                </c:pt>
                <c:pt idx="47">
                  <c:v>0.83527021141127222</c:v>
                </c:pt>
                <c:pt idx="48">
                  <c:v>0.92311634638663576</c:v>
                </c:pt>
                <c:pt idx="49">
                  <c:v>0.98019867330675536</c:v>
                </c:pt>
                <c:pt idx="50">
                  <c:v>1</c:v>
                </c:pt>
                <c:pt idx="51">
                  <c:v>0.98019867330675536</c:v>
                </c:pt>
                <c:pt idx="52">
                  <c:v>0.92311634638663576</c:v>
                </c:pt>
                <c:pt idx="53">
                  <c:v>0.83527021141127222</c:v>
                </c:pt>
                <c:pt idx="54">
                  <c:v>0.7261490370736905</c:v>
                </c:pt>
                <c:pt idx="55">
                  <c:v>0.60653065971263342</c:v>
                </c:pt>
                <c:pt idx="56">
                  <c:v>0.48675225595997201</c:v>
                </c:pt>
                <c:pt idx="57">
                  <c:v>0.37531109885139935</c:v>
                </c:pt>
                <c:pt idx="58">
                  <c:v>0.2780373004531943</c:v>
                </c:pt>
                <c:pt idx="59">
                  <c:v>0.19789869908361446</c:v>
                </c:pt>
                <c:pt idx="60">
                  <c:v>0.1353352832366127</c:v>
                </c:pt>
                <c:pt idx="61">
                  <c:v>8.8921617459386454E-2</c:v>
                </c:pt>
                <c:pt idx="62">
                  <c:v>5.6134762834133684E-2</c:v>
                </c:pt>
                <c:pt idx="63">
                  <c:v>3.4047454734599372E-2</c:v>
                </c:pt>
                <c:pt idx="64">
                  <c:v>1.9841094744370243E-2</c:v>
                </c:pt>
                <c:pt idx="65">
                  <c:v>1.1108996538242306E-2</c:v>
                </c:pt>
                <c:pt idx="66">
                  <c:v>5.9760228950059592E-3</c:v>
                </c:pt>
                <c:pt idx="67">
                  <c:v>3.0887154082367661E-3</c:v>
                </c:pt>
                <c:pt idx="68">
                  <c:v>1.5338106793244659E-3</c:v>
                </c:pt>
                <c:pt idx="69">
                  <c:v>7.3180241888047082E-4</c:v>
                </c:pt>
                <c:pt idx="70">
                  <c:v>3.3546262790251185E-4</c:v>
                </c:pt>
                <c:pt idx="71">
                  <c:v>1.4774836023203415E-4</c:v>
                </c:pt>
                <c:pt idx="72">
                  <c:v>6.2521503774820152E-5</c:v>
                </c:pt>
                <c:pt idx="73">
                  <c:v>2.5419346516199291E-5</c:v>
                </c:pt>
                <c:pt idx="74">
                  <c:v>9.9295043058510456E-6</c:v>
                </c:pt>
                <c:pt idx="75">
                  <c:v>3.7266531720786705E-6</c:v>
                </c:pt>
                <c:pt idx="76">
                  <c:v>1.3438122776315261E-6</c:v>
                </c:pt>
                <c:pt idx="77">
                  <c:v>4.6557157157830776E-7</c:v>
                </c:pt>
                <c:pt idx="78">
                  <c:v>1.5497531357028994E-7</c:v>
                </c:pt>
                <c:pt idx="79">
                  <c:v>4.9564053191724796E-8</c:v>
                </c:pt>
                <c:pt idx="80">
                  <c:v>1.5229979744712629E-8</c:v>
                </c:pt>
                <c:pt idx="81">
                  <c:v>4.4963494622808858E-9</c:v>
                </c:pt>
                <c:pt idx="82">
                  <c:v>1.2754076295260576E-9</c:v>
                </c:pt>
                <c:pt idx="83">
                  <c:v>3.4758912812398977E-10</c:v>
                </c:pt>
                <c:pt idx="84">
                  <c:v>9.1014707644879028E-11</c:v>
                </c:pt>
                <c:pt idx="85">
                  <c:v>2.289734845645553E-11</c:v>
                </c:pt>
                <c:pt idx="86">
                  <c:v>5.5346100717010523E-12</c:v>
                </c:pt>
                <c:pt idx="87">
                  <c:v>1.2853372251336641E-12</c:v>
                </c:pt>
                <c:pt idx="88">
                  <c:v>2.8679750088880675E-13</c:v>
                </c:pt>
                <c:pt idx="89">
                  <c:v>6.1483964127047349E-14</c:v>
                </c:pt>
                <c:pt idx="90">
                  <c:v>1.2664165549094177E-14</c:v>
                </c:pt>
                <c:pt idx="91">
                  <c:v>2.5062218871452745E-15</c:v>
                </c:pt>
                <c:pt idx="92">
                  <c:v>4.7653047352991559E-16</c:v>
                </c:pt>
                <c:pt idx="93">
                  <c:v>8.7054266222961263E-17</c:v>
                </c:pt>
                <c:pt idx="94">
                  <c:v>1.5279799682872937E-17</c:v>
                </c:pt>
                <c:pt idx="95">
                  <c:v>2.5767571091549807E-18</c:v>
                </c:pt>
                <c:pt idx="96">
                  <c:v>4.175010055850544E-19</c:v>
                </c:pt>
                <c:pt idx="97">
                  <c:v>6.4993479720709856E-20</c:v>
                </c:pt>
                <c:pt idx="98">
                  <c:v>9.7209850203006419E-21</c:v>
                </c:pt>
                <c:pt idx="99">
                  <c:v>1.3969439431470891E-21</c:v>
                </c:pt>
                <c:pt idx="100">
                  <c:v>1.9287498479639181E-22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60-DC4C-B73F-E967A3DE9026}"/>
            </c:ext>
          </c:extLst>
        </c:ser>
        <c:ser>
          <c:idx val="3"/>
          <c:order val="2"/>
          <c:tx>
            <c:strRef>
              <c:f>'Проверка дистрибутивности'!$D$1</c:f>
              <c:strCache>
                <c:ptCount val="1"/>
                <c:pt idx="0">
                  <c:v>Колокол (С)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'Проверка дистрибутивности'!$A$2:$A$102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'Проверка дистрибутивности'!$D$2:$D$102</c:f>
              <c:numCache>
                <c:formatCode>General</c:formatCode>
                <c:ptCount val="101"/>
                <c:pt idx="0">
                  <c:v>1.5974440894568689E-3</c:v>
                </c:pt>
                <c:pt idx="1">
                  <c:v>1.7316614027046121E-3</c:v>
                </c:pt>
                <c:pt idx="2">
                  <c:v>1.8802590846597935E-3</c:v>
                </c:pt>
                <c:pt idx="3">
                  <c:v>2.0451231890178515E-3</c:v>
                </c:pt>
                <c:pt idx="4">
                  <c:v>2.2284341060948573E-3</c:v>
                </c:pt>
                <c:pt idx="5">
                  <c:v>2.4327200851452031E-3</c:v>
                </c:pt>
                <c:pt idx="6">
                  <c:v>2.6609219136498902E-3</c:v>
                </c:pt>
                <c:pt idx="7">
                  <c:v>2.9164713846035395E-3</c:v>
                </c:pt>
                <c:pt idx="8">
                  <c:v>3.2033868768771845E-3</c:v>
                </c:pt>
                <c:pt idx="9">
                  <c:v>3.5263902705481888E-3</c:v>
                </c:pt>
                <c:pt idx="10">
                  <c:v>3.8910505836575876E-3</c:v>
                </c:pt>
                <c:pt idx="11">
                  <c:v>4.3039612368035171E-3</c:v>
                </c:pt>
                <c:pt idx="12">
                  <c:v>4.7729598460434074E-3</c:v>
                </c:pt>
                <c:pt idx="13">
                  <c:v>5.3074020744511737E-3</c:v>
                </c:pt>
                <c:pt idx="14">
                  <c:v>5.9185045596159115E-3</c:v>
                </c:pt>
                <c:pt idx="15">
                  <c:v>6.6197765825403388E-3</c:v>
                </c:pt>
                <c:pt idx="16">
                  <c:v>7.4275663727331083E-3</c:v>
                </c:pt>
                <c:pt idx="17">
                  <c:v>8.3617563367479972E-3</c:v>
                </c:pt>
                <c:pt idx="18">
                  <c:v>9.4466528619579476E-3</c:v>
                </c:pt>
                <c:pt idx="19">
                  <c:v>1.0712131810639501E-2</c:v>
                </c:pt>
                <c:pt idx="20">
                  <c:v>1.2195121951219513E-2</c:v>
                </c:pt>
                <c:pt idx="21">
                  <c:v>1.3941537556410947E-2</c:v>
                </c:pt>
                <c:pt idx="22">
                  <c:v>1.6008811249711846E-2</c:v>
                </c:pt>
                <c:pt idx="23">
                  <c:v>1.8469233028160035E-2</c:v>
                </c:pt>
                <c:pt idx="24">
                  <c:v>2.1414376755978889E-2</c:v>
                </c:pt>
                <c:pt idx="25">
                  <c:v>2.4960998439937598E-2</c:v>
                </c:pt>
                <c:pt idx="26">
                  <c:v>2.925892982538271E-2</c:v>
                </c:pt>
                <c:pt idx="27">
                  <c:v>3.4501675056323997E-2</c:v>
                </c:pt>
                <c:pt idx="28">
                  <c:v>4.0940652430237118E-2</c:v>
                </c:pt>
                <c:pt idx="29">
                  <c:v>4.8904299176940641E-2</c:v>
                </c:pt>
                <c:pt idx="30">
                  <c:v>5.8823529411764705E-2</c:v>
                </c:pt>
                <c:pt idx="31">
                  <c:v>7.1265170573185765E-2</c:v>
                </c:pt>
                <c:pt idx="32">
                  <c:v>8.697467297522965E-2</c:v>
                </c:pt>
                <c:pt idx="33">
                  <c:v>0.10692785577570808</c:v>
                </c:pt>
                <c:pt idx="34">
                  <c:v>0.13238720610040242</c:v>
                </c:pt>
                <c:pt idx="35">
                  <c:v>0.16494845360824742</c:v>
                </c:pt>
                <c:pt idx="36">
                  <c:v>0.20654329147389297</c:v>
                </c:pt>
                <c:pt idx="37">
                  <c:v>0.25932937423822006</c:v>
                </c:pt>
                <c:pt idx="38">
                  <c:v>0.32535137948984894</c:v>
                </c:pt>
                <c:pt idx="39">
                  <c:v>0.40582768556470922</c:v>
                </c:pt>
                <c:pt idx="40">
                  <c:v>0.5</c:v>
                </c:pt>
                <c:pt idx="41">
                  <c:v>0.6038282712396591</c:v>
                </c:pt>
                <c:pt idx="42">
                  <c:v>0.70942111237230443</c:v>
                </c:pt>
                <c:pt idx="43">
                  <c:v>0.80638658172727995</c:v>
                </c:pt>
                <c:pt idx="44">
                  <c:v>0.88526912181303141</c:v>
                </c:pt>
                <c:pt idx="45">
                  <c:v>0.94117647058823528</c:v>
                </c:pt>
                <c:pt idx="46">
                  <c:v>0.97503900156006229</c:v>
                </c:pt>
                <c:pt idx="47">
                  <c:v>0.99196508282908447</c:v>
                </c:pt>
                <c:pt idx="48">
                  <c:v>0.99840255591054305</c:v>
                </c:pt>
                <c:pt idx="49">
                  <c:v>0.99990000999900008</c:v>
                </c:pt>
                <c:pt idx="50">
                  <c:v>1</c:v>
                </c:pt>
                <c:pt idx="51">
                  <c:v>0.99990000999900008</c:v>
                </c:pt>
                <c:pt idx="52">
                  <c:v>0.99840255591054305</c:v>
                </c:pt>
                <c:pt idx="53">
                  <c:v>0.99196508282908447</c:v>
                </c:pt>
                <c:pt idx="54">
                  <c:v>0.97503900156006229</c:v>
                </c:pt>
                <c:pt idx="55">
                  <c:v>0.94117647058823528</c:v>
                </c:pt>
                <c:pt idx="56">
                  <c:v>0.88526912181303141</c:v>
                </c:pt>
                <c:pt idx="57">
                  <c:v>0.80638658172727995</c:v>
                </c:pt>
                <c:pt idx="58">
                  <c:v>0.70942111237230443</c:v>
                </c:pt>
                <c:pt idx="59">
                  <c:v>0.6038282712396591</c:v>
                </c:pt>
                <c:pt idx="60">
                  <c:v>0.5</c:v>
                </c:pt>
                <c:pt idx="61">
                  <c:v>0.40582768556470949</c:v>
                </c:pt>
                <c:pt idx="62">
                  <c:v>0.32535137948984894</c:v>
                </c:pt>
                <c:pt idx="63">
                  <c:v>0.25932937423822006</c:v>
                </c:pt>
                <c:pt idx="64">
                  <c:v>0.20654329147389275</c:v>
                </c:pt>
                <c:pt idx="65">
                  <c:v>0.16494845360824742</c:v>
                </c:pt>
                <c:pt idx="66">
                  <c:v>0.13238720610040258</c:v>
                </c:pt>
                <c:pt idx="67">
                  <c:v>0.10692785577570808</c:v>
                </c:pt>
                <c:pt idx="68">
                  <c:v>8.697467297522965E-2</c:v>
                </c:pt>
                <c:pt idx="69">
                  <c:v>7.1265170573185724E-2</c:v>
                </c:pt>
                <c:pt idx="70">
                  <c:v>5.8823529411764705E-2</c:v>
                </c:pt>
                <c:pt idx="71">
                  <c:v>4.8904299176940676E-2</c:v>
                </c:pt>
                <c:pt idx="72">
                  <c:v>4.0940652430237118E-2</c:v>
                </c:pt>
                <c:pt idx="73">
                  <c:v>3.4501675056323997E-2</c:v>
                </c:pt>
                <c:pt idx="74">
                  <c:v>2.9258929825382689E-2</c:v>
                </c:pt>
                <c:pt idx="75">
                  <c:v>2.4960998439937598E-2</c:v>
                </c:pt>
                <c:pt idx="76">
                  <c:v>2.1414376755978907E-2</c:v>
                </c:pt>
                <c:pt idx="77">
                  <c:v>1.8469233028160035E-2</c:v>
                </c:pt>
                <c:pt idx="78">
                  <c:v>1.6008811249711846E-2</c:v>
                </c:pt>
                <c:pt idx="79">
                  <c:v>1.3941537556410942E-2</c:v>
                </c:pt>
                <c:pt idx="80">
                  <c:v>1.2195121951219513E-2</c:v>
                </c:pt>
                <c:pt idx="81">
                  <c:v>1.071213181063951E-2</c:v>
                </c:pt>
                <c:pt idx="82">
                  <c:v>9.4466528619579614E-3</c:v>
                </c:pt>
                <c:pt idx="83">
                  <c:v>8.3617563367479903E-3</c:v>
                </c:pt>
                <c:pt idx="84">
                  <c:v>7.427566372733104E-3</c:v>
                </c:pt>
                <c:pt idx="85">
                  <c:v>6.6197765825403388E-3</c:v>
                </c:pt>
                <c:pt idx="86">
                  <c:v>5.9185045596159159E-3</c:v>
                </c:pt>
                <c:pt idx="87">
                  <c:v>5.3074020744511797E-3</c:v>
                </c:pt>
                <c:pt idx="88">
                  <c:v>4.772959846043404E-3</c:v>
                </c:pt>
                <c:pt idx="89">
                  <c:v>4.3039612368035154E-3</c:v>
                </c:pt>
                <c:pt idx="90">
                  <c:v>3.8910505836575876E-3</c:v>
                </c:pt>
                <c:pt idx="91">
                  <c:v>3.5263902705481888E-3</c:v>
                </c:pt>
                <c:pt idx="92">
                  <c:v>3.2033868768771871E-3</c:v>
                </c:pt>
                <c:pt idx="93">
                  <c:v>2.9164713846035377E-3</c:v>
                </c:pt>
                <c:pt idx="94">
                  <c:v>2.6609219136498902E-3</c:v>
                </c:pt>
                <c:pt idx="95">
                  <c:v>2.4327200851452031E-3</c:v>
                </c:pt>
                <c:pt idx="96">
                  <c:v>2.2284341060948573E-3</c:v>
                </c:pt>
                <c:pt idx="97">
                  <c:v>2.0451231890178537E-3</c:v>
                </c:pt>
                <c:pt idx="98">
                  <c:v>1.8802590846597924E-3</c:v>
                </c:pt>
                <c:pt idx="99">
                  <c:v>1.7316614027046121E-3</c:v>
                </c:pt>
                <c:pt idx="100">
                  <c:v>1.5974440894568689E-3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60-DC4C-B73F-E967A3DE9026}"/>
            </c:ext>
          </c:extLst>
        </c:ser>
        <c:ser>
          <c:idx val="0"/>
          <c:order val="3"/>
          <c:tx>
            <c:strRef>
              <c:f>'Проверка дистрибутивности'!$N$1</c:f>
              <c:strCache>
                <c:ptCount val="1"/>
                <c:pt idx="0">
                  <c:v>A*(B+C)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'Проверка дистрибутивности'!$N$2:$N$102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4.3039612368650049E-4</c:v>
                </c:pt>
                <c:pt idx="12">
                  <c:v>9.5459196926604077E-4</c:v>
                </c:pt>
                <c:pt idx="13">
                  <c:v>1.5922206227209535E-3</c:v>
                </c:pt>
                <c:pt idx="14">
                  <c:v>2.367401826060208E-3</c:v>
                </c:pt>
                <c:pt idx="15">
                  <c:v>3.3098883027188435E-3</c:v>
                </c:pt>
                <c:pt idx="16">
                  <c:v>4.4565398782486906E-3</c:v>
                </c:pt>
                <c:pt idx="17">
                  <c:v>5.8532296790359869E-3</c:v>
                </c:pt>
                <c:pt idx="18">
                  <c:v>7.5573233098924627E-3</c:v>
                </c:pt>
                <c:pt idx="19">
                  <c:v>9.640922676290067E-3</c:v>
                </c:pt>
                <c:pt idx="20">
                  <c:v>1.2195137181199257E-2</c:v>
                </c:pt>
                <c:pt idx="21">
                  <c:v>1.2547428408417724E-2</c:v>
                </c:pt>
                <c:pt idx="22">
                  <c:v>1.2807172980020331E-2</c:v>
                </c:pt>
                <c:pt idx="23">
                  <c:v>1.2928789019812134E-2</c:v>
                </c:pt>
                <c:pt idx="24">
                  <c:v>1.2849432340953914E-2</c:v>
                </c:pt>
                <c:pt idx="25">
                  <c:v>1.2482362546554838E-2</c:v>
                </c:pt>
                <c:pt idx="26">
                  <c:v>1.170754373187542E-2</c:v>
                </c:pt>
                <c:pt idx="27">
                  <c:v>1.0358128320852051E-2</c:v>
                </c:pt>
                <c:pt idx="28">
                  <c:v>8.2006347868023959E-3</c:v>
                </c:pt>
                <c:pt idx="29">
                  <c:v>4.9052047537172716E-3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960-DC4C-B73F-E967A3DE9026}"/>
            </c:ext>
          </c:extLst>
        </c:ser>
        <c:ser>
          <c:idx val="4"/>
          <c:order val="4"/>
          <c:tx>
            <c:strRef>
              <c:f>'Проверка дистрибутивности'!$O$1</c:f>
              <c:strCache>
                <c:ptCount val="1"/>
                <c:pt idx="0">
                  <c:v>A*B+A*C</c:v>
                </c:pt>
              </c:strCache>
            </c:strRef>
          </c:tx>
          <c:spPr>
            <a:ln w="12700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'Проверка дистрибутивности'!$O$2:$O$102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4.3039612368650049E-4</c:v>
                </c:pt>
                <c:pt idx="12">
                  <c:v>9.5459196926604077E-4</c:v>
                </c:pt>
                <c:pt idx="13">
                  <c:v>1.5922206227209537E-3</c:v>
                </c:pt>
                <c:pt idx="14">
                  <c:v>2.3674018260602084E-3</c:v>
                </c:pt>
                <c:pt idx="15">
                  <c:v>3.3098883027188435E-3</c:v>
                </c:pt>
                <c:pt idx="16">
                  <c:v>4.4565398782486897E-3</c:v>
                </c:pt>
                <c:pt idx="17">
                  <c:v>5.8532296790359869E-3</c:v>
                </c:pt>
                <c:pt idx="18">
                  <c:v>7.5573233098924627E-3</c:v>
                </c:pt>
                <c:pt idx="19">
                  <c:v>9.6409226762900653E-3</c:v>
                </c:pt>
                <c:pt idx="20">
                  <c:v>1.2195137181199257E-2</c:v>
                </c:pt>
                <c:pt idx="21">
                  <c:v>1.2547428408417724E-2</c:v>
                </c:pt>
                <c:pt idx="22">
                  <c:v>1.2807172980020329E-2</c:v>
                </c:pt>
                <c:pt idx="23">
                  <c:v>1.2928789019812132E-2</c:v>
                </c:pt>
                <c:pt idx="24">
                  <c:v>1.2849432340953915E-2</c:v>
                </c:pt>
                <c:pt idx="25">
                  <c:v>1.2482362546554838E-2</c:v>
                </c:pt>
                <c:pt idx="26">
                  <c:v>1.170754373187542E-2</c:v>
                </c:pt>
                <c:pt idx="27">
                  <c:v>1.0358128320852053E-2</c:v>
                </c:pt>
                <c:pt idx="28">
                  <c:v>8.2006347868023959E-3</c:v>
                </c:pt>
                <c:pt idx="29">
                  <c:v>4.9052047537172716E-3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960-DC4C-B73F-E967A3DE9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1185600"/>
        <c:axId val="1251829072"/>
      </c:lineChart>
      <c:catAx>
        <c:axId val="125118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1829072"/>
        <c:crosses val="autoZero"/>
        <c:auto val="1"/>
        <c:lblAlgn val="ctr"/>
        <c:lblOffset val="100"/>
        <c:noMultiLvlLbl val="0"/>
      </c:catAx>
      <c:valAx>
        <c:axId val="125182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118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'Проверка дистрибутивности'!$B$1</c:f>
              <c:strCache>
                <c:ptCount val="1"/>
                <c:pt idx="0">
                  <c:v>Треуг (A)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'Проверка дистрибутивности'!$A$2:$A$102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'Проверка дистрибутивности'!$B$2:$B$102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0.10000000000000009</c:v>
                </c:pt>
                <c:pt idx="12">
                  <c:v>0.19999999999999996</c:v>
                </c:pt>
                <c:pt idx="13">
                  <c:v>0.30000000000000004</c:v>
                </c:pt>
                <c:pt idx="14">
                  <c:v>0.39999999999999991</c:v>
                </c:pt>
                <c:pt idx="15">
                  <c:v>0.5</c:v>
                </c:pt>
                <c:pt idx="16">
                  <c:v>0.60000000000000009</c:v>
                </c:pt>
                <c:pt idx="17">
                  <c:v>0.7</c:v>
                </c:pt>
                <c:pt idx="18">
                  <c:v>0.8</c:v>
                </c:pt>
                <c:pt idx="19">
                  <c:v>0.89999999999999991</c:v>
                </c:pt>
                <c:pt idx="20">
                  <c:v>1</c:v>
                </c:pt>
                <c:pt idx="21">
                  <c:v>0.89999999999999991</c:v>
                </c:pt>
                <c:pt idx="22">
                  <c:v>0.79999999999999982</c:v>
                </c:pt>
                <c:pt idx="23">
                  <c:v>0.70000000000000018</c:v>
                </c:pt>
                <c:pt idx="24">
                  <c:v>0.60000000000000009</c:v>
                </c:pt>
                <c:pt idx="25">
                  <c:v>0.5</c:v>
                </c:pt>
                <c:pt idx="26">
                  <c:v>0.39999999999999991</c:v>
                </c:pt>
                <c:pt idx="27">
                  <c:v>0.29999999999999982</c:v>
                </c:pt>
                <c:pt idx="28">
                  <c:v>0.20000000000000018</c:v>
                </c:pt>
                <c:pt idx="29">
                  <c:v>0.10000000000000009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40-CB46-B839-8C1675EC4C3C}"/>
            </c:ext>
          </c:extLst>
        </c:ser>
        <c:ser>
          <c:idx val="2"/>
          <c:order val="1"/>
          <c:tx>
            <c:strRef>
              <c:f>'Проверка дистрибутивности'!$C$1</c:f>
              <c:strCache>
                <c:ptCount val="1"/>
                <c:pt idx="0">
                  <c:v>Гаус (B)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'Проверка дистрибутивности'!$A$2:$A$102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'Проверка дистрибутивности'!$C$2:$C$102</c:f>
              <c:numCache>
                <c:formatCode>General</c:formatCode>
                <c:ptCount val="101"/>
                <c:pt idx="0">
                  <c:v>1.9287498479639181E-22</c:v>
                </c:pt>
                <c:pt idx="1">
                  <c:v>1.3969439431470891E-21</c:v>
                </c:pt>
                <c:pt idx="2">
                  <c:v>9.7209850203007803E-21</c:v>
                </c:pt>
                <c:pt idx="3">
                  <c:v>6.4993479720708472E-20</c:v>
                </c:pt>
                <c:pt idx="4">
                  <c:v>4.175010055850544E-19</c:v>
                </c:pt>
                <c:pt idx="5">
                  <c:v>2.5767571091549807E-18</c:v>
                </c:pt>
                <c:pt idx="6">
                  <c:v>1.5279799682872937E-17</c:v>
                </c:pt>
                <c:pt idx="7">
                  <c:v>8.7054266222962508E-17</c:v>
                </c:pt>
                <c:pt idx="8">
                  <c:v>4.7653047352990878E-16</c:v>
                </c:pt>
                <c:pt idx="9">
                  <c:v>2.5062218871452745E-15</c:v>
                </c:pt>
                <c:pt idx="10">
                  <c:v>1.2664165549094177E-14</c:v>
                </c:pt>
                <c:pt idx="11">
                  <c:v>6.1483964127047778E-14</c:v>
                </c:pt>
                <c:pt idx="12">
                  <c:v>2.8679750088880978E-13</c:v>
                </c:pt>
                <c:pt idx="13">
                  <c:v>1.2853372251336457E-12</c:v>
                </c:pt>
                <c:pt idx="14">
                  <c:v>5.5346100717010135E-12</c:v>
                </c:pt>
                <c:pt idx="15">
                  <c:v>2.289734845645553E-11</c:v>
                </c:pt>
                <c:pt idx="16">
                  <c:v>9.1014707644879687E-11</c:v>
                </c:pt>
                <c:pt idx="17">
                  <c:v>3.4758912812399344E-10</c:v>
                </c:pt>
                <c:pt idx="18">
                  <c:v>1.2754076295260396E-9</c:v>
                </c:pt>
                <c:pt idx="19">
                  <c:v>4.4963494622808535E-9</c:v>
                </c:pt>
                <c:pt idx="20">
                  <c:v>1.5229979744712629E-8</c:v>
                </c:pt>
                <c:pt idx="21">
                  <c:v>4.9564053191724981E-8</c:v>
                </c:pt>
                <c:pt idx="22">
                  <c:v>1.5497531357028994E-7</c:v>
                </c:pt>
                <c:pt idx="23">
                  <c:v>4.6557157157830776E-7</c:v>
                </c:pt>
                <c:pt idx="24">
                  <c:v>1.3438122776315191E-6</c:v>
                </c:pt>
                <c:pt idx="25">
                  <c:v>3.7266531720786705E-6</c:v>
                </c:pt>
                <c:pt idx="26">
                  <c:v>9.9295043058510811E-6</c:v>
                </c:pt>
                <c:pt idx="27">
                  <c:v>2.5419346516199291E-5</c:v>
                </c:pt>
                <c:pt idx="28">
                  <c:v>6.2521503774820152E-5</c:v>
                </c:pt>
                <c:pt idx="29">
                  <c:v>1.4774836023203364E-4</c:v>
                </c:pt>
                <c:pt idx="30">
                  <c:v>3.3546262790251185E-4</c:v>
                </c:pt>
                <c:pt idx="31">
                  <c:v>7.3180241888047277E-4</c:v>
                </c:pt>
                <c:pt idx="32">
                  <c:v>1.5338106793244659E-3</c:v>
                </c:pt>
                <c:pt idx="33">
                  <c:v>3.0887154082367661E-3</c:v>
                </c:pt>
                <c:pt idx="34">
                  <c:v>5.9760228950059375E-3</c:v>
                </c:pt>
                <c:pt idx="35">
                  <c:v>1.1108996538242306E-2</c:v>
                </c:pt>
                <c:pt idx="36">
                  <c:v>1.9841094744370295E-2</c:v>
                </c:pt>
                <c:pt idx="37">
                  <c:v>3.4047454734599372E-2</c:v>
                </c:pt>
                <c:pt idx="38">
                  <c:v>5.6134762834133684E-2</c:v>
                </c:pt>
                <c:pt idx="39">
                  <c:v>8.8921617459386301E-2</c:v>
                </c:pt>
                <c:pt idx="40">
                  <c:v>0.1353352832366127</c:v>
                </c:pt>
                <c:pt idx="41">
                  <c:v>0.19789869908361446</c:v>
                </c:pt>
                <c:pt idx="42">
                  <c:v>0.2780373004531943</c:v>
                </c:pt>
                <c:pt idx="43">
                  <c:v>0.37531109885139935</c:v>
                </c:pt>
                <c:pt idx="44">
                  <c:v>0.48675225595997201</c:v>
                </c:pt>
                <c:pt idx="45">
                  <c:v>0.60653065971263342</c:v>
                </c:pt>
                <c:pt idx="46">
                  <c:v>0.7261490370736905</c:v>
                </c:pt>
                <c:pt idx="47">
                  <c:v>0.83527021141127222</c:v>
                </c:pt>
                <c:pt idx="48">
                  <c:v>0.92311634638663576</c:v>
                </c:pt>
                <c:pt idx="49">
                  <c:v>0.98019867330675536</c:v>
                </c:pt>
                <c:pt idx="50">
                  <c:v>1</c:v>
                </c:pt>
                <c:pt idx="51">
                  <c:v>0.98019867330675536</c:v>
                </c:pt>
                <c:pt idx="52">
                  <c:v>0.92311634638663576</c:v>
                </c:pt>
                <c:pt idx="53">
                  <c:v>0.83527021141127222</c:v>
                </c:pt>
                <c:pt idx="54">
                  <c:v>0.7261490370736905</c:v>
                </c:pt>
                <c:pt idx="55">
                  <c:v>0.60653065971263342</c:v>
                </c:pt>
                <c:pt idx="56">
                  <c:v>0.48675225595997201</c:v>
                </c:pt>
                <c:pt idx="57">
                  <c:v>0.37531109885139935</c:v>
                </c:pt>
                <c:pt idx="58">
                  <c:v>0.2780373004531943</c:v>
                </c:pt>
                <c:pt idx="59">
                  <c:v>0.19789869908361446</c:v>
                </c:pt>
                <c:pt idx="60">
                  <c:v>0.1353352832366127</c:v>
                </c:pt>
                <c:pt idx="61">
                  <c:v>8.8921617459386454E-2</c:v>
                </c:pt>
                <c:pt idx="62">
                  <c:v>5.6134762834133684E-2</c:v>
                </c:pt>
                <c:pt idx="63">
                  <c:v>3.4047454734599372E-2</c:v>
                </c:pt>
                <c:pt idx="64">
                  <c:v>1.9841094744370243E-2</c:v>
                </c:pt>
                <c:pt idx="65">
                  <c:v>1.1108996538242306E-2</c:v>
                </c:pt>
                <c:pt idx="66">
                  <c:v>5.9760228950059592E-3</c:v>
                </c:pt>
                <c:pt idx="67">
                  <c:v>3.0887154082367661E-3</c:v>
                </c:pt>
                <c:pt idx="68">
                  <c:v>1.5338106793244659E-3</c:v>
                </c:pt>
                <c:pt idx="69">
                  <c:v>7.3180241888047082E-4</c:v>
                </c:pt>
                <c:pt idx="70">
                  <c:v>3.3546262790251185E-4</c:v>
                </c:pt>
                <c:pt idx="71">
                  <c:v>1.4774836023203415E-4</c:v>
                </c:pt>
                <c:pt idx="72">
                  <c:v>6.2521503774820152E-5</c:v>
                </c:pt>
                <c:pt idx="73">
                  <c:v>2.5419346516199291E-5</c:v>
                </c:pt>
                <c:pt idx="74">
                  <c:v>9.9295043058510456E-6</c:v>
                </c:pt>
                <c:pt idx="75">
                  <c:v>3.7266531720786705E-6</c:v>
                </c:pt>
                <c:pt idx="76">
                  <c:v>1.3438122776315261E-6</c:v>
                </c:pt>
                <c:pt idx="77">
                  <c:v>4.6557157157830776E-7</c:v>
                </c:pt>
                <c:pt idx="78">
                  <c:v>1.5497531357028994E-7</c:v>
                </c:pt>
                <c:pt idx="79">
                  <c:v>4.9564053191724796E-8</c:v>
                </c:pt>
                <c:pt idx="80">
                  <c:v>1.5229979744712629E-8</c:v>
                </c:pt>
                <c:pt idx="81">
                  <c:v>4.4963494622808858E-9</c:v>
                </c:pt>
                <c:pt idx="82">
                  <c:v>1.2754076295260576E-9</c:v>
                </c:pt>
                <c:pt idx="83">
                  <c:v>3.4758912812398977E-10</c:v>
                </c:pt>
                <c:pt idx="84">
                  <c:v>9.1014707644879028E-11</c:v>
                </c:pt>
                <c:pt idx="85">
                  <c:v>2.289734845645553E-11</c:v>
                </c:pt>
                <c:pt idx="86">
                  <c:v>5.5346100717010523E-12</c:v>
                </c:pt>
                <c:pt idx="87">
                  <c:v>1.2853372251336641E-12</c:v>
                </c:pt>
                <c:pt idx="88">
                  <c:v>2.8679750088880675E-13</c:v>
                </c:pt>
                <c:pt idx="89">
                  <c:v>6.1483964127047349E-14</c:v>
                </c:pt>
                <c:pt idx="90">
                  <c:v>1.2664165549094177E-14</c:v>
                </c:pt>
                <c:pt idx="91">
                  <c:v>2.5062218871452745E-15</c:v>
                </c:pt>
                <c:pt idx="92">
                  <c:v>4.7653047352991559E-16</c:v>
                </c:pt>
                <c:pt idx="93">
                  <c:v>8.7054266222961263E-17</c:v>
                </c:pt>
                <c:pt idx="94">
                  <c:v>1.5279799682872937E-17</c:v>
                </c:pt>
                <c:pt idx="95">
                  <c:v>2.5767571091549807E-18</c:v>
                </c:pt>
                <c:pt idx="96">
                  <c:v>4.175010055850544E-19</c:v>
                </c:pt>
                <c:pt idx="97">
                  <c:v>6.4993479720709856E-20</c:v>
                </c:pt>
                <c:pt idx="98">
                  <c:v>9.7209850203006419E-21</c:v>
                </c:pt>
                <c:pt idx="99">
                  <c:v>1.3969439431470891E-21</c:v>
                </c:pt>
                <c:pt idx="100">
                  <c:v>1.9287498479639181E-22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40-CB46-B839-8C1675EC4C3C}"/>
            </c:ext>
          </c:extLst>
        </c:ser>
        <c:ser>
          <c:idx val="3"/>
          <c:order val="2"/>
          <c:tx>
            <c:strRef>
              <c:f>'Проверка дистрибутивности'!$D$1</c:f>
              <c:strCache>
                <c:ptCount val="1"/>
                <c:pt idx="0">
                  <c:v>Колокол (С)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'Проверка дистрибутивности'!$A$2:$A$102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'Проверка дистрибутивности'!$D$2:$D$102</c:f>
              <c:numCache>
                <c:formatCode>General</c:formatCode>
                <c:ptCount val="101"/>
                <c:pt idx="0">
                  <c:v>1.5974440894568689E-3</c:v>
                </c:pt>
                <c:pt idx="1">
                  <c:v>1.7316614027046121E-3</c:v>
                </c:pt>
                <c:pt idx="2">
                  <c:v>1.8802590846597935E-3</c:v>
                </c:pt>
                <c:pt idx="3">
                  <c:v>2.0451231890178515E-3</c:v>
                </c:pt>
                <c:pt idx="4">
                  <c:v>2.2284341060948573E-3</c:v>
                </c:pt>
                <c:pt idx="5">
                  <c:v>2.4327200851452031E-3</c:v>
                </c:pt>
                <c:pt idx="6">
                  <c:v>2.6609219136498902E-3</c:v>
                </c:pt>
                <c:pt idx="7">
                  <c:v>2.9164713846035395E-3</c:v>
                </c:pt>
                <c:pt idx="8">
                  <c:v>3.2033868768771845E-3</c:v>
                </c:pt>
                <c:pt idx="9">
                  <c:v>3.5263902705481888E-3</c:v>
                </c:pt>
                <c:pt idx="10">
                  <c:v>3.8910505836575876E-3</c:v>
                </c:pt>
                <c:pt idx="11">
                  <c:v>4.3039612368035171E-3</c:v>
                </c:pt>
                <c:pt idx="12">
                  <c:v>4.7729598460434074E-3</c:v>
                </c:pt>
                <c:pt idx="13">
                  <c:v>5.3074020744511737E-3</c:v>
                </c:pt>
                <c:pt idx="14">
                  <c:v>5.9185045596159115E-3</c:v>
                </c:pt>
                <c:pt idx="15">
                  <c:v>6.6197765825403388E-3</c:v>
                </c:pt>
                <c:pt idx="16">
                  <c:v>7.4275663727331083E-3</c:v>
                </c:pt>
                <c:pt idx="17">
                  <c:v>8.3617563367479972E-3</c:v>
                </c:pt>
                <c:pt idx="18">
                  <c:v>9.4466528619579476E-3</c:v>
                </c:pt>
                <c:pt idx="19">
                  <c:v>1.0712131810639501E-2</c:v>
                </c:pt>
                <c:pt idx="20">
                  <c:v>1.2195121951219513E-2</c:v>
                </c:pt>
                <c:pt idx="21">
                  <c:v>1.3941537556410947E-2</c:v>
                </c:pt>
                <c:pt idx="22">
                  <c:v>1.6008811249711846E-2</c:v>
                </c:pt>
                <c:pt idx="23">
                  <c:v>1.8469233028160035E-2</c:v>
                </c:pt>
                <c:pt idx="24">
                  <c:v>2.1414376755978889E-2</c:v>
                </c:pt>
                <c:pt idx="25">
                  <c:v>2.4960998439937598E-2</c:v>
                </c:pt>
                <c:pt idx="26">
                  <c:v>2.925892982538271E-2</c:v>
                </c:pt>
                <c:pt idx="27">
                  <c:v>3.4501675056323997E-2</c:v>
                </c:pt>
                <c:pt idx="28">
                  <c:v>4.0940652430237118E-2</c:v>
                </c:pt>
                <c:pt idx="29">
                  <c:v>4.8904299176940641E-2</c:v>
                </c:pt>
                <c:pt idx="30">
                  <c:v>5.8823529411764705E-2</c:v>
                </c:pt>
                <c:pt idx="31">
                  <c:v>7.1265170573185765E-2</c:v>
                </c:pt>
                <c:pt idx="32">
                  <c:v>8.697467297522965E-2</c:v>
                </c:pt>
                <c:pt idx="33">
                  <c:v>0.10692785577570808</c:v>
                </c:pt>
                <c:pt idx="34">
                  <c:v>0.13238720610040242</c:v>
                </c:pt>
                <c:pt idx="35">
                  <c:v>0.16494845360824742</c:v>
                </c:pt>
                <c:pt idx="36">
                  <c:v>0.20654329147389297</c:v>
                </c:pt>
                <c:pt idx="37">
                  <c:v>0.25932937423822006</c:v>
                </c:pt>
                <c:pt idx="38">
                  <c:v>0.32535137948984894</c:v>
                </c:pt>
                <c:pt idx="39">
                  <c:v>0.40582768556470922</c:v>
                </c:pt>
                <c:pt idx="40">
                  <c:v>0.5</c:v>
                </c:pt>
                <c:pt idx="41">
                  <c:v>0.6038282712396591</c:v>
                </c:pt>
                <c:pt idx="42">
                  <c:v>0.70942111237230443</c:v>
                </c:pt>
                <c:pt idx="43">
                  <c:v>0.80638658172727995</c:v>
                </c:pt>
                <c:pt idx="44">
                  <c:v>0.88526912181303141</c:v>
                </c:pt>
                <c:pt idx="45">
                  <c:v>0.94117647058823528</c:v>
                </c:pt>
                <c:pt idx="46">
                  <c:v>0.97503900156006229</c:v>
                </c:pt>
                <c:pt idx="47">
                  <c:v>0.99196508282908447</c:v>
                </c:pt>
                <c:pt idx="48">
                  <c:v>0.99840255591054305</c:v>
                </c:pt>
                <c:pt idx="49">
                  <c:v>0.99990000999900008</c:v>
                </c:pt>
                <c:pt idx="50">
                  <c:v>1</c:v>
                </c:pt>
                <c:pt idx="51">
                  <c:v>0.99990000999900008</c:v>
                </c:pt>
                <c:pt idx="52">
                  <c:v>0.99840255591054305</c:v>
                </c:pt>
                <c:pt idx="53">
                  <c:v>0.99196508282908447</c:v>
                </c:pt>
                <c:pt idx="54">
                  <c:v>0.97503900156006229</c:v>
                </c:pt>
                <c:pt idx="55">
                  <c:v>0.94117647058823528</c:v>
                </c:pt>
                <c:pt idx="56">
                  <c:v>0.88526912181303141</c:v>
                </c:pt>
                <c:pt idx="57">
                  <c:v>0.80638658172727995</c:v>
                </c:pt>
                <c:pt idx="58">
                  <c:v>0.70942111237230443</c:v>
                </c:pt>
                <c:pt idx="59">
                  <c:v>0.6038282712396591</c:v>
                </c:pt>
                <c:pt idx="60">
                  <c:v>0.5</c:v>
                </c:pt>
                <c:pt idx="61">
                  <c:v>0.40582768556470949</c:v>
                </c:pt>
                <c:pt idx="62">
                  <c:v>0.32535137948984894</c:v>
                </c:pt>
                <c:pt idx="63">
                  <c:v>0.25932937423822006</c:v>
                </c:pt>
                <c:pt idx="64">
                  <c:v>0.20654329147389275</c:v>
                </c:pt>
                <c:pt idx="65">
                  <c:v>0.16494845360824742</c:v>
                </c:pt>
                <c:pt idx="66">
                  <c:v>0.13238720610040258</c:v>
                </c:pt>
                <c:pt idx="67">
                  <c:v>0.10692785577570808</c:v>
                </c:pt>
                <c:pt idx="68">
                  <c:v>8.697467297522965E-2</c:v>
                </c:pt>
                <c:pt idx="69">
                  <c:v>7.1265170573185724E-2</c:v>
                </c:pt>
                <c:pt idx="70">
                  <c:v>5.8823529411764705E-2</c:v>
                </c:pt>
                <c:pt idx="71">
                  <c:v>4.8904299176940676E-2</c:v>
                </c:pt>
                <c:pt idx="72">
                  <c:v>4.0940652430237118E-2</c:v>
                </c:pt>
                <c:pt idx="73">
                  <c:v>3.4501675056323997E-2</c:v>
                </c:pt>
                <c:pt idx="74">
                  <c:v>2.9258929825382689E-2</c:v>
                </c:pt>
                <c:pt idx="75">
                  <c:v>2.4960998439937598E-2</c:v>
                </c:pt>
                <c:pt idx="76">
                  <c:v>2.1414376755978907E-2</c:v>
                </c:pt>
                <c:pt idx="77">
                  <c:v>1.8469233028160035E-2</c:v>
                </c:pt>
                <c:pt idx="78">
                  <c:v>1.6008811249711846E-2</c:v>
                </c:pt>
                <c:pt idx="79">
                  <c:v>1.3941537556410942E-2</c:v>
                </c:pt>
                <c:pt idx="80">
                  <c:v>1.2195121951219513E-2</c:v>
                </c:pt>
                <c:pt idx="81">
                  <c:v>1.071213181063951E-2</c:v>
                </c:pt>
                <c:pt idx="82">
                  <c:v>9.4466528619579614E-3</c:v>
                </c:pt>
                <c:pt idx="83">
                  <c:v>8.3617563367479903E-3</c:v>
                </c:pt>
                <c:pt idx="84">
                  <c:v>7.427566372733104E-3</c:v>
                </c:pt>
                <c:pt idx="85">
                  <c:v>6.6197765825403388E-3</c:v>
                </c:pt>
                <c:pt idx="86">
                  <c:v>5.9185045596159159E-3</c:v>
                </c:pt>
                <c:pt idx="87">
                  <c:v>5.3074020744511797E-3</c:v>
                </c:pt>
                <c:pt idx="88">
                  <c:v>4.772959846043404E-3</c:v>
                </c:pt>
                <c:pt idx="89">
                  <c:v>4.3039612368035154E-3</c:v>
                </c:pt>
                <c:pt idx="90">
                  <c:v>3.8910505836575876E-3</c:v>
                </c:pt>
                <c:pt idx="91">
                  <c:v>3.5263902705481888E-3</c:v>
                </c:pt>
                <c:pt idx="92">
                  <c:v>3.2033868768771871E-3</c:v>
                </c:pt>
                <c:pt idx="93">
                  <c:v>2.9164713846035377E-3</c:v>
                </c:pt>
                <c:pt idx="94">
                  <c:v>2.6609219136498902E-3</c:v>
                </c:pt>
                <c:pt idx="95">
                  <c:v>2.4327200851452031E-3</c:v>
                </c:pt>
                <c:pt idx="96">
                  <c:v>2.2284341060948573E-3</c:v>
                </c:pt>
                <c:pt idx="97">
                  <c:v>2.0451231890178537E-3</c:v>
                </c:pt>
                <c:pt idx="98">
                  <c:v>1.8802590846597924E-3</c:v>
                </c:pt>
                <c:pt idx="99">
                  <c:v>1.7316614027046121E-3</c:v>
                </c:pt>
                <c:pt idx="100">
                  <c:v>1.5974440894568689E-3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40-CB46-B839-8C1675EC4C3C}"/>
            </c:ext>
          </c:extLst>
        </c:ser>
        <c:ser>
          <c:idx val="0"/>
          <c:order val="3"/>
          <c:tx>
            <c:strRef>
              <c:f>'Проверка дистрибутивности'!$R$1</c:f>
              <c:strCache>
                <c:ptCount val="1"/>
                <c:pt idx="0">
                  <c:v>A+(B*C)</c:v>
                </c:pt>
              </c:strCache>
            </c:strRef>
          </c:tx>
          <c:spPr>
            <a:ln w="1270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'Проверка дистрибутивности'!$R$2:$R$102</c:f>
              <c:numCache>
                <c:formatCode>General</c:formatCode>
                <c:ptCount val="101"/>
                <c:pt idx="0">
                  <c:v>3.0810700446707953E-25</c:v>
                </c:pt>
                <c:pt idx="1">
                  <c:v>2.4190339080898002E-24</c:v>
                </c:pt>
                <c:pt idx="2">
                  <c:v>1.8277970396262309E-23</c:v>
                </c:pt>
                <c:pt idx="3">
                  <c:v>1.3291967251178236E-22</c:v>
                </c:pt>
                <c:pt idx="4">
                  <c:v>9.3037348017463482E-22</c:v>
                </c:pt>
                <c:pt idx="5">
                  <c:v>6.2685287739820122E-21</c:v>
                </c:pt>
                <c:pt idx="6">
                  <c:v>4.0658353812337241E-20</c:v>
                </c:pt>
                <c:pt idx="7">
                  <c:v>2.5389127634692862E-19</c:v>
                </c:pt>
                <c:pt idx="8">
                  <c:v>1.5265114653377803E-18</c:v>
                </c:pt>
                <c:pt idx="9">
                  <c:v>8.8379164786640167E-18</c:v>
                </c:pt>
                <c:pt idx="10">
                  <c:v>4.9276908751339213E-17</c:v>
                </c:pt>
                <c:pt idx="11">
                  <c:v>0.10000000000000035</c:v>
                </c:pt>
                <c:pt idx="12">
                  <c:v>0.20000000000000132</c:v>
                </c:pt>
                <c:pt idx="13">
                  <c:v>0.30000000000000687</c:v>
                </c:pt>
                <c:pt idx="14">
                  <c:v>0.40000000000003266</c:v>
                </c:pt>
                <c:pt idx="15">
                  <c:v>0.50000000000015155</c:v>
                </c:pt>
                <c:pt idx="16">
                  <c:v>0.6000000000006761</c:v>
                </c:pt>
                <c:pt idx="17">
                  <c:v>0.70000000000290641</c:v>
                </c:pt>
                <c:pt idx="18">
                  <c:v>0.80000000001204841</c:v>
                </c:pt>
                <c:pt idx="19">
                  <c:v>0.90000000004816538</c:v>
                </c:pt>
                <c:pt idx="20">
                  <c:v>1.0000000001857314</c:v>
                </c:pt>
                <c:pt idx="21">
                  <c:v>0.90000000069099906</c:v>
                </c:pt>
                <c:pt idx="22">
                  <c:v>0.80000000248097036</c:v>
                </c:pt>
                <c:pt idx="23">
                  <c:v>0.70000000859875</c:v>
                </c:pt>
                <c:pt idx="24">
                  <c:v>0.60000002877690251</c:v>
                </c:pt>
                <c:pt idx="25">
                  <c:v>0.50000009302098403</c:v>
                </c:pt>
                <c:pt idx="26">
                  <c:v>0.40000029052666958</c:v>
                </c:pt>
                <c:pt idx="27">
                  <c:v>0.30000087701003347</c:v>
                </c:pt>
                <c:pt idx="28">
                  <c:v>0.20000255967115563</c:v>
                </c:pt>
                <c:pt idx="29">
                  <c:v>0.10000722553001178</c:v>
                </c:pt>
                <c:pt idx="30">
                  <c:v>1.9733095758971284E-5</c:v>
                </c:pt>
                <c:pt idx="31">
                  <c:v>5.2152024207386832E-5</c:v>
                </c:pt>
                <c:pt idx="32">
                  <c:v>1.3340268224016025E-4</c:v>
                </c:pt>
                <c:pt idx="33">
                  <c:v>3.3026971570414824E-4</c:v>
                </c:pt>
                <c:pt idx="34">
                  <c:v>7.9114897466187452E-4</c:v>
                </c:pt>
                <c:pt idx="35">
                  <c:v>1.8324118001224422E-3</c:v>
                </c:pt>
                <c:pt idx="36">
                  <c:v>4.0980450149475994E-3</c:v>
                </c:pt>
                <c:pt idx="37">
                  <c:v>8.8295051307277772E-3</c:v>
                </c:pt>
                <c:pt idx="38">
                  <c:v>1.8263522525420895E-2</c:v>
                </c:pt>
                <c:pt idx="39">
                  <c:v>3.6086854210213182E-2</c:v>
                </c:pt>
                <c:pt idx="40">
                  <c:v>6.7667641618306351E-2</c:v>
                </c:pt>
                <c:pt idx="41">
                  <c:v>0.11949682934823642</c:v>
                </c:pt>
                <c:pt idx="42">
                  <c:v>0.19724553096849773</c:v>
                </c:pt>
                <c:pt idx="43">
                  <c:v>0.30264583408708917</c:v>
                </c:pt>
                <c:pt idx="44">
                  <c:v>0.43090674217419633</c:v>
                </c:pt>
                <c:pt idx="45">
                  <c:v>0.57085238561189022</c:v>
                </c:pt>
                <c:pt idx="46">
                  <c:v>0.70802363209213182</c:v>
                </c:pt>
                <c:pt idx="47">
                  <c:v>0.82855888444724957</c:v>
                </c:pt>
                <c:pt idx="48">
                  <c:v>0.92164171963521935</c:v>
                </c:pt>
                <c:pt idx="49">
                  <c:v>0.98010066324043132</c:v>
                </c:pt>
                <c:pt idx="50">
                  <c:v>1</c:v>
                </c:pt>
                <c:pt idx="51">
                  <c:v>0.98010066324043132</c:v>
                </c:pt>
                <c:pt idx="52">
                  <c:v>0.92164171963521935</c:v>
                </c:pt>
                <c:pt idx="53">
                  <c:v>0.82855888444724957</c:v>
                </c:pt>
                <c:pt idx="54">
                  <c:v>0.70802363209213182</c:v>
                </c:pt>
                <c:pt idx="55">
                  <c:v>0.57085238561189022</c:v>
                </c:pt>
                <c:pt idx="56">
                  <c:v>0.43090674217419633</c:v>
                </c:pt>
                <c:pt idx="57">
                  <c:v>0.30264583408708917</c:v>
                </c:pt>
                <c:pt idx="58">
                  <c:v>0.19724553096849773</c:v>
                </c:pt>
                <c:pt idx="59">
                  <c:v>0.11949682934823642</c:v>
                </c:pt>
                <c:pt idx="60">
                  <c:v>6.7667641618306351E-2</c:v>
                </c:pt>
                <c:pt idx="61">
                  <c:v>3.6086854210213265E-2</c:v>
                </c:pt>
                <c:pt idx="62">
                  <c:v>1.8263522525420895E-2</c:v>
                </c:pt>
                <c:pt idx="63">
                  <c:v>8.8295051307277772E-3</c:v>
                </c:pt>
                <c:pt idx="64">
                  <c:v>4.0980450149475846E-3</c:v>
                </c:pt>
                <c:pt idx="65">
                  <c:v>1.8324118001224422E-3</c:v>
                </c:pt>
                <c:pt idx="66">
                  <c:v>7.9114897466187842E-4</c:v>
                </c:pt>
                <c:pt idx="67">
                  <c:v>3.3026971570414824E-4</c:v>
                </c:pt>
                <c:pt idx="68">
                  <c:v>1.3340268224016025E-4</c:v>
                </c:pt>
                <c:pt idx="69">
                  <c:v>5.2152024207386663E-5</c:v>
                </c:pt>
                <c:pt idx="70">
                  <c:v>1.9733095758971284E-5</c:v>
                </c:pt>
                <c:pt idx="71">
                  <c:v>7.2255300116898027E-6</c:v>
                </c:pt>
                <c:pt idx="72">
                  <c:v>2.5596711554606698E-6</c:v>
                </c:pt>
                <c:pt idx="73">
                  <c:v>8.7701003364600937E-7</c:v>
                </c:pt>
                <c:pt idx="74">
                  <c:v>2.9052666968573096E-7</c:v>
                </c:pt>
                <c:pt idx="75">
                  <c:v>9.3020984014444193E-8</c:v>
                </c:pt>
                <c:pt idx="76">
                  <c:v>2.8776902402511627E-8</c:v>
                </c:pt>
                <c:pt idx="77">
                  <c:v>8.5987498467664553E-9</c:v>
                </c:pt>
                <c:pt idx="78">
                  <c:v>2.4809705433116787E-9</c:v>
                </c:pt>
                <c:pt idx="79">
                  <c:v>6.9099910902038081E-10</c:v>
                </c:pt>
                <c:pt idx="80">
                  <c:v>1.8573146030137354E-10</c:v>
                </c:pt>
                <c:pt idx="81">
                  <c:v>4.8165488106650929E-11</c:v>
                </c:pt>
                <c:pt idx="82">
                  <c:v>1.2048333133625351E-11</c:v>
                </c:pt>
                <c:pt idx="83">
                  <c:v>2.9064555946754804E-12</c:v>
                </c:pt>
                <c:pt idx="84">
                  <c:v>6.7601778192723798E-13</c:v>
                </c:pt>
                <c:pt idx="85">
                  <c:v>1.515753311143105E-13</c:v>
                </c:pt>
                <c:pt idx="86">
                  <c:v>3.2756614945058849E-14</c:v>
                </c:pt>
                <c:pt idx="87">
                  <c:v>6.8218014550437316E-15</c:v>
                </c:pt>
                <c:pt idx="88">
                  <c:v>1.3688729556878721E-15</c:v>
                </c:pt>
                <c:pt idx="89">
                  <c:v>2.6462459828782968E-16</c:v>
                </c:pt>
                <c:pt idx="90">
                  <c:v>4.9276908751339213E-17</c:v>
                </c:pt>
                <c:pt idx="91">
                  <c:v>8.8379164786640167E-18</c:v>
                </c:pt>
                <c:pt idx="92">
                  <c:v>1.5265114653378034E-18</c:v>
                </c:pt>
                <c:pt idx="93">
                  <c:v>2.5389127634692481E-19</c:v>
                </c:pt>
                <c:pt idx="94">
                  <c:v>4.0658353812337241E-20</c:v>
                </c:pt>
                <c:pt idx="95">
                  <c:v>6.2685287739820122E-21</c:v>
                </c:pt>
                <c:pt idx="96">
                  <c:v>9.3037348017463482E-22</c:v>
                </c:pt>
                <c:pt idx="97">
                  <c:v>1.3291967251178535E-22</c:v>
                </c:pt>
                <c:pt idx="98">
                  <c:v>1.8277970396262039E-23</c:v>
                </c:pt>
                <c:pt idx="99">
                  <c:v>2.4190339080898002E-24</c:v>
                </c:pt>
                <c:pt idx="100">
                  <c:v>3.0810700446707953E-25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340-CB46-B839-8C1675EC4C3C}"/>
            </c:ext>
          </c:extLst>
        </c:ser>
        <c:ser>
          <c:idx val="4"/>
          <c:order val="4"/>
          <c:tx>
            <c:strRef>
              <c:f>'Проверка дистрибутивности'!$S$1</c:f>
              <c:strCache>
                <c:ptCount val="1"/>
                <c:pt idx="0">
                  <c:v>(A+B)*(A+C)</c:v>
                </c:pt>
              </c:strCache>
            </c:strRef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'Проверка дистрибутивности'!$S$2:$S$102</c:f>
              <c:numCache>
                <c:formatCode>General</c:formatCode>
                <c:ptCount val="101"/>
                <c:pt idx="0">
                  <c:v>3.0810700446707953E-25</c:v>
                </c:pt>
                <c:pt idx="1">
                  <c:v>2.4190339080898002E-24</c:v>
                </c:pt>
                <c:pt idx="2">
                  <c:v>1.8277970396262309E-23</c:v>
                </c:pt>
                <c:pt idx="3">
                  <c:v>1.3291967251178236E-22</c:v>
                </c:pt>
                <c:pt idx="4">
                  <c:v>9.3037348017463482E-22</c:v>
                </c:pt>
                <c:pt idx="5">
                  <c:v>6.2685287739820122E-21</c:v>
                </c:pt>
                <c:pt idx="6">
                  <c:v>4.0658353812337241E-20</c:v>
                </c:pt>
                <c:pt idx="7">
                  <c:v>2.5389127634692862E-19</c:v>
                </c:pt>
                <c:pt idx="8">
                  <c:v>1.5265114653377803E-18</c:v>
                </c:pt>
                <c:pt idx="9">
                  <c:v>8.8379164786640167E-18</c:v>
                </c:pt>
                <c:pt idx="10">
                  <c:v>4.9276908751339213E-17</c:v>
                </c:pt>
                <c:pt idx="11">
                  <c:v>1.0430396123686783E-2</c:v>
                </c:pt>
                <c:pt idx="12">
                  <c:v>4.0954591969267387E-2</c:v>
                </c:pt>
                <c:pt idx="13">
                  <c:v>9.1592220622727816E-2</c:v>
                </c:pt>
                <c:pt idx="14">
                  <c:v>0.16236740182609288</c:v>
                </c:pt>
                <c:pt idx="15">
                  <c:v>0.25330988830287043</c:v>
                </c:pt>
                <c:pt idx="16">
                  <c:v>0.36445653987892485</c:v>
                </c:pt>
                <c:pt idx="17">
                  <c:v>0.4958532296819424</c:v>
                </c:pt>
                <c:pt idx="18">
                  <c:v>0.64755732332194083</c:v>
                </c:pt>
                <c:pt idx="19">
                  <c:v>0.81964092272445543</c:v>
                </c:pt>
                <c:pt idx="20">
                  <c:v>1.0121951373669307</c:v>
                </c:pt>
                <c:pt idx="21">
                  <c:v>0.82254742909941669</c:v>
                </c:pt>
                <c:pt idx="22">
                  <c:v>0.65280717546099065</c:v>
                </c:pt>
                <c:pt idx="23">
                  <c:v>0.50292879761856224</c:v>
                </c:pt>
                <c:pt idx="24">
                  <c:v>0.37284946111785644</c:v>
                </c:pt>
                <c:pt idx="25">
                  <c:v>0.26248245556753885</c:v>
                </c:pt>
                <c:pt idx="26">
                  <c:v>0.17170783425854502</c:v>
                </c:pt>
                <c:pt idx="27">
                  <c:v>0.10035900533088558</c:v>
                </c:pt>
                <c:pt idx="28">
                  <c:v>4.8203194457957926E-2</c:v>
                </c:pt>
                <c:pt idx="29">
                  <c:v>1.4912430283728979E-2</c:v>
                </c:pt>
                <c:pt idx="30">
                  <c:v>1.9733095758971284E-5</c:v>
                </c:pt>
                <c:pt idx="31">
                  <c:v>5.2152024207386832E-5</c:v>
                </c:pt>
                <c:pt idx="32">
                  <c:v>1.3340268224016025E-4</c:v>
                </c:pt>
                <c:pt idx="33">
                  <c:v>3.3026971570414824E-4</c:v>
                </c:pt>
                <c:pt idx="34">
                  <c:v>7.9114897466187452E-4</c:v>
                </c:pt>
                <c:pt idx="35">
                  <c:v>1.8324118001224422E-3</c:v>
                </c:pt>
                <c:pt idx="36">
                  <c:v>4.0980450149475994E-3</c:v>
                </c:pt>
                <c:pt idx="37">
                  <c:v>8.8295051307277772E-3</c:v>
                </c:pt>
                <c:pt idx="38">
                  <c:v>1.8263522525420895E-2</c:v>
                </c:pt>
                <c:pt idx="39">
                  <c:v>3.6086854210213182E-2</c:v>
                </c:pt>
                <c:pt idx="40">
                  <c:v>6.7667641618306351E-2</c:v>
                </c:pt>
                <c:pt idx="41">
                  <c:v>0.11949682934823642</c:v>
                </c:pt>
                <c:pt idx="42">
                  <c:v>0.19724553096849773</c:v>
                </c:pt>
                <c:pt idx="43">
                  <c:v>0.30264583408708917</c:v>
                </c:pt>
                <c:pt idx="44">
                  <c:v>0.43090674217419633</c:v>
                </c:pt>
                <c:pt idx="45">
                  <c:v>0.57085238561189022</c:v>
                </c:pt>
                <c:pt idx="46">
                  <c:v>0.70802363209213182</c:v>
                </c:pt>
                <c:pt idx="47">
                  <c:v>0.82855888444724957</c:v>
                </c:pt>
                <c:pt idx="48">
                  <c:v>0.92164171963521935</c:v>
                </c:pt>
                <c:pt idx="49">
                  <c:v>0.98010066324043132</c:v>
                </c:pt>
                <c:pt idx="50">
                  <c:v>1</c:v>
                </c:pt>
                <c:pt idx="51">
                  <c:v>0.98010066324043132</c:v>
                </c:pt>
                <c:pt idx="52">
                  <c:v>0.92164171963521935</c:v>
                </c:pt>
                <c:pt idx="53">
                  <c:v>0.82855888444724957</c:v>
                </c:pt>
                <c:pt idx="54">
                  <c:v>0.70802363209213182</c:v>
                </c:pt>
                <c:pt idx="55">
                  <c:v>0.57085238561189022</c:v>
                </c:pt>
                <c:pt idx="56">
                  <c:v>0.43090674217419633</c:v>
                </c:pt>
                <c:pt idx="57">
                  <c:v>0.30264583408708917</c:v>
                </c:pt>
                <c:pt idx="58">
                  <c:v>0.19724553096849773</c:v>
                </c:pt>
                <c:pt idx="59">
                  <c:v>0.11949682934823642</c:v>
                </c:pt>
                <c:pt idx="60">
                  <c:v>6.7667641618306351E-2</c:v>
                </c:pt>
                <c:pt idx="61">
                  <c:v>3.6086854210213265E-2</c:v>
                </c:pt>
                <c:pt idx="62">
                  <c:v>1.8263522525420895E-2</c:v>
                </c:pt>
                <c:pt idx="63">
                  <c:v>8.8295051307277772E-3</c:v>
                </c:pt>
                <c:pt idx="64">
                  <c:v>4.0980450149475846E-3</c:v>
                </c:pt>
                <c:pt idx="65">
                  <c:v>1.8324118001224422E-3</c:v>
                </c:pt>
                <c:pt idx="66">
                  <c:v>7.9114897466187842E-4</c:v>
                </c:pt>
                <c:pt idx="67">
                  <c:v>3.3026971570414824E-4</c:v>
                </c:pt>
                <c:pt idx="68">
                  <c:v>1.3340268224016025E-4</c:v>
                </c:pt>
                <c:pt idx="69">
                  <c:v>5.2152024207386663E-5</c:v>
                </c:pt>
                <c:pt idx="70">
                  <c:v>1.9733095758971284E-5</c:v>
                </c:pt>
                <c:pt idx="71">
                  <c:v>7.2255300116898027E-6</c:v>
                </c:pt>
                <c:pt idx="72">
                  <c:v>2.5596711554606698E-6</c:v>
                </c:pt>
                <c:pt idx="73">
                  <c:v>8.7701003364600937E-7</c:v>
                </c:pt>
                <c:pt idx="74">
                  <c:v>2.9052666968573096E-7</c:v>
                </c:pt>
                <c:pt idx="75">
                  <c:v>9.3020984014444193E-8</c:v>
                </c:pt>
                <c:pt idx="76">
                  <c:v>2.8776902402511627E-8</c:v>
                </c:pt>
                <c:pt idx="77">
                  <c:v>8.5987498467664553E-9</c:v>
                </c:pt>
                <c:pt idx="78">
                  <c:v>2.4809705433116787E-9</c:v>
                </c:pt>
                <c:pt idx="79">
                  <c:v>6.9099910902038081E-10</c:v>
                </c:pt>
                <c:pt idx="80">
                  <c:v>1.8573146030137354E-10</c:v>
                </c:pt>
                <c:pt idx="81">
                  <c:v>4.8165488106650929E-11</c:v>
                </c:pt>
                <c:pt idx="82">
                  <c:v>1.2048333133625351E-11</c:v>
                </c:pt>
                <c:pt idx="83">
                  <c:v>2.9064555946754804E-12</c:v>
                </c:pt>
                <c:pt idx="84">
                  <c:v>6.7601778192723798E-13</c:v>
                </c:pt>
                <c:pt idx="85">
                  <c:v>1.515753311143105E-13</c:v>
                </c:pt>
                <c:pt idx="86">
                  <c:v>3.2756614945058849E-14</c:v>
                </c:pt>
                <c:pt idx="87">
                  <c:v>6.8218014550437316E-15</c:v>
                </c:pt>
                <c:pt idx="88">
                  <c:v>1.3688729556878721E-15</c:v>
                </c:pt>
                <c:pt idx="89">
                  <c:v>2.6462459828782968E-16</c:v>
                </c:pt>
                <c:pt idx="90">
                  <c:v>4.9276908751339213E-17</c:v>
                </c:pt>
                <c:pt idx="91">
                  <c:v>8.8379164786640167E-18</c:v>
                </c:pt>
                <c:pt idx="92">
                  <c:v>1.5265114653378034E-18</c:v>
                </c:pt>
                <c:pt idx="93">
                  <c:v>2.5389127634692481E-19</c:v>
                </c:pt>
                <c:pt idx="94">
                  <c:v>4.0658353812337241E-20</c:v>
                </c:pt>
                <c:pt idx="95">
                  <c:v>6.2685287739820122E-21</c:v>
                </c:pt>
                <c:pt idx="96">
                  <c:v>9.3037348017463482E-22</c:v>
                </c:pt>
                <c:pt idx="97">
                  <c:v>1.3291967251178535E-22</c:v>
                </c:pt>
                <c:pt idx="98">
                  <c:v>1.8277970396262039E-23</c:v>
                </c:pt>
                <c:pt idx="99">
                  <c:v>2.4190339080898002E-24</c:v>
                </c:pt>
                <c:pt idx="100">
                  <c:v>3.0810700446707953E-25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340-CB46-B839-8C1675EC4C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1185600"/>
        <c:axId val="1251829072"/>
      </c:lineChart>
      <c:catAx>
        <c:axId val="125118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1829072"/>
        <c:crosses val="autoZero"/>
        <c:auto val="1"/>
        <c:lblAlgn val="ctr"/>
        <c:lblOffset val="100"/>
        <c:noMultiLvlLbl val="0"/>
      </c:catAx>
      <c:valAx>
        <c:axId val="125182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118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'Проверка дистрибутивности'!$B$1</c:f>
              <c:strCache>
                <c:ptCount val="1"/>
                <c:pt idx="0">
                  <c:v>Треуг (A)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'Проверка дистрибутивности'!$A$2:$A$102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'Проверка дистрибутивности'!$B$2:$B$102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0.10000000000000009</c:v>
                </c:pt>
                <c:pt idx="12">
                  <c:v>0.19999999999999996</c:v>
                </c:pt>
                <c:pt idx="13">
                  <c:v>0.30000000000000004</c:v>
                </c:pt>
                <c:pt idx="14">
                  <c:v>0.39999999999999991</c:v>
                </c:pt>
                <c:pt idx="15">
                  <c:v>0.5</c:v>
                </c:pt>
                <c:pt idx="16">
                  <c:v>0.60000000000000009</c:v>
                </c:pt>
                <c:pt idx="17">
                  <c:v>0.7</c:v>
                </c:pt>
                <c:pt idx="18">
                  <c:v>0.8</c:v>
                </c:pt>
                <c:pt idx="19">
                  <c:v>0.89999999999999991</c:v>
                </c:pt>
                <c:pt idx="20">
                  <c:v>1</c:v>
                </c:pt>
                <c:pt idx="21">
                  <c:v>0.89999999999999991</c:v>
                </c:pt>
                <c:pt idx="22">
                  <c:v>0.79999999999999982</c:v>
                </c:pt>
                <c:pt idx="23">
                  <c:v>0.70000000000000018</c:v>
                </c:pt>
                <c:pt idx="24">
                  <c:v>0.60000000000000009</c:v>
                </c:pt>
                <c:pt idx="25">
                  <c:v>0.5</c:v>
                </c:pt>
                <c:pt idx="26">
                  <c:v>0.39999999999999991</c:v>
                </c:pt>
                <c:pt idx="27">
                  <c:v>0.29999999999999982</c:v>
                </c:pt>
                <c:pt idx="28">
                  <c:v>0.20000000000000018</c:v>
                </c:pt>
                <c:pt idx="29">
                  <c:v>0.10000000000000009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DA-C242-83DC-B3B184878FC5}"/>
            </c:ext>
          </c:extLst>
        </c:ser>
        <c:ser>
          <c:idx val="2"/>
          <c:order val="1"/>
          <c:tx>
            <c:strRef>
              <c:f>'Проверка дистрибутивности'!$C$1</c:f>
              <c:strCache>
                <c:ptCount val="1"/>
                <c:pt idx="0">
                  <c:v>Гаус (B)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'Проверка дистрибутивности'!$A$2:$A$102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'Проверка дистрибутивности'!$C$2:$C$102</c:f>
              <c:numCache>
                <c:formatCode>General</c:formatCode>
                <c:ptCount val="101"/>
                <c:pt idx="0">
                  <c:v>1.9287498479639181E-22</c:v>
                </c:pt>
                <c:pt idx="1">
                  <c:v>1.3969439431470891E-21</c:v>
                </c:pt>
                <c:pt idx="2">
                  <c:v>9.7209850203007803E-21</c:v>
                </c:pt>
                <c:pt idx="3">
                  <c:v>6.4993479720708472E-20</c:v>
                </c:pt>
                <c:pt idx="4">
                  <c:v>4.175010055850544E-19</c:v>
                </c:pt>
                <c:pt idx="5">
                  <c:v>2.5767571091549807E-18</c:v>
                </c:pt>
                <c:pt idx="6">
                  <c:v>1.5279799682872937E-17</c:v>
                </c:pt>
                <c:pt idx="7">
                  <c:v>8.7054266222962508E-17</c:v>
                </c:pt>
                <c:pt idx="8">
                  <c:v>4.7653047352990878E-16</c:v>
                </c:pt>
                <c:pt idx="9">
                  <c:v>2.5062218871452745E-15</c:v>
                </c:pt>
                <c:pt idx="10">
                  <c:v>1.2664165549094177E-14</c:v>
                </c:pt>
                <c:pt idx="11">
                  <c:v>6.1483964127047778E-14</c:v>
                </c:pt>
                <c:pt idx="12">
                  <c:v>2.8679750088880978E-13</c:v>
                </c:pt>
                <c:pt idx="13">
                  <c:v>1.2853372251336457E-12</c:v>
                </c:pt>
                <c:pt idx="14">
                  <c:v>5.5346100717010135E-12</c:v>
                </c:pt>
                <c:pt idx="15">
                  <c:v>2.289734845645553E-11</c:v>
                </c:pt>
                <c:pt idx="16">
                  <c:v>9.1014707644879687E-11</c:v>
                </c:pt>
                <c:pt idx="17">
                  <c:v>3.4758912812399344E-10</c:v>
                </c:pt>
                <c:pt idx="18">
                  <c:v>1.2754076295260396E-9</c:v>
                </c:pt>
                <c:pt idx="19">
                  <c:v>4.4963494622808535E-9</c:v>
                </c:pt>
                <c:pt idx="20">
                  <c:v>1.5229979744712629E-8</c:v>
                </c:pt>
                <c:pt idx="21">
                  <c:v>4.9564053191724981E-8</c:v>
                </c:pt>
                <c:pt idx="22">
                  <c:v>1.5497531357028994E-7</c:v>
                </c:pt>
                <c:pt idx="23">
                  <c:v>4.6557157157830776E-7</c:v>
                </c:pt>
                <c:pt idx="24">
                  <c:v>1.3438122776315191E-6</c:v>
                </c:pt>
                <c:pt idx="25">
                  <c:v>3.7266531720786705E-6</c:v>
                </c:pt>
                <c:pt idx="26">
                  <c:v>9.9295043058510811E-6</c:v>
                </c:pt>
                <c:pt idx="27">
                  <c:v>2.5419346516199291E-5</c:v>
                </c:pt>
                <c:pt idx="28">
                  <c:v>6.2521503774820152E-5</c:v>
                </c:pt>
                <c:pt idx="29">
                  <c:v>1.4774836023203364E-4</c:v>
                </c:pt>
                <c:pt idx="30">
                  <c:v>3.3546262790251185E-4</c:v>
                </c:pt>
                <c:pt idx="31">
                  <c:v>7.3180241888047277E-4</c:v>
                </c:pt>
                <c:pt idx="32">
                  <c:v>1.5338106793244659E-3</c:v>
                </c:pt>
                <c:pt idx="33">
                  <c:v>3.0887154082367661E-3</c:v>
                </c:pt>
                <c:pt idx="34">
                  <c:v>5.9760228950059375E-3</c:v>
                </c:pt>
                <c:pt idx="35">
                  <c:v>1.1108996538242306E-2</c:v>
                </c:pt>
                <c:pt idx="36">
                  <c:v>1.9841094744370295E-2</c:v>
                </c:pt>
                <c:pt idx="37">
                  <c:v>3.4047454734599372E-2</c:v>
                </c:pt>
                <c:pt idx="38">
                  <c:v>5.6134762834133684E-2</c:v>
                </c:pt>
                <c:pt idx="39">
                  <c:v>8.8921617459386301E-2</c:v>
                </c:pt>
                <c:pt idx="40">
                  <c:v>0.1353352832366127</c:v>
                </c:pt>
                <c:pt idx="41">
                  <c:v>0.19789869908361446</c:v>
                </c:pt>
                <c:pt idx="42">
                  <c:v>0.2780373004531943</c:v>
                </c:pt>
                <c:pt idx="43">
                  <c:v>0.37531109885139935</c:v>
                </c:pt>
                <c:pt idx="44">
                  <c:v>0.48675225595997201</c:v>
                </c:pt>
                <c:pt idx="45">
                  <c:v>0.60653065971263342</c:v>
                </c:pt>
                <c:pt idx="46">
                  <c:v>0.7261490370736905</c:v>
                </c:pt>
                <c:pt idx="47">
                  <c:v>0.83527021141127222</c:v>
                </c:pt>
                <c:pt idx="48">
                  <c:v>0.92311634638663576</c:v>
                </c:pt>
                <c:pt idx="49">
                  <c:v>0.98019867330675536</c:v>
                </c:pt>
                <c:pt idx="50">
                  <c:v>1</c:v>
                </c:pt>
                <c:pt idx="51">
                  <c:v>0.98019867330675536</c:v>
                </c:pt>
                <c:pt idx="52">
                  <c:v>0.92311634638663576</c:v>
                </c:pt>
                <c:pt idx="53">
                  <c:v>0.83527021141127222</c:v>
                </c:pt>
                <c:pt idx="54">
                  <c:v>0.7261490370736905</c:v>
                </c:pt>
                <c:pt idx="55">
                  <c:v>0.60653065971263342</c:v>
                </c:pt>
                <c:pt idx="56">
                  <c:v>0.48675225595997201</c:v>
                </c:pt>
                <c:pt idx="57">
                  <c:v>0.37531109885139935</c:v>
                </c:pt>
                <c:pt idx="58">
                  <c:v>0.2780373004531943</c:v>
                </c:pt>
                <c:pt idx="59">
                  <c:v>0.19789869908361446</c:v>
                </c:pt>
                <c:pt idx="60">
                  <c:v>0.1353352832366127</c:v>
                </c:pt>
                <c:pt idx="61">
                  <c:v>8.8921617459386454E-2</c:v>
                </c:pt>
                <c:pt idx="62">
                  <c:v>5.6134762834133684E-2</c:v>
                </c:pt>
                <c:pt idx="63">
                  <c:v>3.4047454734599372E-2</c:v>
                </c:pt>
                <c:pt idx="64">
                  <c:v>1.9841094744370243E-2</c:v>
                </c:pt>
                <c:pt idx="65">
                  <c:v>1.1108996538242306E-2</c:v>
                </c:pt>
                <c:pt idx="66">
                  <c:v>5.9760228950059592E-3</c:v>
                </c:pt>
                <c:pt idx="67">
                  <c:v>3.0887154082367661E-3</c:v>
                </c:pt>
                <c:pt idx="68">
                  <c:v>1.5338106793244659E-3</c:v>
                </c:pt>
                <c:pt idx="69">
                  <c:v>7.3180241888047082E-4</c:v>
                </c:pt>
                <c:pt idx="70">
                  <c:v>3.3546262790251185E-4</c:v>
                </c:pt>
                <c:pt idx="71">
                  <c:v>1.4774836023203415E-4</c:v>
                </c:pt>
                <c:pt idx="72">
                  <c:v>6.2521503774820152E-5</c:v>
                </c:pt>
                <c:pt idx="73">
                  <c:v>2.5419346516199291E-5</c:v>
                </c:pt>
                <c:pt idx="74">
                  <c:v>9.9295043058510456E-6</c:v>
                </c:pt>
                <c:pt idx="75">
                  <c:v>3.7266531720786705E-6</c:v>
                </c:pt>
                <c:pt idx="76">
                  <c:v>1.3438122776315261E-6</c:v>
                </c:pt>
                <c:pt idx="77">
                  <c:v>4.6557157157830776E-7</c:v>
                </c:pt>
                <c:pt idx="78">
                  <c:v>1.5497531357028994E-7</c:v>
                </c:pt>
                <c:pt idx="79">
                  <c:v>4.9564053191724796E-8</c:v>
                </c:pt>
                <c:pt idx="80">
                  <c:v>1.5229979744712629E-8</c:v>
                </c:pt>
                <c:pt idx="81">
                  <c:v>4.4963494622808858E-9</c:v>
                </c:pt>
                <c:pt idx="82">
                  <c:v>1.2754076295260576E-9</c:v>
                </c:pt>
                <c:pt idx="83">
                  <c:v>3.4758912812398977E-10</c:v>
                </c:pt>
                <c:pt idx="84">
                  <c:v>9.1014707644879028E-11</c:v>
                </c:pt>
                <c:pt idx="85">
                  <c:v>2.289734845645553E-11</c:v>
                </c:pt>
                <c:pt idx="86">
                  <c:v>5.5346100717010523E-12</c:v>
                </c:pt>
                <c:pt idx="87">
                  <c:v>1.2853372251336641E-12</c:v>
                </c:pt>
                <c:pt idx="88">
                  <c:v>2.8679750088880675E-13</c:v>
                </c:pt>
                <c:pt idx="89">
                  <c:v>6.1483964127047349E-14</c:v>
                </c:pt>
                <c:pt idx="90">
                  <c:v>1.2664165549094177E-14</c:v>
                </c:pt>
                <c:pt idx="91">
                  <c:v>2.5062218871452745E-15</c:v>
                </c:pt>
                <c:pt idx="92">
                  <c:v>4.7653047352991559E-16</c:v>
                </c:pt>
                <c:pt idx="93">
                  <c:v>8.7054266222961263E-17</c:v>
                </c:pt>
                <c:pt idx="94">
                  <c:v>1.5279799682872937E-17</c:v>
                </c:pt>
                <c:pt idx="95">
                  <c:v>2.5767571091549807E-18</c:v>
                </c:pt>
                <c:pt idx="96">
                  <c:v>4.175010055850544E-19</c:v>
                </c:pt>
                <c:pt idx="97">
                  <c:v>6.4993479720709856E-20</c:v>
                </c:pt>
                <c:pt idx="98">
                  <c:v>9.7209850203006419E-21</c:v>
                </c:pt>
                <c:pt idx="99">
                  <c:v>1.3969439431470891E-21</c:v>
                </c:pt>
                <c:pt idx="100">
                  <c:v>1.9287498479639181E-22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DA-C242-83DC-B3B184878FC5}"/>
            </c:ext>
          </c:extLst>
        </c:ser>
        <c:ser>
          <c:idx val="3"/>
          <c:order val="2"/>
          <c:tx>
            <c:strRef>
              <c:f>'Проверка дистрибутивности'!$D$1</c:f>
              <c:strCache>
                <c:ptCount val="1"/>
                <c:pt idx="0">
                  <c:v>Колокол (С)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'Проверка дистрибутивности'!$A$2:$A$102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'Проверка дистрибутивности'!$D$2:$D$102</c:f>
              <c:numCache>
                <c:formatCode>General</c:formatCode>
                <c:ptCount val="101"/>
                <c:pt idx="0">
                  <c:v>1.5974440894568689E-3</c:v>
                </c:pt>
                <c:pt idx="1">
                  <c:v>1.7316614027046121E-3</c:v>
                </c:pt>
                <c:pt idx="2">
                  <c:v>1.8802590846597935E-3</c:v>
                </c:pt>
                <c:pt idx="3">
                  <c:v>2.0451231890178515E-3</c:v>
                </c:pt>
                <c:pt idx="4">
                  <c:v>2.2284341060948573E-3</c:v>
                </c:pt>
                <c:pt idx="5">
                  <c:v>2.4327200851452031E-3</c:v>
                </c:pt>
                <c:pt idx="6">
                  <c:v>2.6609219136498902E-3</c:v>
                </c:pt>
                <c:pt idx="7">
                  <c:v>2.9164713846035395E-3</c:v>
                </c:pt>
                <c:pt idx="8">
                  <c:v>3.2033868768771845E-3</c:v>
                </c:pt>
                <c:pt idx="9">
                  <c:v>3.5263902705481888E-3</c:v>
                </c:pt>
                <c:pt idx="10">
                  <c:v>3.8910505836575876E-3</c:v>
                </c:pt>
                <c:pt idx="11">
                  <c:v>4.3039612368035171E-3</c:v>
                </c:pt>
                <c:pt idx="12">
                  <c:v>4.7729598460434074E-3</c:v>
                </c:pt>
                <c:pt idx="13">
                  <c:v>5.3074020744511737E-3</c:v>
                </c:pt>
                <c:pt idx="14">
                  <c:v>5.9185045596159115E-3</c:v>
                </c:pt>
                <c:pt idx="15">
                  <c:v>6.6197765825403388E-3</c:v>
                </c:pt>
                <c:pt idx="16">
                  <c:v>7.4275663727331083E-3</c:v>
                </c:pt>
                <c:pt idx="17">
                  <c:v>8.3617563367479972E-3</c:v>
                </c:pt>
                <c:pt idx="18">
                  <c:v>9.4466528619579476E-3</c:v>
                </c:pt>
                <c:pt idx="19">
                  <c:v>1.0712131810639501E-2</c:v>
                </c:pt>
                <c:pt idx="20">
                  <c:v>1.2195121951219513E-2</c:v>
                </c:pt>
                <c:pt idx="21">
                  <c:v>1.3941537556410947E-2</c:v>
                </c:pt>
                <c:pt idx="22">
                  <c:v>1.6008811249711846E-2</c:v>
                </c:pt>
                <c:pt idx="23">
                  <c:v>1.8469233028160035E-2</c:v>
                </c:pt>
                <c:pt idx="24">
                  <c:v>2.1414376755978889E-2</c:v>
                </c:pt>
                <c:pt idx="25">
                  <c:v>2.4960998439937598E-2</c:v>
                </c:pt>
                <c:pt idx="26">
                  <c:v>2.925892982538271E-2</c:v>
                </c:pt>
                <c:pt idx="27">
                  <c:v>3.4501675056323997E-2</c:v>
                </c:pt>
                <c:pt idx="28">
                  <c:v>4.0940652430237118E-2</c:v>
                </c:pt>
                <c:pt idx="29">
                  <c:v>4.8904299176940641E-2</c:v>
                </c:pt>
                <c:pt idx="30">
                  <c:v>5.8823529411764705E-2</c:v>
                </c:pt>
                <c:pt idx="31">
                  <c:v>7.1265170573185765E-2</c:v>
                </c:pt>
                <c:pt idx="32">
                  <c:v>8.697467297522965E-2</c:v>
                </c:pt>
                <c:pt idx="33">
                  <c:v>0.10692785577570808</c:v>
                </c:pt>
                <c:pt idx="34">
                  <c:v>0.13238720610040242</c:v>
                </c:pt>
                <c:pt idx="35">
                  <c:v>0.16494845360824742</c:v>
                </c:pt>
                <c:pt idx="36">
                  <c:v>0.20654329147389297</c:v>
                </c:pt>
                <c:pt idx="37">
                  <c:v>0.25932937423822006</c:v>
                </c:pt>
                <c:pt idx="38">
                  <c:v>0.32535137948984894</c:v>
                </c:pt>
                <c:pt idx="39">
                  <c:v>0.40582768556470922</c:v>
                </c:pt>
                <c:pt idx="40">
                  <c:v>0.5</c:v>
                </c:pt>
                <c:pt idx="41">
                  <c:v>0.6038282712396591</c:v>
                </c:pt>
                <c:pt idx="42">
                  <c:v>0.70942111237230443</c:v>
                </c:pt>
                <c:pt idx="43">
                  <c:v>0.80638658172727995</c:v>
                </c:pt>
                <c:pt idx="44">
                  <c:v>0.88526912181303141</c:v>
                </c:pt>
                <c:pt idx="45">
                  <c:v>0.94117647058823528</c:v>
                </c:pt>
                <c:pt idx="46">
                  <c:v>0.97503900156006229</c:v>
                </c:pt>
                <c:pt idx="47">
                  <c:v>0.99196508282908447</c:v>
                </c:pt>
                <c:pt idx="48">
                  <c:v>0.99840255591054305</c:v>
                </c:pt>
                <c:pt idx="49">
                  <c:v>0.99990000999900008</c:v>
                </c:pt>
                <c:pt idx="50">
                  <c:v>1</c:v>
                </c:pt>
                <c:pt idx="51">
                  <c:v>0.99990000999900008</c:v>
                </c:pt>
                <c:pt idx="52">
                  <c:v>0.99840255591054305</c:v>
                </c:pt>
                <c:pt idx="53">
                  <c:v>0.99196508282908447</c:v>
                </c:pt>
                <c:pt idx="54">
                  <c:v>0.97503900156006229</c:v>
                </c:pt>
                <c:pt idx="55">
                  <c:v>0.94117647058823528</c:v>
                </c:pt>
                <c:pt idx="56">
                  <c:v>0.88526912181303141</c:v>
                </c:pt>
                <c:pt idx="57">
                  <c:v>0.80638658172727995</c:v>
                </c:pt>
                <c:pt idx="58">
                  <c:v>0.70942111237230443</c:v>
                </c:pt>
                <c:pt idx="59">
                  <c:v>0.6038282712396591</c:v>
                </c:pt>
                <c:pt idx="60">
                  <c:v>0.5</c:v>
                </c:pt>
                <c:pt idx="61">
                  <c:v>0.40582768556470949</c:v>
                </c:pt>
                <c:pt idx="62">
                  <c:v>0.32535137948984894</c:v>
                </c:pt>
                <c:pt idx="63">
                  <c:v>0.25932937423822006</c:v>
                </c:pt>
                <c:pt idx="64">
                  <c:v>0.20654329147389275</c:v>
                </c:pt>
                <c:pt idx="65">
                  <c:v>0.16494845360824742</c:v>
                </c:pt>
                <c:pt idx="66">
                  <c:v>0.13238720610040258</c:v>
                </c:pt>
                <c:pt idx="67">
                  <c:v>0.10692785577570808</c:v>
                </c:pt>
                <c:pt idx="68">
                  <c:v>8.697467297522965E-2</c:v>
                </c:pt>
                <c:pt idx="69">
                  <c:v>7.1265170573185724E-2</c:v>
                </c:pt>
                <c:pt idx="70">
                  <c:v>5.8823529411764705E-2</c:v>
                </c:pt>
                <c:pt idx="71">
                  <c:v>4.8904299176940676E-2</c:v>
                </c:pt>
                <c:pt idx="72">
                  <c:v>4.0940652430237118E-2</c:v>
                </c:pt>
                <c:pt idx="73">
                  <c:v>3.4501675056323997E-2</c:v>
                </c:pt>
                <c:pt idx="74">
                  <c:v>2.9258929825382689E-2</c:v>
                </c:pt>
                <c:pt idx="75">
                  <c:v>2.4960998439937598E-2</c:v>
                </c:pt>
                <c:pt idx="76">
                  <c:v>2.1414376755978907E-2</c:v>
                </c:pt>
                <c:pt idx="77">
                  <c:v>1.8469233028160035E-2</c:v>
                </c:pt>
                <c:pt idx="78">
                  <c:v>1.6008811249711846E-2</c:v>
                </c:pt>
                <c:pt idx="79">
                  <c:v>1.3941537556410942E-2</c:v>
                </c:pt>
                <c:pt idx="80">
                  <c:v>1.2195121951219513E-2</c:v>
                </c:pt>
                <c:pt idx="81">
                  <c:v>1.071213181063951E-2</c:v>
                </c:pt>
                <c:pt idx="82">
                  <c:v>9.4466528619579614E-3</c:v>
                </c:pt>
                <c:pt idx="83">
                  <c:v>8.3617563367479903E-3</c:v>
                </c:pt>
                <c:pt idx="84">
                  <c:v>7.427566372733104E-3</c:v>
                </c:pt>
                <c:pt idx="85">
                  <c:v>6.6197765825403388E-3</c:v>
                </c:pt>
                <c:pt idx="86">
                  <c:v>5.9185045596159159E-3</c:v>
                </c:pt>
                <c:pt idx="87">
                  <c:v>5.3074020744511797E-3</c:v>
                </c:pt>
                <c:pt idx="88">
                  <c:v>4.772959846043404E-3</c:v>
                </c:pt>
                <c:pt idx="89">
                  <c:v>4.3039612368035154E-3</c:v>
                </c:pt>
                <c:pt idx="90">
                  <c:v>3.8910505836575876E-3</c:v>
                </c:pt>
                <c:pt idx="91">
                  <c:v>3.5263902705481888E-3</c:v>
                </c:pt>
                <c:pt idx="92">
                  <c:v>3.2033868768771871E-3</c:v>
                </c:pt>
                <c:pt idx="93">
                  <c:v>2.9164713846035377E-3</c:v>
                </c:pt>
                <c:pt idx="94">
                  <c:v>2.6609219136498902E-3</c:v>
                </c:pt>
                <c:pt idx="95">
                  <c:v>2.4327200851452031E-3</c:v>
                </c:pt>
                <c:pt idx="96">
                  <c:v>2.2284341060948573E-3</c:v>
                </c:pt>
                <c:pt idx="97">
                  <c:v>2.0451231890178537E-3</c:v>
                </c:pt>
                <c:pt idx="98">
                  <c:v>1.8802590846597924E-3</c:v>
                </c:pt>
                <c:pt idx="99">
                  <c:v>1.7316614027046121E-3</c:v>
                </c:pt>
                <c:pt idx="100">
                  <c:v>1.5974440894568689E-3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DA-C242-83DC-B3B184878FC5}"/>
            </c:ext>
          </c:extLst>
        </c:ser>
        <c:ser>
          <c:idx val="0"/>
          <c:order val="3"/>
          <c:tx>
            <c:strRef>
              <c:f>'Проверка дистрибутивности'!$V$1</c:f>
              <c:strCache>
                <c:ptCount val="1"/>
                <c:pt idx="0">
                  <c:v>A * (B u 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'Проверка дистрибутивности'!$V$2:$V$102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4.3039612368035208E-4</c:v>
                </c:pt>
                <c:pt idx="12">
                  <c:v>9.5459196920868127E-4</c:v>
                </c:pt>
                <c:pt idx="13">
                  <c:v>1.5922206223353524E-3</c:v>
                </c:pt>
                <c:pt idx="14">
                  <c:v>2.3674018238463643E-3</c:v>
                </c:pt>
                <c:pt idx="15">
                  <c:v>3.3098882912701694E-3</c:v>
                </c:pt>
                <c:pt idx="16">
                  <c:v>4.4565398236398653E-3</c:v>
                </c:pt>
                <c:pt idx="17">
                  <c:v>5.8532294357235976E-3</c:v>
                </c:pt>
                <c:pt idx="18">
                  <c:v>7.5573222895663587E-3</c:v>
                </c:pt>
                <c:pt idx="19">
                  <c:v>9.6409186295755497E-3</c:v>
                </c:pt>
                <c:pt idx="20">
                  <c:v>1.2195121951219513E-2</c:v>
                </c:pt>
                <c:pt idx="21">
                  <c:v>1.2547383800769852E-2</c:v>
                </c:pt>
                <c:pt idx="22">
                  <c:v>1.2807048999769474E-2</c:v>
                </c:pt>
                <c:pt idx="23">
                  <c:v>1.2928463119712028E-2</c:v>
                </c:pt>
                <c:pt idx="24">
                  <c:v>1.2848626053587336E-2</c:v>
                </c:pt>
                <c:pt idx="25">
                  <c:v>1.2480499219968799E-2</c:v>
                </c:pt>
                <c:pt idx="26">
                  <c:v>1.1703571930153081E-2</c:v>
                </c:pt>
                <c:pt idx="27">
                  <c:v>1.0350502516897193E-2</c:v>
                </c:pt>
                <c:pt idx="28">
                  <c:v>8.1881304860474315E-3</c:v>
                </c:pt>
                <c:pt idx="29">
                  <c:v>4.8904299176940683E-3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DA-C242-83DC-B3B184878FC5}"/>
            </c:ext>
          </c:extLst>
        </c:ser>
        <c:ser>
          <c:idx val="4"/>
          <c:order val="4"/>
          <c:tx>
            <c:strRef>
              <c:f>'Проверка дистрибутивности'!$W$1</c:f>
              <c:strCache>
                <c:ptCount val="1"/>
                <c:pt idx="0">
                  <c:v>(A * B) u (A * C)</c:v>
                </c:pt>
              </c:strCache>
            </c:strRef>
          </c:tx>
          <c:spPr>
            <a:ln w="12700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'Проверка дистрибутивности'!$W$2:$W$102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4.3039612368035208E-4</c:v>
                </c:pt>
                <c:pt idx="12">
                  <c:v>9.5459196920868127E-4</c:v>
                </c:pt>
                <c:pt idx="13">
                  <c:v>1.5922206223353524E-3</c:v>
                </c:pt>
                <c:pt idx="14">
                  <c:v>2.3674018238463643E-3</c:v>
                </c:pt>
                <c:pt idx="15">
                  <c:v>3.3098882912701694E-3</c:v>
                </c:pt>
                <c:pt idx="16">
                  <c:v>4.4565398236398653E-3</c:v>
                </c:pt>
                <c:pt idx="17">
                  <c:v>5.8532294357235976E-3</c:v>
                </c:pt>
                <c:pt idx="18">
                  <c:v>7.5573222895663587E-3</c:v>
                </c:pt>
                <c:pt idx="19">
                  <c:v>9.6409186295755497E-3</c:v>
                </c:pt>
                <c:pt idx="20">
                  <c:v>1.2195121951219513E-2</c:v>
                </c:pt>
                <c:pt idx="21">
                  <c:v>1.2547383800769852E-2</c:v>
                </c:pt>
                <c:pt idx="22">
                  <c:v>1.2807048999769474E-2</c:v>
                </c:pt>
                <c:pt idx="23">
                  <c:v>1.2928463119712028E-2</c:v>
                </c:pt>
                <c:pt idx="24">
                  <c:v>1.2848626053587336E-2</c:v>
                </c:pt>
                <c:pt idx="25">
                  <c:v>1.2480499219968799E-2</c:v>
                </c:pt>
                <c:pt idx="26">
                  <c:v>1.1703571930153081E-2</c:v>
                </c:pt>
                <c:pt idx="27">
                  <c:v>1.0350502516897193E-2</c:v>
                </c:pt>
                <c:pt idx="28">
                  <c:v>8.1881304860474315E-3</c:v>
                </c:pt>
                <c:pt idx="29">
                  <c:v>4.8904299176940683E-3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ADA-C242-83DC-B3B184878F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1185600"/>
        <c:axId val="1251829072"/>
      </c:lineChart>
      <c:catAx>
        <c:axId val="125118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1829072"/>
        <c:crosses val="autoZero"/>
        <c:auto val="1"/>
        <c:lblAlgn val="ctr"/>
        <c:lblOffset val="100"/>
        <c:noMultiLvlLbl val="0"/>
      </c:catAx>
      <c:valAx>
        <c:axId val="125182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118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'Проверка дистрибутивности'!$B$1</c:f>
              <c:strCache>
                <c:ptCount val="1"/>
                <c:pt idx="0">
                  <c:v>Треуг (A)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'Проверка дистрибутивности'!$A$2:$A$102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'Проверка дистрибутивности'!$B$2:$B$102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0.10000000000000009</c:v>
                </c:pt>
                <c:pt idx="12">
                  <c:v>0.19999999999999996</c:v>
                </c:pt>
                <c:pt idx="13">
                  <c:v>0.30000000000000004</c:v>
                </c:pt>
                <c:pt idx="14">
                  <c:v>0.39999999999999991</c:v>
                </c:pt>
                <c:pt idx="15">
                  <c:v>0.5</c:v>
                </c:pt>
                <c:pt idx="16">
                  <c:v>0.60000000000000009</c:v>
                </c:pt>
                <c:pt idx="17">
                  <c:v>0.7</c:v>
                </c:pt>
                <c:pt idx="18">
                  <c:v>0.8</c:v>
                </c:pt>
                <c:pt idx="19">
                  <c:v>0.89999999999999991</c:v>
                </c:pt>
                <c:pt idx="20">
                  <c:v>1</c:v>
                </c:pt>
                <c:pt idx="21">
                  <c:v>0.89999999999999991</c:v>
                </c:pt>
                <c:pt idx="22">
                  <c:v>0.79999999999999982</c:v>
                </c:pt>
                <c:pt idx="23">
                  <c:v>0.70000000000000018</c:v>
                </c:pt>
                <c:pt idx="24">
                  <c:v>0.60000000000000009</c:v>
                </c:pt>
                <c:pt idx="25">
                  <c:v>0.5</c:v>
                </c:pt>
                <c:pt idx="26">
                  <c:v>0.39999999999999991</c:v>
                </c:pt>
                <c:pt idx="27">
                  <c:v>0.29999999999999982</c:v>
                </c:pt>
                <c:pt idx="28">
                  <c:v>0.20000000000000018</c:v>
                </c:pt>
                <c:pt idx="29">
                  <c:v>0.10000000000000009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F1-0647-BC76-454E0A3C3EEA}"/>
            </c:ext>
          </c:extLst>
        </c:ser>
        <c:ser>
          <c:idx val="2"/>
          <c:order val="1"/>
          <c:tx>
            <c:strRef>
              <c:f>'Проверка дистрибутивности'!$C$1</c:f>
              <c:strCache>
                <c:ptCount val="1"/>
                <c:pt idx="0">
                  <c:v>Гаус (B)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'Проверка дистрибутивности'!$A$2:$A$102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'Проверка дистрибутивности'!$C$2:$C$102</c:f>
              <c:numCache>
                <c:formatCode>General</c:formatCode>
                <c:ptCount val="101"/>
                <c:pt idx="0">
                  <c:v>1.9287498479639181E-22</c:v>
                </c:pt>
                <c:pt idx="1">
                  <c:v>1.3969439431470891E-21</c:v>
                </c:pt>
                <c:pt idx="2">
                  <c:v>9.7209850203007803E-21</c:v>
                </c:pt>
                <c:pt idx="3">
                  <c:v>6.4993479720708472E-20</c:v>
                </c:pt>
                <c:pt idx="4">
                  <c:v>4.175010055850544E-19</c:v>
                </c:pt>
                <c:pt idx="5">
                  <c:v>2.5767571091549807E-18</c:v>
                </c:pt>
                <c:pt idx="6">
                  <c:v>1.5279799682872937E-17</c:v>
                </c:pt>
                <c:pt idx="7">
                  <c:v>8.7054266222962508E-17</c:v>
                </c:pt>
                <c:pt idx="8">
                  <c:v>4.7653047352990878E-16</c:v>
                </c:pt>
                <c:pt idx="9">
                  <c:v>2.5062218871452745E-15</c:v>
                </c:pt>
                <c:pt idx="10">
                  <c:v>1.2664165549094177E-14</c:v>
                </c:pt>
                <c:pt idx="11">
                  <c:v>6.1483964127047778E-14</c:v>
                </c:pt>
                <c:pt idx="12">
                  <c:v>2.8679750088880978E-13</c:v>
                </c:pt>
                <c:pt idx="13">
                  <c:v>1.2853372251336457E-12</c:v>
                </c:pt>
                <c:pt idx="14">
                  <c:v>5.5346100717010135E-12</c:v>
                </c:pt>
                <c:pt idx="15">
                  <c:v>2.289734845645553E-11</c:v>
                </c:pt>
                <c:pt idx="16">
                  <c:v>9.1014707644879687E-11</c:v>
                </c:pt>
                <c:pt idx="17">
                  <c:v>3.4758912812399344E-10</c:v>
                </c:pt>
                <c:pt idx="18">
                  <c:v>1.2754076295260396E-9</c:v>
                </c:pt>
                <c:pt idx="19">
                  <c:v>4.4963494622808535E-9</c:v>
                </c:pt>
                <c:pt idx="20">
                  <c:v>1.5229979744712629E-8</c:v>
                </c:pt>
                <c:pt idx="21">
                  <c:v>4.9564053191724981E-8</c:v>
                </c:pt>
                <c:pt idx="22">
                  <c:v>1.5497531357028994E-7</c:v>
                </c:pt>
                <c:pt idx="23">
                  <c:v>4.6557157157830776E-7</c:v>
                </c:pt>
                <c:pt idx="24">
                  <c:v>1.3438122776315191E-6</c:v>
                </c:pt>
                <c:pt idx="25">
                  <c:v>3.7266531720786705E-6</c:v>
                </c:pt>
                <c:pt idx="26">
                  <c:v>9.9295043058510811E-6</c:v>
                </c:pt>
                <c:pt idx="27">
                  <c:v>2.5419346516199291E-5</c:v>
                </c:pt>
                <c:pt idx="28">
                  <c:v>6.2521503774820152E-5</c:v>
                </c:pt>
                <c:pt idx="29">
                  <c:v>1.4774836023203364E-4</c:v>
                </c:pt>
                <c:pt idx="30">
                  <c:v>3.3546262790251185E-4</c:v>
                </c:pt>
                <c:pt idx="31">
                  <c:v>7.3180241888047277E-4</c:v>
                </c:pt>
                <c:pt idx="32">
                  <c:v>1.5338106793244659E-3</c:v>
                </c:pt>
                <c:pt idx="33">
                  <c:v>3.0887154082367661E-3</c:v>
                </c:pt>
                <c:pt idx="34">
                  <c:v>5.9760228950059375E-3</c:v>
                </c:pt>
                <c:pt idx="35">
                  <c:v>1.1108996538242306E-2</c:v>
                </c:pt>
                <c:pt idx="36">
                  <c:v>1.9841094744370295E-2</c:v>
                </c:pt>
                <c:pt idx="37">
                  <c:v>3.4047454734599372E-2</c:v>
                </c:pt>
                <c:pt idx="38">
                  <c:v>5.6134762834133684E-2</c:v>
                </c:pt>
                <c:pt idx="39">
                  <c:v>8.8921617459386301E-2</c:v>
                </c:pt>
                <c:pt idx="40">
                  <c:v>0.1353352832366127</c:v>
                </c:pt>
                <c:pt idx="41">
                  <c:v>0.19789869908361446</c:v>
                </c:pt>
                <c:pt idx="42">
                  <c:v>0.2780373004531943</c:v>
                </c:pt>
                <c:pt idx="43">
                  <c:v>0.37531109885139935</c:v>
                </c:pt>
                <c:pt idx="44">
                  <c:v>0.48675225595997201</c:v>
                </c:pt>
                <c:pt idx="45">
                  <c:v>0.60653065971263342</c:v>
                </c:pt>
                <c:pt idx="46">
                  <c:v>0.7261490370736905</c:v>
                </c:pt>
                <c:pt idx="47">
                  <c:v>0.83527021141127222</c:v>
                </c:pt>
                <c:pt idx="48">
                  <c:v>0.92311634638663576</c:v>
                </c:pt>
                <c:pt idx="49">
                  <c:v>0.98019867330675536</c:v>
                </c:pt>
                <c:pt idx="50">
                  <c:v>1</c:v>
                </c:pt>
                <c:pt idx="51">
                  <c:v>0.98019867330675536</c:v>
                </c:pt>
                <c:pt idx="52">
                  <c:v>0.92311634638663576</c:v>
                </c:pt>
                <c:pt idx="53">
                  <c:v>0.83527021141127222</c:v>
                </c:pt>
                <c:pt idx="54">
                  <c:v>0.7261490370736905</c:v>
                </c:pt>
                <c:pt idx="55">
                  <c:v>0.60653065971263342</c:v>
                </c:pt>
                <c:pt idx="56">
                  <c:v>0.48675225595997201</c:v>
                </c:pt>
                <c:pt idx="57">
                  <c:v>0.37531109885139935</c:v>
                </c:pt>
                <c:pt idx="58">
                  <c:v>0.2780373004531943</c:v>
                </c:pt>
                <c:pt idx="59">
                  <c:v>0.19789869908361446</c:v>
                </c:pt>
                <c:pt idx="60">
                  <c:v>0.1353352832366127</c:v>
                </c:pt>
                <c:pt idx="61">
                  <c:v>8.8921617459386454E-2</c:v>
                </c:pt>
                <c:pt idx="62">
                  <c:v>5.6134762834133684E-2</c:v>
                </c:pt>
                <c:pt idx="63">
                  <c:v>3.4047454734599372E-2</c:v>
                </c:pt>
                <c:pt idx="64">
                  <c:v>1.9841094744370243E-2</c:v>
                </c:pt>
                <c:pt idx="65">
                  <c:v>1.1108996538242306E-2</c:v>
                </c:pt>
                <c:pt idx="66">
                  <c:v>5.9760228950059592E-3</c:v>
                </c:pt>
                <c:pt idx="67">
                  <c:v>3.0887154082367661E-3</c:v>
                </c:pt>
                <c:pt idx="68">
                  <c:v>1.5338106793244659E-3</c:v>
                </c:pt>
                <c:pt idx="69">
                  <c:v>7.3180241888047082E-4</c:v>
                </c:pt>
                <c:pt idx="70">
                  <c:v>3.3546262790251185E-4</c:v>
                </c:pt>
                <c:pt idx="71">
                  <c:v>1.4774836023203415E-4</c:v>
                </c:pt>
                <c:pt idx="72">
                  <c:v>6.2521503774820152E-5</c:v>
                </c:pt>
                <c:pt idx="73">
                  <c:v>2.5419346516199291E-5</c:v>
                </c:pt>
                <c:pt idx="74">
                  <c:v>9.9295043058510456E-6</c:v>
                </c:pt>
                <c:pt idx="75">
                  <c:v>3.7266531720786705E-6</c:v>
                </c:pt>
                <c:pt idx="76">
                  <c:v>1.3438122776315261E-6</c:v>
                </c:pt>
                <c:pt idx="77">
                  <c:v>4.6557157157830776E-7</c:v>
                </c:pt>
                <c:pt idx="78">
                  <c:v>1.5497531357028994E-7</c:v>
                </c:pt>
                <c:pt idx="79">
                  <c:v>4.9564053191724796E-8</c:v>
                </c:pt>
                <c:pt idx="80">
                  <c:v>1.5229979744712629E-8</c:v>
                </c:pt>
                <c:pt idx="81">
                  <c:v>4.4963494622808858E-9</c:v>
                </c:pt>
                <c:pt idx="82">
                  <c:v>1.2754076295260576E-9</c:v>
                </c:pt>
                <c:pt idx="83">
                  <c:v>3.4758912812398977E-10</c:v>
                </c:pt>
                <c:pt idx="84">
                  <c:v>9.1014707644879028E-11</c:v>
                </c:pt>
                <c:pt idx="85">
                  <c:v>2.289734845645553E-11</c:v>
                </c:pt>
                <c:pt idx="86">
                  <c:v>5.5346100717010523E-12</c:v>
                </c:pt>
                <c:pt idx="87">
                  <c:v>1.2853372251336641E-12</c:v>
                </c:pt>
                <c:pt idx="88">
                  <c:v>2.8679750088880675E-13</c:v>
                </c:pt>
                <c:pt idx="89">
                  <c:v>6.1483964127047349E-14</c:v>
                </c:pt>
                <c:pt idx="90">
                  <c:v>1.2664165549094177E-14</c:v>
                </c:pt>
                <c:pt idx="91">
                  <c:v>2.5062218871452745E-15</c:v>
                </c:pt>
                <c:pt idx="92">
                  <c:v>4.7653047352991559E-16</c:v>
                </c:pt>
                <c:pt idx="93">
                  <c:v>8.7054266222961263E-17</c:v>
                </c:pt>
                <c:pt idx="94">
                  <c:v>1.5279799682872937E-17</c:v>
                </c:pt>
                <c:pt idx="95">
                  <c:v>2.5767571091549807E-18</c:v>
                </c:pt>
                <c:pt idx="96">
                  <c:v>4.175010055850544E-19</c:v>
                </c:pt>
                <c:pt idx="97">
                  <c:v>6.4993479720709856E-20</c:v>
                </c:pt>
                <c:pt idx="98">
                  <c:v>9.7209850203006419E-21</c:v>
                </c:pt>
                <c:pt idx="99">
                  <c:v>1.3969439431470891E-21</c:v>
                </c:pt>
                <c:pt idx="100">
                  <c:v>1.9287498479639181E-22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F1-0647-BC76-454E0A3C3EEA}"/>
            </c:ext>
          </c:extLst>
        </c:ser>
        <c:ser>
          <c:idx val="3"/>
          <c:order val="2"/>
          <c:tx>
            <c:strRef>
              <c:f>'Проверка дистрибутивности'!$D$1</c:f>
              <c:strCache>
                <c:ptCount val="1"/>
                <c:pt idx="0">
                  <c:v>Колокол (С)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'Проверка дистрибутивности'!$A$2:$A$102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'Проверка дистрибутивности'!$D$2:$D$102</c:f>
              <c:numCache>
                <c:formatCode>General</c:formatCode>
                <c:ptCount val="101"/>
                <c:pt idx="0">
                  <c:v>1.5974440894568689E-3</c:v>
                </c:pt>
                <c:pt idx="1">
                  <c:v>1.7316614027046121E-3</c:v>
                </c:pt>
                <c:pt idx="2">
                  <c:v>1.8802590846597935E-3</c:v>
                </c:pt>
                <c:pt idx="3">
                  <c:v>2.0451231890178515E-3</c:v>
                </c:pt>
                <c:pt idx="4">
                  <c:v>2.2284341060948573E-3</c:v>
                </c:pt>
                <c:pt idx="5">
                  <c:v>2.4327200851452031E-3</c:v>
                </c:pt>
                <c:pt idx="6">
                  <c:v>2.6609219136498902E-3</c:v>
                </c:pt>
                <c:pt idx="7">
                  <c:v>2.9164713846035395E-3</c:v>
                </c:pt>
                <c:pt idx="8">
                  <c:v>3.2033868768771845E-3</c:v>
                </c:pt>
                <c:pt idx="9">
                  <c:v>3.5263902705481888E-3</c:v>
                </c:pt>
                <c:pt idx="10">
                  <c:v>3.8910505836575876E-3</c:v>
                </c:pt>
                <c:pt idx="11">
                  <c:v>4.3039612368035171E-3</c:v>
                </c:pt>
                <c:pt idx="12">
                  <c:v>4.7729598460434074E-3</c:v>
                </c:pt>
                <c:pt idx="13">
                  <c:v>5.3074020744511737E-3</c:v>
                </c:pt>
                <c:pt idx="14">
                  <c:v>5.9185045596159115E-3</c:v>
                </c:pt>
                <c:pt idx="15">
                  <c:v>6.6197765825403388E-3</c:v>
                </c:pt>
                <c:pt idx="16">
                  <c:v>7.4275663727331083E-3</c:v>
                </c:pt>
                <c:pt idx="17">
                  <c:v>8.3617563367479972E-3</c:v>
                </c:pt>
                <c:pt idx="18">
                  <c:v>9.4466528619579476E-3</c:v>
                </c:pt>
                <c:pt idx="19">
                  <c:v>1.0712131810639501E-2</c:v>
                </c:pt>
                <c:pt idx="20">
                  <c:v>1.2195121951219513E-2</c:v>
                </c:pt>
                <c:pt idx="21">
                  <c:v>1.3941537556410947E-2</c:v>
                </c:pt>
                <c:pt idx="22">
                  <c:v>1.6008811249711846E-2</c:v>
                </c:pt>
                <c:pt idx="23">
                  <c:v>1.8469233028160035E-2</c:v>
                </c:pt>
                <c:pt idx="24">
                  <c:v>2.1414376755978889E-2</c:v>
                </c:pt>
                <c:pt idx="25">
                  <c:v>2.4960998439937598E-2</c:v>
                </c:pt>
                <c:pt idx="26">
                  <c:v>2.925892982538271E-2</c:v>
                </c:pt>
                <c:pt idx="27">
                  <c:v>3.4501675056323997E-2</c:v>
                </c:pt>
                <c:pt idx="28">
                  <c:v>4.0940652430237118E-2</c:v>
                </c:pt>
                <c:pt idx="29">
                  <c:v>4.8904299176940641E-2</c:v>
                </c:pt>
                <c:pt idx="30">
                  <c:v>5.8823529411764705E-2</c:v>
                </c:pt>
                <c:pt idx="31">
                  <c:v>7.1265170573185765E-2</c:v>
                </c:pt>
                <c:pt idx="32">
                  <c:v>8.697467297522965E-2</c:v>
                </c:pt>
                <c:pt idx="33">
                  <c:v>0.10692785577570808</c:v>
                </c:pt>
                <c:pt idx="34">
                  <c:v>0.13238720610040242</c:v>
                </c:pt>
                <c:pt idx="35">
                  <c:v>0.16494845360824742</c:v>
                </c:pt>
                <c:pt idx="36">
                  <c:v>0.20654329147389297</c:v>
                </c:pt>
                <c:pt idx="37">
                  <c:v>0.25932937423822006</c:v>
                </c:pt>
                <c:pt idx="38">
                  <c:v>0.32535137948984894</c:v>
                </c:pt>
                <c:pt idx="39">
                  <c:v>0.40582768556470922</c:v>
                </c:pt>
                <c:pt idx="40">
                  <c:v>0.5</c:v>
                </c:pt>
                <c:pt idx="41">
                  <c:v>0.6038282712396591</c:v>
                </c:pt>
                <c:pt idx="42">
                  <c:v>0.70942111237230443</c:v>
                </c:pt>
                <c:pt idx="43">
                  <c:v>0.80638658172727995</c:v>
                </c:pt>
                <c:pt idx="44">
                  <c:v>0.88526912181303141</c:v>
                </c:pt>
                <c:pt idx="45">
                  <c:v>0.94117647058823528</c:v>
                </c:pt>
                <c:pt idx="46">
                  <c:v>0.97503900156006229</c:v>
                </c:pt>
                <c:pt idx="47">
                  <c:v>0.99196508282908447</c:v>
                </c:pt>
                <c:pt idx="48">
                  <c:v>0.99840255591054305</c:v>
                </c:pt>
                <c:pt idx="49">
                  <c:v>0.99990000999900008</c:v>
                </c:pt>
                <c:pt idx="50">
                  <c:v>1</c:v>
                </c:pt>
                <c:pt idx="51">
                  <c:v>0.99990000999900008</c:v>
                </c:pt>
                <c:pt idx="52">
                  <c:v>0.99840255591054305</c:v>
                </c:pt>
                <c:pt idx="53">
                  <c:v>0.99196508282908447</c:v>
                </c:pt>
                <c:pt idx="54">
                  <c:v>0.97503900156006229</c:v>
                </c:pt>
                <c:pt idx="55">
                  <c:v>0.94117647058823528</c:v>
                </c:pt>
                <c:pt idx="56">
                  <c:v>0.88526912181303141</c:v>
                </c:pt>
                <c:pt idx="57">
                  <c:v>0.80638658172727995</c:v>
                </c:pt>
                <c:pt idx="58">
                  <c:v>0.70942111237230443</c:v>
                </c:pt>
                <c:pt idx="59">
                  <c:v>0.6038282712396591</c:v>
                </c:pt>
                <c:pt idx="60">
                  <c:v>0.5</c:v>
                </c:pt>
                <c:pt idx="61">
                  <c:v>0.40582768556470949</c:v>
                </c:pt>
                <c:pt idx="62">
                  <c:v>0.32535137948984894</c:v>
                </c:pt>
                <c:pt idx="63">
                  <c:v>0.25932937423822006</c:v>
                </c:pt>
                <c:pt idx="64">
                  <c:v>0.20654329147389275</c:v>
                </c:pt>
                <c:pt idx="65">
                  <c:v>0.16494845360824742</c:v>
                </c:pt>
                <c:pt idx="66">
                  <c:v>0.13238720610040258</c:v>
                </c:pt>
                <c:pt idx="67">
                  <c:v>0.10692785577570808</c:v>
                </c:pt>
                <c:pt idx="68">
                  <c:v>8.697467297522965E-2</c:v>
                </c:pt>
                <c:pt idx="69">
                  <c:v>7.1265170573185724E-2</c:v>
                </c:pt>
                <c:pt idx="70">
                  <c:v>5.8823529411764705E-2</c:v>
                </c:pt>
                <c:pt idx="71">
                  <c:v>4.8904299176940676E-2</c:v>
                </c:pt>
                <c:pt idx="72">
                  <c:v>4.0940652430237118E-2</c:v>
                </c:pt>
                <c:pt idx="73">
                  <c:v>3.4501675056323997E-2</c:v>
                </c:pt>
                <c:pt idx="74">
                  <c:v>2.9258929825382689E-2</c:v>
                </c:pt>
                <c:pt idx="75">
                  <c:v>2.4960998439937598E-2</c:v>
                </c:pt>
                <c:pt idx="76">
                  <c:v>2.1414376755978907E-2</c:v>
                </c:pt>
                <c:pt idx="77">
                  <c:v>1.8469233028160035E-2</c:v>
                </c:pt>
                <c:pt idx="78">
                  <c:v>1.6008811249711846E-2</c:v>
                </c:pt>
                <c:pt idx="79">
                  <c:v>1.3941537556410942E-2</c:v>
                </c:pt>
                <c:pt idx="80">
                  <c:v>1.2195121951219513E-2</c:v>
                </c:pt>
                <c:pt idx="81">
                  <c:v>1.071213181063951E-2</c:v>
                </c:pt>
                <c:pt idx="82">
                  <c:v>9.4466528619579614E-3</c:v>
                </c:pt>
                <c:pt idx="83">
                  <c:v>8.3617563367479903E-3</c:v>
                </c:pt>
                <c:pt idx="84">
                  <c:v>7.427566372733104E-3</c:v>
                </c:pt>
                <c:pt idx="85">
                  <c:v>6.6197765825403388E-3</c:v>
                </c:pt>
                <c:pt idx="86">
                  <c:v>5.9185045596159159E-3</c:v>
                </c:pt>
                <c:pt idx="87">
                  <c:v>5.3074020744511797E-3</c:v>
                </c:pt>
                <c:pt idx="88">
                  <c:v>4.772959846043404E-3</c:v>
                </c:pt>
                <c:pt idx="89">
                  <c:v>4.3039612368035154E-3</c:v>
                </c:pt>
                <c:pt idx="90">
                  <c:v>3.8910505836575876E-3</c:v>
                </c:pt>
                <c:pt idx="91">
                  <c:v>3.5263902705481888E-3</c:v>
                </c:pt>
                <c:pt idx="92">
                  <c:v>3.2033868768771871E-3</c:v>
                </c:pt>
                <c:pt idx="93">
                  <c:v>2.9164713846035377E-3</c:v>
                </c:pt>
                <c:pt idx="94">
                  <c:v>2.6609219136498902E-3</c:v>
                </c:pt>
                <c:pt idx="95">
                  <c:v>2.4327200851452031E-3</c:v>
                </c:pt>
                <c:pt idx="96">
                  <c:v>2.2284341060948573E-3</c:v>
                </c:pt>
                <c:pt idx="97">
                  <c:v>2.0451231890178537E-3</c:v>
                </c:pt>
                <c:pt idx="98">
                  <c:v>1.8802590846597924E-3</c:v>
                </c:pt>
                <c:pt idx="99">
                  <c:v>1.7316614027046121E-3</c:v>
                </c:pt>
                <c:pt idx="100">
                  <c:v>1.5974440894568689E-3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F1-0647-BC76-454E0A3C3EEA}"/>
            </c:ext>
          </c:extLst>
        </c:ser>
        <c:ser>
          <c:idx val="0"/>
          <c:order val="3"/>
          <c:tx>
            <c:strRef>
              <c:f>'Проверка дистрибутивности'!$Z$1</c:f>
              <c:strCache>
                <c:ptCount val="1"/>
                <c:pt idx="0">
                  <c:v>A * (B n 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'Проверка дистрибутивности'!$Z$2:$Z$102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6.1483964127047833E-15</c:v>
                </c:pt>
                <c:pt idx="12">
                  <c:v>5.7359500177761938E-14</c:v>
                </c:pt>
                <c:pt idx="13">
                  <c:v>3.8560116754009377E-13</c:v>
                </c:pt>
                <c:pt idx="14">
                  <c:v>2.2138440286804049E-12</c:v>
                </c:pt>
                <c:pt idx="15">
                  <c:v>1.1448674228227765E-11</c:v>
                </c:pt>
                <c:pt idx="16">
                  <c:v>5.4608824586927819E-11</c:v>
                </c:pt>
                <c:pt idx="17">
                  <c:v>2.4331238968679541E-10</c:v>
                </c:pt>
                <c:pt idx="18">
                  <c:v>1.0203261036208317E-9</c:v>
                </c:pt>
                <c:pt idx="19">
                  <c:v>4.046714516052768E-9</c:v>
                </c:pt>
                <c:pt idx="20">
                  <c:v>1.5229979744712629E-8</c:v>
                </c:pt>
                <c:pt idx="21">
                  <c:v>4.4607647872552476E-8</c:v>
                </c:pt>
                <c:pt idx="22">
                  <c:v>1.2398025085623192E-7</c:v>
                </c:pt>
                <c:pt idx="23">
                  <c:v>3.2590010010481553E-7</c:v>
                </c:pt>
                <c:pt idx="24">
                  <c:v>8.0628736657891158E-7</c:v>
                </c:pt>
                <c:pt idx="25">
                  <c:v>1.8633265860393353E-6</c:v>
                </c:pt>
                <c:pt idx="26">
                  <c:v>3.9718017223404318E-6</c:v>
                </c:pt>
                <c:pt idx="27">
                  <c:v>7.625803954859783E-6</c:v>
                </c:pt>
                <c:pt idx="28">
                  <c:v>1.2504300754964042E-5</c:v>
                </c:pt>
                <c:pt idx="29">
                  <c:v>1.4774836023203376E-5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6F1-0647-BC76-454E0A3C3EEA}"/>
            </c:ext>
          </c:extLst>
        </c:ser>
        <c:ser>
          <c:idx val="4"/>
          <c:order val="4"/>
          <c:tx>
            <c:strRef>
              <c:f>'Проверка дистрибутивности'!$AA$1</c:f>
              <c:strCache>
                <c:ptCount val="1"/>
                <c:pt idx="0">
                  <c:v>(A * B) n (A * C)</c:v>
                </c:pt>
              </c:strCache>
            </c:strRef>
          </c:tx>
          <c:spPr>
            <a:ln w="12700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'Проверка дистрибутивности'!$AA$2:$AA$102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6.1483964127047833E-15</c:v>
                </c:pt>
                <c:pt idx="12">
                  <c:v>5.7359500177761938E-14</c:v>
                </c:pt>
                <c:pt idx="13">
                  <c:v>3.8560116754009377E-13</c:v>
                </c:pt>
                <c:pt idx="14">
                  <c:v>2.2138440286804049E-12</c:v>
                </c:pt>
                <c:pt idx="15">
                  <c:v>1.1448674228227765E-11</c:v>
                </c:pt>
                <c:pt idx="16">
                  <c:v>5.4608824586927819E-11</c:v>
                </c:pt>
                <c:pt idx="17">
                  <c:v>2.4331238968679541E-10</c:v>
                </c:pt>
                <c:pt idx="18">
                  <c:v>1.0203261036208317E-9</c:v>
                </c:pt>
                <c:pt idx="19">
                  <c:v>4.046714516052768E-9</c:v>
                </c:pt>
                <c:pt idx="20">
                  <c:v>1.5229979744712629E-8</c:v>
                </c:pt>
                <c:pt idx="21">
                  <c:v>4.4607647872552476E-8</c:v>
                </c:pt>
                <c:pt idx="22">
                  <c:v>1.2398025085623192E-7</c:v>
                </c:pt>
                <c:pt idx="23">
                  <c:v>3.2590010010481553E-7</c:v>
                </c:pt>
                <c:pt idx="24">
                  <c:v>8.0628736657891158E-7</c:v>
                </c:pt>
                <c:pt idx="25">
                  <c:v>1.8633265860393353E-6</c:v>
                </c:pt>
                <c:pt idx="26">
                  <c:v>3.9718017223404318E-6</c:v>
                </c:pt>
                <c:pt idx="27">
                  <c:v>7.625803954859783E-6</c:v>
                </c:pt>
                <c:pt idx="28">
                  <c:v>1.2504300754964042E-5</c:v>
                </c:pt>
                <c:pt idx="29">
                  <c:v>1.4774836023203376E-5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6F1-0647-BC76-454E0A3C3E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1185600"/>
        <c:axId val="1251829072"/>
      </c:lineChart>
      <c:catAx>
        <c:axId val="125118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1829072"/>
        <c:crosses val="autoZero"/>
        <c:auto val="1"/>
        <c:lblAlgn val="ctr"/>
        <c:lblOffset val="100"/>
        <c:noMultiLvlLbl val="0"/>
      </c:catAx>
      <c:valAx>
        <c:axId val="125182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118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'Проверка дистрибутивности'!$B$1</c:f>
              <c:strCache>
                <c:ptCount val="1"/>
                <c:pt idx="0">
                  <c:v>Треуг (A)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'Проверка дистрибутивности'!$A$2:$A$102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'Проверка дистрибутивности'!$B$2:$B$102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0.10000000000000009</c:v>
                </c:pt>
                <c:pt idx="12">
                  <c:v>0.19999999999999996</c:v>
                </c:pt>
                <c:pt idx="13">
                  <c:v>0.30000000000000004</c:v>
                </c:pt>
                <c:pt idx="14">
                  <c:v>0.39999999999999991</c:v>
                </c:pt>
                <c:pt idx="15">
                  <c:v>0.5</c:v>
                </c:pt>
                <c:pt idx="16">
                  <c:v>0.60000000000000009</c:v>
                </c:pt>
                <c:pt idx="17">
                  <c:v>0.7</c:v>
                </c:pt>
                <c:pt idx="18">
                  <c:v>0.8</c:v>
                </c:pt>
                <c:pt idx="19">
                  <c:v>0.89999999999999991</c:v>
                </c:pt>
                <c:pt idx="20">
                  <c:v>1</c:v>
                </c:pt>
                <c:pt idx="21">
                  <c:v>0.89999999999999991</c:v>
                </c:pt>
                <c:pt idx="22">
                  <c:v>0.79999999999999982</c:v>
                </c:pt>
                <c:pt idx="23">
                  <c:v>0.70000000000000018</c:v>
                </c:pt>
                <c:pt idx="24">
                  <c:v>0.60000000000000009</c:v>
                </c:pt>
                <c:pt idx="25">
                  <c:v>0.5</c:v>
                </c:pt>
                <c:pt idx="26">
                  <c:v>0.39999999999999991</c:v>
                </c:pt>
                <c:pt idx="27">
                  <c:v>0.29999999999999982</c:v>
                </c:pt>
                <c:pt idx="28">
                  <c:v>0.20000000000000018</c:v>
                </c:pt>
                <c:pt idx="29">
                  <c:v>0.10000000000000009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AF-954E-AFCC-DBA266C465AB}"/>
            </c:ext>
          </c:extLst>
        </c:ser>
        <c:ser>
          <c:idx val="2"/>
          <c:order val="1"/>
          <c:tx>
            <c:strRef>
              <c:f>'Проверка дистрибутивности'!$C$1</c:f>
              <c:strCache>
                <c:ptCount val="1"/>
                <c:pt idx="0">
                  <c:v>Гаус (B)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'Проверка дистрибутивности'!$A$2:$A$102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'Проверка дистрибутивности'!$C$2:$C$102</c:f>
              <c:numCache>
                <c:formatCode>General</c:formatCode>
                <c:ptCount val="101"/>
                <c:pt idx="0">
                  <c:v>1.9287498479639181E-22</c:v>
                </c:pt>
                <c:pt idx="1">
                  <c:v>1.3969439431470891E-21</c:v>
                </c:pt>
                <c:pt idx="2">
                  <c:v>9.7209850203007803E-21</c:v>
                </c:pt>
                <c:pt idx="3">
                  <c:v>6.4993479720708472E-20</c:v>
                </c:pt>
                <c:pt idx="4">
                  <c:v>4.175010055850544E-19</c:v>
                </c:pt>
                <c:pt idx="5">
                  <c:v>2.5767571091549807E-18</c:v>
                </c:pt>
                <c:pt idx="6">
                  <c:v>1.5279799682872937E-17</c:v>
                </c:pt>
                <c:pt idx="7">
                  <c:v>8.7054266222962508E-17</c:v>
                </c:pt>
                <c:pt idx="8">
                  <c:v>4.7653047352990878E-16</c:v>
                </c:pt>
                <c:pt idx="9">
                  <c:v>2.5062218871452745E-15</c:v>
                </c:pt>
                <c:pt idx="10">
                  <c:v>1.2664165549094177E-14</c:v>
                </c:pt>
                <c:pt idx="11">
                  <c:v>6.1483964127047778E-14</c:v>
                </c:pt>
                <c:pt idx="12">
                  <c:v>2.8679750088880978E-13</c:v>
                </c:pt>
                <c:pt idx="13">
                  <c:v>1.2853372251336457E-12</c:v>
                </c:pt>
                <c:pt idx="14">
                  <c:v>5.5346100717010135E-12</c:v>
                </c:pt>
                <c:pt idx="15">
                  <c:v>2.289734845645553E-11</c:v>
                </c:pt>
                <c:pt idx="16">
                  <c:v>9.1014707644879687E-11</c:v>
                </c:pt>
                <c:pt idx="17">
                  <c:v>3.4758912812399344E-10</c:v>
                </c:pt>
                <c:pt idx="18">
                  <c:v>1.2754076295260396E-9</c:v>
                </c:pt>
                <c:pt idx="19">
                  <c:v>4.4963494622808535E-9</c:v>
                </c:pt>
                <c:pt idx="20">
                  <c:v>1.5229979744712629E-8</c:v>
                </c:pt>
                <c:pt idx="21">
                  <c:v>4.9564053191724981E-8</c:v>
                </c:pt>
                <c:pt idx="22">
                  <c:v>1.5497531357028994E-7</c:v>
                </c:pt>
                <c:pt idx="23">
                  <c:v>4.6557157157830776E-7</c:v>
                </c:pt>
                <c:pt idx="24">
                  <c:v>1.3438122776315191E-6</c:v>
                </c:pt>
                <c:pt idx="25">
                  <c:v>3.7266531720786705E-6</c:v>
                </c:pt>
                <c:pt idx="26">
                  <c:v>9.9295043058510811E-6</c:v>
                </c:pt>
                <c:pt idx="27">
                  <c:v>2.5419346516199291E-5</c:v>
                </c:pt>
                <c:pt idx="28">
                  <c:v>6.2521503774820152E-5</c:v>
                </c:pt>
                <c:pt idx="29">
                  <c:v>1.4774836023203364E-4</c:v>
                </c:pt>
                <c:pt idx="30">
                  <c:v>3.3546262790251185E-4</c:v>
                </c:pt>
                <c:pt idx="31">
                  <c:v>7.3180241888047277E-4</c:v>
                </c:pt>
                <c:pt idx="32">
                  <c:v>1.5338106793244659E-3</c:v>
                </c:pt>
                <c:pt idx="33">
                  <c:v>3.0887154082367661E-3</c:v>
                </c:pt>
                <c:pt idx="34">
                  <c:v>5.9760228950059375E-3</c:v>
                </c:pt>
                <c:pt idx="35">
                  <c:v>1.1108996538242306E-2</c:v>
                </c:pt>
                <c:pt idx="36">
                  <c:v>1.9841094744370295E-2</c:v>
                </c:pt>
                <c:pt idx="37">
                  <c:v>3.4047454734599372E-2</c:v>
                </c:pt>
                <c:pt idx="38">
                  <c:v>5.6134762834133684E-2</c:v>
                </c:pt>
                <c:pt idx="39">
                  <c:v>8.8921617459386301E-2</c:v>
                </c:pt>
                <c:pt idx="40">
                  <c:v>0.1353352832366127</c:v>
                </c:pt>
                <c:pt idx="41">
                  <c:v>0.19789869908361446</c:v>
                </c:pt>
                <c:pt idx="42">
                  <c:v>0.2780373004531943</c:v>
                </c:pt>
                <c:pt idx="43">
                  <c:v>0.37531109885139935</c:v>
                </c:pt>
                <c:pt idx="44">
                  <c:v>0.48675225595997201</c:v>
                </c:pt>
                <c:pt idx="45">
                  <c:v>0.60653065971263342</c:v>
                </c:pt>
                <c:pt idx="46">
                  <c:v>0.7261490370736905</c:v>
                </c:pt>
                <c:pt idx="47">
                  <c:v>0.83527021141127222</c:v>
                </c:pt>
                <c:pt idx="48">
                  <c:v>0.92311634638663576</c:v>
                </c:pt>
                <c:pt idx="49">
                  <c:v>0.98019867330675536</c:v>
                </c:pt>
                <c:pt idx="50">
                  <c:v>1</c:v>
                </c:pt>
                <c:pt idx="51">
                  <c:v>0.98019867330675536</c:v>
                </c:pt>
                <c:pt idx="52">
                  <c:v>0.92311634638663576</c:v>
                </c:pt>
                <c:pt idx="53">
                  <c:v>0.83527021141127222</c:v>
                </c:pt>
                <c:pt idx="54">
                  <c:v>0.7261490370736905</c:v>
                </c:pt>
                <c:pt idx="55">
                  <c:v>0.60653065971263342</c:v>
                </c:pt>
                <c:pt idx="56">
                  <c:v>0.48675225595997201</c:v>
                </c:pt>
                <c:pt idx="57">
                  <c:v>0.37531109885139935</c:v>
                </c:pt>
                <c:pt idx="58">
                  <c:v>0.2780373004531943</c:v>
                </c:pt>
                <c:pt idx="59">
                  <c:v>0.19789869908361446</c:v>
                </c:pt>
                <c:pt idx="60">
                  <c:v>0.1353352832366127</c:v>
                </c:pt>
                <c:pt idx="61">
                  <c:v>8.8921617459386454E-2</c:v>
                </c:pt>
                <c:pt idx="62">
                  <c:v>5.6134762834133684E-2</c:v>
                </c:pt>
                <c:pt idx="63">
                  <c:v>3.4047454734599372E-2</c:v>
                </c:pt>
                <c:pt idx="64">
                  <c:v>1.9841094744370243E-2</c:v>
                </c:pt>
                <c:pt idx="65">
                  <c:v>1.1108996538242306E-2</c:v>
                </c:pt>
                <c:pt idx="66">
                  <c:v>5.9760228950059592E-3</c:v>
                </c:pt>
                <c:pt idx="67">
                  <c:v>3.0887154082367661E-3</c:v>
                </c:pt>
                <c:pt idx="68">
                  <c:v>1.5338106793244659E-3</c:v>
                </c:pt>
                <c:pt idx="69">
                  <c:v>7.3180241888047082E-4</c:v>
                </c:pt>
                <c:pt idx="70">
                  <c:v>3.3546262790251185E-4</c:v>
                </c:pt>
                <c:pt idx="71">
                  <c:v>1.4774836023203415E-4</c:v>
                </c:pt>
                <c:pt idx="72">
                  <c:v>6.2521503774820152E-5</c:v>
                </c:pt>
                <c:pt idx="73">
                  <c:v>2.5419346516199291E-5</c:v>
                </c:pt>
                <c:pt idx="74">
                  <c:v>9.9295043058510456E-6</c:v>
                </c:pt>
                <c:pt idx="75">
                  <c:v>3.7266531720786705E-6</c:v>
                </c:pt>
                <c:pt idx="76">
                  <c:v>1.3438122776315261E-6</c:v>
                </c:pt>
                <c:pt idx="77">
                  <c:v>4.6557157157830776E-7</c:v>
                </c:pt>
                <c:pt idx="78">
                  <c:v>1.5497531357028994E-7</c:v>
                </c:pt>
                <c:pt idx="79">
                  <c:v>4.9564053191724796E-8</c:v>
                </c:pt>
                <c:pt idx="80">
                  <c:v>1.5229979744712629E-8</c:v>
                </c:pt>
                <c:pt idx="81">
                  <c:v>4.4963494622808858E-9</c:v>
                </c:pt>
                <c:pt idx="82">
                  <c:v>1.2754076295260576E-9</c:v>
                </c:pt>
                <c:pt idx="83">
                  <c:v>3.4758912812398977E-10</c:v>
                </c:pt>
                <c:pt idx="84">
                  <c:v>9.1014707644879028E-11</c:v>
                </c:pt>
                <c:pt idx="85">
                  <c:v>2.289734845645553E-11</c:v>
                </c:pt>
                <c:pt idx="86">
                  <c:v>5.5346100717010523E-12</c:v>
                </c:pt>
                <c:pt idx="87">
                  <c:v>1.2853372251336641E-12</c:v>
                </c:pt>
                <c:pt idx="88">
                  <c:v>2.8679750088880675E-13</c:v>
                </c:pt>
                <c:pt idx="89">
                  <c:v>6.1483964127047349E-14</c:v>
                </c:pt>
                <c:pt idx="90">
                  <c:v>1.2664165549094177E-14</c:v>
                </c:pt>
                <c:pt idx="91">
                  <c:v>2.5062218871452745E-15</c:v>
                </c:pt>
                <c:pt idx="92">
                  <c:v>4.7653047352991559E-16</c:v>
                </c:pt>
                <c:pt idx="93">
                  <c:v>8.7054266222961263E-17</c:v>
                </c:pt>
                <c:pt idx="94">
                  <c:v>1.5279799682872937E-17</c:v>
                </c:pt>
                <c:pt idx="95">
                  <c:v>2.5767571091549807E-18</c:v>
                </c:pt>
                <c:pt idx="96">
                  <c:v>4.175010055850544E-19</c:v>
                </c:pt>
                <c:pt idx="97">
                  <c:v>6.4993479720709856E-20</c:v>
                </c:pt>
                <c:pt idx="98">
                  <c:v>9.7209850203006419E-21</c:v>
                </c:pt>
                <c:pt idx="99">
                  <c:v>1.3969439431470891E-21</c:v>
                </c:pt>
                <c:pt idx="100">
                  <c:v>1.9287498479639181E-22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AF-954E-AFCC-DBA266C465AB}"/>
            </c:ext>
          </c:extLst>
        </c:ser>
        <c:ser>
          <c:idx val="3"/>
          <c:order val="2"/>
          <c:tx>
            <c:strRef>
              <c:f>'Проверка дистрибутивности'!$D$1</c:f>
              <c:strCache>
                <c:ptCount val="1"/>
                <c:pt idx="0">
                  <c:v>Колокол (С)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'Проверка дистрибутивности'!$A$2:$A$102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'Проверка дистрибутивности'!$D$2:$D$102</c:f>
              <c:numCache>
                <c:formatCode>General</c:formatCode>
                <c:ptCount val="101"/>
                <c:pt idx="0">
                  <c:v>1.5974440894568689E-3</c:v>
                </c:pt>
                <c:pt idx="1">
                  <c:v>1.7316614027046121E-3</c:v>
                </c:pt>
                <c:pt idx="2">
                  <c:v>1.8802590846597935E-3</c:v>
                </c:pt>
                <c:pt idx="3">
                  <c:v>2.0451231890178515E-3</c:v>
                </c:pt>
                <c:pt idx="4">
                  <c:v>2.2284341060948573E-3</c:v>
                </c:pt>
                <c:pt idx="5">
                  <c:v>2.4327200851452031E-3</c:v>
                </c:pt>
                <c:pt idx="6">
                  <c:v>2.6609219136498902E-3</c:v>
                </c:pt>
                <c:pt idx="7">
                  <c:v>2.9164713846035395E-3</c:v>
                </c:pt>
                <c:pt idx="8">
                  <c:v>3.2033868768771845E-3</c:v>
                </c:pt>
                <c:pt idx="9">
                  <c:v>3.5263902705481888E-3</c:v>
                </c:pt>
                <c:pt idx="10">
                  <c:v>3.8910505836575876E-3</c:v>
                </c:pt>
                <c:pt idx="11">
                  <c:v>4.3039612368035171E-3</c:v>
                </c:pt>
                <c:pt idx="12">
                  <c:v>4.7729598460434074E-3</c:v>
                </c:pt>
                <c:pt idx="13">
                  <c:v>5.3074020744511737E-3</c:v>
                </c:pt>
                <c:pt idx="14">
                  <c:v>5.9185045596159115E-3</c:v>
                </c:pt>
                <c:pt idx="15">
                  <c:v>6.6197765825403388E-3</c:v>
                </c:pt>
                <c:pt idx="16">
                  <c:v>7.4275663727331083E-3</c:v>
                </c:pt>
                <c:pt idx="17">
                  <c:v>8.3617563367479972E-3</c:v>
                </c:pt>
                <c:pt idx="18">
                  <c:v>9.4466528619579476E-3</c:v>
                </c:pt>
                <c:pt idx="19">
                  <c:v>1.0712131810639501E-2</c:v>
                </c:pt>
                <c:pt idx="20">
                  <c:v>1.2195121951219513E-2</c:v>
                </c:pt>
                <c:pt idx="21">
                  <c:v>1.3941537556410947E-2</c:v>
                </c:pt>
                <c:pt idx="22">
                  <c:v>1.6008811249711846E-2</c:v>
                </c:pt>
                <c:pt idx="23">
                  <c:v>1.8469233028160035E-2</c:v>
                </c:pt>
                <c:pt idx="24">
                  <c:v>2.1414376755978889E-2</c:v>
                </c:pt>
                <c:pt idx="25">
                  <c:v>2.4960998439937598E-2</c:v>
                </c:pt>
                <c:pt idx="26">
                  <c:v>2.925892982538271E-2</c:v>
                </c:pt>
                <c:pt idx="27">
                  <c:v>3.4501675056323997E-2</c:v>
                </c:pt>
                <c:pt idx="28">
                  <c:v>4.0940652430237118E-2</c:v>
                </c:pt>
                <c:pt idx="29">
                  <c:v>4.8904299176940641E-2</c:v>
                </c:pt>
                <c:pt idx="30">
                  <c:v>5.8823529411764705E-2</c:v>
                </c:pt>
                <c:pt idx="31">
                  <c:v>7.1265170573185765E-2</c:v>
                </c:pt>
                <c:pt idx="32">
                  <c:v>8.697467297522965E-2</c:v>
                </c:pt>
                <c:pt idx="33">
                  <c:v>0.10692785577570808</c:v>
                </c:pt>
                <c:pt idx="34">
                  <c:v>0.13238720610040242</c:v>
                </c:pt>
                <c:pt idx="35">
                  <c:v>0.16494845360824742</c:v>
                </c:pt>
                <c:pt idx="36">
                  <c:v>0.20654329147389297</c:v>
                </c:pt>
                <c:pt idx="37">
                  <c:v>0.25932937423822006</c:v>
                </c:pt>
                <c:pt idx="38">
                  <c:v>0.32535137948984894</c:v>
                </c:pt>
                <c:pt idx="39">
                  <c:v>0.40582768556470922</c:v>
                </c:pt>
                <c:pt idx="40">
                  <c:v>0.5</c:v>
                </c:pt>
                <c:pt idx="41">
                  <c:v>0.6038282712396591</c:v>
                </c:pt>
                <c:pt idx="42">
                  <c:v>0.70942111237230443</c:v>
                </c:pt>
                <c:pt idx="43">
                  <c:v>0.80638658172727995</c:v>
                </c:pt>
                <c:pt idx="44">
                  <c:v>0.88526912181303141</c:v>
                </c:pt>
                <c:pt idx="45">
                  <c:v>0.94117647058823528</c:v>
                </c:pt>
                <c:pt idx="46">
                  <c:v>0.97503900156006229</c:v>
                </c:pt>
                <c:pt idx="47">
                  <c:v>0.99196508282908447</c:v>
                </c:pt>
                <c:pt idx="48">
                  <c:v>0.99840255591054305</c:v>
                </c:pt>
                <c:pt idx="49">
                  <c:v>0.99990000999900008</c:v>
                </c:pt>
                <c:pt idx="50">
                  <c:v>1</c:v>
                </c:pt>
                <c:pt idx="51">
                  <c:v>0.99990000999900008</c:v>
                </c:pt>
                <c:pt idx="52">
                  <c:v>0.99840255591054305</c:v>
                </c:pt>
                <c:pt idx="53">
                  <c:v>0.99196508282908447</c:v>
                </c:pt>
                <c:pt idx="54">
                  <c:v>0.97503900156006229</c:v>
                </c:pt>
                <c:pt idx="55">
                  <c:v>0.94117647058823528</c:v>
                </c:pt>
                <c:pt idx="56">
                  <c:v>0.88526912181303141</c:v>
                </c:pt>
                <c:pt idx="57">
                  <c:v>0.80638658172727995</c:v>
                </c:pt>
                <c:pt idx="58">
                  <c:v>0.70942111237230443</c:v>
                </c:pt>
                <c:pt idx="59">
                  <c:v>0.6038282712396591</c:v>
                </c:pt>
                <c:pt idx="60">
                  <c:v>0.5</c:v>
                </c:pt>
                <c:pt idx="61">
                  <c:v>0.40582768556470949</c:v>
                </c:pt>
                <c:pt idx="62">
                  <c:v>0.32535137948984894</c:v>
                </c:pt>
                <c:pt idx="63">
                  <c:v>0.25932937423822006</c:v>
                </c:pt>
                <c:pt idx="64">
                  <c:v>0.20654329147389275</c:v>
                </c:pt>
                <c:pt idx="65">
                  <c:v>0.16494845360824742</c:v>
                </c:pt>
                <c:pt idx="66">
                  <c:v>0.13238720610040258</c:v>
                </c:pt>
                <c:pt idx="67">
                  <c:v>0.10692785577570808</c:v>
                </c:pt>
                <c:pt idx="68">
                  <c:v>8.697467297522965E-2</c:v>
                </c:pt>
                <c:pt idx="69">
                  <c:v>7.1265170573185724E-2</c:v>
                </c:pt>
                <c:pt idx="70">
                  <c:v>5.8823529411764705E-2</c:v>
                </c:pt>
                <c:pt idx="71">
                  <c:v>4.8904299176940676E-2</c:v>
                </c:pt>
                <c:pt idx="72">
                  <c:v>4.0940652430237118E-2</c:v>
                </c:pt>
                <c:pt idx="73">
                  <c:v>3.4501675056323997E-2</c:v>
                </c:pt>
                <c:pt idx="74">
                  <c:v>2.9258929825382689E-2</c:v>
                </c:pt>
                <c:pt idx="75">
                  <c:v>2.4960998439937598E-2</c:v>
                </c:pt>
                <c:pt idx="76">
                  <c:v>2.1414376755978907E-2</c:v>
                </c:pt>
                <c:pt idx="77">
                  <c:v>1.8469233028160035E-2</c:v>
                </c:pt>
                <c:pt idx="78">
                  <c:v>1.6008811249711846E-2</c:v>
                </c:pt>
                <c:pt idx="79">
                  <c:v>1.3941537556410942E-2</c:v>
                </c:pt>
                <c:pt idx="80">
                  <c:v>1.2195121951219513E-2</c:v>
                </c:pt>
                <c:pt idx="81">
                  <c:v>1.071213181063951E-2</c:v>
                </c:pt>
                <c:pt idx="82">
                  <c:v>9.4466528619579614E-3</c:v>
                </c:pt>
                <c:pt idx="83">
                  <c:v>8.3617563367479903E-3</c:v>
                </c:pt>
                <c:pt idx="84">
                  <c:v>7.427566372733104E-3</c:v>
                </c:pt>
                <c:pt idx="85">
                  <c:v>6.6197765825403388E-3</c:v>
                </c:pt>
                <c:pt idx="86">
                  <c:v>5.9185045596159159E-3</c:v>
                </c:pt>
                <c:pt idx="87">
                  <c:v>5.3074020744511797E-3</c:v>
                </c:pt>
                <c:pt idx="88">
                  <c:v>4.772959846043404E-3</c:v>
                </c:pt>
                <c:pt idx="89">
                  <c:v>4.3039612368035154E-3</c:v>
                </c:pt>
                <c:pt idx="90">
                  <c:v>3.8910505836575876E-3</c:v>
                </c:pt>
                <c:pt idx="91">
                  <c:v>3.5263902705481888E-3</c:v>
                </c:pt>
                <c:pt idx="92">
                  <c:v>3.2033868768771871E-3</c:v>
                </c:pt>
                <c:pt idx="93">
                  <c:v>2.9164713846035377E-3</c:v>
                </c:pt>
                <c:pt idx="94">
                  <c:v>2.6609219136498902E-3</c:v>
                </c:pt>
                <c:pt idx="95">
                  <c:v>2.4327200851452031E-3</c:v>
                </c:pt>
                <c:pt idx="96">
                  <c:v>2.2284341060948573E-3</c:v>
                </c:pt>
                <c:pt idx="97">
                  <c:v>2.0451231890178537E-3</c:v>
                </c:pt>
                <c:pt idx="98">
                  <c:v>1.8802590846597924E-3</c:v>
                </c:pt>
                <c:pt idx="99">
                  <c:v>1.7316614027046121E-3</c:v>
                </c:pt>
                <c:pt idx="100">
                  <c:v>1.5974440894568689E-3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AF-954E-AFCC-DBA266C465AB}"/>
            </c:ext>
          </c:extLst>
        </c:ser>
        <c:ser>
          <c:idx val="0"/>
          <c:order val="3"/>
          <c:tx>
            <c:strRef>
              <c:f>'Проверка дистрибутивности'!$AD$1</c:f>
              <c:strCache>
                <c:ptCount val="1"/>
                <c:pt idx="0">
                  <c:v>A + (B u 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'Проверка дистрибутивности'!$AD$2:$AD$102</c:f>
              <c:numCache>
                <c:formatCode>General</c:formatCode>
                <c:ptCount val="101"/>
                <c:pt idx="0">
                  <c:v>1.5974440894568689E-3</c:v>
                </c:pt>
                <c:pt idx="1">
                  <c:v>1.7316614027046121E-3</c:v>
                </c:pt>
                <c:pt idx="2">
                  <c:v>1.8802590846597935E-3</c:v>
                </c:pt>
                <c:pt idx="3">
                  <c:v>2.0451231890178515E-3</c:v>
                </c:pt>
                <c:pt idx="4">
                  <c:v>2.2284341060948573E-3</c:v>
                </c:pt>
                <c:pt idx="5">
                  <c:v>2.4327200851452031E-3</c:v>
                </c:pt>
                <c:pt idx="6">
                  <c:v>2.6609219136498902E-3</c:v>
                </c:pt>
                <c:pt idx="7">
                  <c:v>2.9164713846035395E-3</c:v>
                </c:pt>
                <c:pt idx="8">
                  <c:v>3.2033868768771845E-3</c:v>
                </c:pt>
                <c:pt idx="9">
                  <c:v>3.5263902705481888E-3</c:v>
                </c:pt>
                <c:pt idx="10">
                  <c:v>3.8910505836575876E-3</c:v>
                </c:pt>
                <c:pt idx="11">
                  <c:v>0.10430396123680361</c:v>
                </c:pt>
                <c:pt idx="12">
                  <c:v>0.20477295984604335</c:v>
                </c:pt>
                <c:pt idx="13">
                  <c:v>0.30530740207445123</c:v>
                </c:pt>
                <c:pt idx="14">
                  <c:v>0.40591850455961581</c:v>
                </c:pt>
                <c:pt idx="15">
                  <c:v>0.50661977658254032</c:v>
                </c:pt>
                <c:pt idx="16">
                  <c:v>0.60742756637273321</c:v>
                </c:pt>
                <c:pt idx="17">
                  <c:v>0.70836175633674792</c:v>
                </c:pt>
                <c:pt idx="18">
                  <c:v>0.80944665286195794</c:v>
                </c:pt>
                <c:pt idx="19">
                  <c:v>0.91071213181063937</c:v>
                </c:pt>
                <c:pt idx="20">
                  <c:v>1.0121951219512195</c:v>
                </c:pt>
                <c:pt idx="21">
                  <c:v>0.91394153755641083</c:v>
                </c:pt>
                <c:pt idx="22">
                  <c:v>0.8160088112497117</c:v>
                </c:pt>
                <c:pt idx="23">
                  <c:v>0.71846923302816024</c:v>
                </c:pt>
                <c:pt idx="24">
                  <c:v>0.62141437675597899</c:v>
                </c:pt>
                <c:pt idx="25">
                  <c:v>0.5249609984399376</c:v>
                </c:pt>
                <c:pt idx="26">
                  <c:v>0.42925892982538261</c:v>
                </c:pt>
                <c:pt idx="27">
                  <c:v>0.33450167505632383</c:v>
                </c:pt>
                <c:pt idx="28">
                  <c:v>0.2409406524302373</c:v>
                </c:pt>
                <c:pt idx="29">
                  <c:v>0.14890429917694073</c:v>
                </c:pt>
                <c:pt idx="30">
                  <c:v>5.8823529411764705E-2</c:v>
                </c:pt>
                <c:pt idx="31">
                  <c:v>7.1265170573185765E-2</c:v>
                </c:pt>
                <c:pt idx="32">
                  <c:v>8.697467297522965E-2</c:v>
                </c:pt>
                <c:pt idx="33">
                  <c:v>0.10692785577570808</c:v>
                </c:pt>
                <c:pt idx="34">
                  <c:v>0.13238720610040242</c:v>
                </c:pt>
                <c:pt idx="35">
                  <c:v>0.16494845360824742</c:v>
                </c:pt>
                <c:pt idx="36">
                  <c:v>0.20654329147389297</c:v>
                </c:pt>
                <c:pt idx="37">
                  <c:v>0.25932937423822006</c:v>
                </c:pt>
                <c:pt idx="38">
                  <c:v>0.32535137948984894</c:v>
                </c:pt>
                <c:pt idx="39">
                  <c:v>0.40582768556470922</c:v>
                </c:pt>
                <c:pt idx="40">
                  <c:v>0.5</c:v>
                </c:pt>
                <c:pt idx="41">
                  <c:v>0.6038282712396591</c:v>
                </c:pt>
                <c:pt idx="42">
                  <c:v>0.70942111237230443</c:v>
                </c:pt>
                <c:pt idx="43">
                  <c:v>0.80638658172727995</c:v>
                </c:pt>
                <c:pt idx="44">
                  <c:v>0.88526912181303141</c:v>
                </c:pt>
                <c:pt idx="45">
                  <c:v>0.94117647058823528</c:v>
                </c:pt>
                <c:pt idx="46">
                  <c:v>0.97503900156006229</c:v>
                </c:pt>
                <c:pt idx="47">
                  <c:v>0.99196508282908447</c:v>
                </c:pt>
                <c:pt idx="48">
                  <c:v>0.99840255591054305</c:v>
                </c:pt>
                <c:pt idx="49">
                  <c:v>0.99990000999900008</c:v>
                </c:pt>
                <c:pt idx="50">
                  <c:v>1</c:v>
                </c:pt>
                <c:pt idx="51">
                  <c:v>0.99990000999900008</c:v>
                </c:pt>
                <c:pt idx="52">
                  <c:v>0.99840255591054305</c:v>
                </c:pt>
                <c:pt idx="53">
                  <c:v>0.99196508282908447</c:v>
                </c:pt>
                <c:pt idx="54">
                  <c:v>0.97503900156006229</c:v>
                </c:pt>
                <c:pt idx="55">
                  <c:v>0.94117647058823528</c:v>
                </c:pt>
                <c:pt idx="56">
                  <c:v>0.88526912181303141</c:v>
                </c:pt>
                <c:pt idx="57">
                  <c:v>0.80638658172727995</c:v>
                </c:pt>
                <c:pt idx="58">
                  <c:v>0.70942111237230443</c:v>
                </c:pt>
                <c:pt idx="59">
                  <c:v>0.6038282712396591</c:v>
                </c:pt>
                <c:pt idx="60">
                  <c:v>0.5</c:v>
                </c:pt>
                <c:pt idx="61">
                  <c:v>0.40582768556470949</c:v>
                </c:pt>
                <c:pt idx="62">
                  <c:v>0.32535137948984894</c:v>
                </c:pt>
                <c:pt idx="63">
                  <c:v>0.25932937423822006</c:v>
                </c:pt>
                <c:pt idx="64">
                  <c:v>0.20654329147389275</c:v>
                </c:pt>
                <c:pt idx="65">
                  <c:v>0.16494845360824742</c:v>
                </c:pt>
                <c:pt idx="66">
                  <c:v>0.13238720610040258</c:v>
                </c:pt>
                <c:pt idx="67">
                  <c:v>0.10692785577570808</c:v>
                </c:pt>
                <c:pt idx="68">
                  <c:v>8.697467297522965E-2</c:v>
                </c:pt>
                <c:pt idx="69">
                  <c:v>7.1265170573185724E-2</c:v>
                </c:pt>
                <c:pt idx="70">
                  <c:v>5.8823529411764705E-2</c:v>
                </c:pt>
                <c:pt idx="71">
                  <c:v>4.8904299176940676E-2</c:v>
                </c:pt>
                <c:pt idx="72">
                  <c:v>4.0940652430237118E-2</c:v>
                </c:pt>
                <c:pt idx="73">
                  <c:v>3.4501675056323997E-2</c:v>
                </c:pt>
                <c:pt idx="74">
                  <c:v>2.9258929825382689E-2</c:v>
                </c:pt>
                <c:pt idx="75">
                  <c:v>2.4960998439937598E-2</c:v>
                </c:pt>
                <c:pt idx="76">
                  <c:v>2.1414376755978907E-2</c:v>
                </c:pt>
                <c:pt idx="77">
                  <c:v>1.8469233028160035E-2</c:v>
                </c:pt>
                <c:pt idx="78">
                  <c:v>1.6008811249711846E-2</c:v>
                </c:pt>
                <c:pt idx="79">
                  <c:v>1.3941537556410942E-2</c:v>
                </c:pt>
                <c:pt idx="80">
                  <c:v>1.2195121951219513E-2</c:v>
                </c:pt>
                <c:pt idx="81">
                  <c:v>1.071213181063951E-2</c:v>
                </c:pt>
                <c:pt idx="82">
                  <c:v>9.4466528619579614E-3</c:v>
                </c:pt>
                <c:pt idx="83">
                  <c:v>8.3617563367479903E-3</c:v>
                </c:pt>
                <c:pt idx="84">
                  <c:v>7.427566372733104E-3</c:v>
                </c:pt>
                <c:pt idx="85">
                  <c:v>6.6197765825403388E-3</c:v>
                </c:pt>
                <c:pt idx="86">
                  <c:v>5.9185045596159159E-3</c:v>
                </c:pt>
                <c:pt idx="87">
                  <c:v>5.3074020744511797E-3</c:v>
                </c:pt>
                <c:pt idx="88">
                  <c:v>4.772959846043404E-3</c:v>
                </c:pt>
                <c:pt idx="89">
                  <c:v>4.3039612368035154E-3</c:v>
                </c:pt>
                <c:pt idx="90">
                  <c:v>3.8910505836575876E-3</c:v>
                </c:pt>
                <c:pt idx="91">
                  <c:v>3.5263902705481888E-3</c:v>
                </c:pt>
                <c:pt idx="92">
                  <c:v>3.2033868768771871E-3</c:v>
                </c:pt>
                <c:pt idx="93">
                  <c:v>2.9164713846035377E-3</c:v>
                </c:pt>
                <c:pt idx="94">
                  <c:v>2.6609219136498902E-3</c:v>
                </c:pt>
                <c:pt idx="95">
                  <c:v>2.4327200851452031E-3</c:v>
                </c:pt>
                <c:pt idx="96">
                  <c:v>2.2284341060948573E-3</c:v>
                </c:pt>
                <c:pt idx="97">
                  <c:v>2.0451231890178537E-3</c:v>
                </c:pt>
                <c:pt idx="98">
                  <c:v>1.8802590846597924E-3</c:v>
                </c:pt>
                <c:pt idx="99">
                  <c:v>1.7316614027046121E-3</c:v>
                </c:pt>
                <c:pt idx="100">
                  <c:v>1.5974440894568689E-3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AF-954E-AFCC-DBA266C465AB}"/>
            </c:ext>
          </c:extLst>
        </c:ser>
        <c:ser>
          <c:idx val="4"/>
          <c:order val="4"/>
          <c:tx>
            <c:strRef>
              <c:f>'Проверка дистрибутивности'!$AE$1</c:f>
              <c:strCache>
                <c:ptCount val="1"/>
                <c:pt idx="0">
                  <c:v>(A + B) u (A + C)</c:v>
                </c:pt>
              </c:strCache>
            </c:strRef>
          </c:tx>
          <c:spPr>
            <a:ln w="12700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'Проверка дистрибутивности'!$AE$2:$AE$102</c:f>
              <c:numCache>
                <c:formatCode>General</c:formatCode>
                <c:ptCount val="101"/>
                <c:pt idx="0">
                  <c:v>1.5974440894568689E-3</c:v>
                </c:pt>
                <c:pt idx="1">
                  <c:v>1.7316614027046121E-3</c:v>
                </c:pt>
                <c:pt idx="2">
                  <c:v>1.8802590846597935E-3</c:v>
                </c:pt>
                <c:pt idx="3">
                  <c:v>2.0451231890178515E-3</c:v>
                </c:pt>
                <c:pt idx="4">
                  <c:v>2.2284341060948573E-3</c:v>
                </c:pt>
                <c:pt idx="5">
                  <c:v>2.4327200851452031E-3</c:v>
                </c:pt>
                <c:pt idx="6">
                  <c:v>2.6609219136498902E-3</c:v>
                </c:pt>
                <c:pt idx="7">
                  <c:v>2.9164713846035395E-3</c:v>
                </c:pt>
                <c:pt idx="8">
                  <c:v>3.2033868768771845E-3</c:v>
                </c:pt>
                <c:pt idx="9">
                  <c:v>3.5263902705481888E-3</c:v>
                </c:pt>
                <c:pt idx="10">
                  <c:v>3.8910505836575876E-3</c:v>
                </c:pt>
                <c:pt idx="11">
                  <c:v>0.10430396123680361</c:v>
                </c:pt>
                <c:pt idx="12">
                  <c:v>0.20477295984604335</c:v>
                </c:pt>
                <c:pt idx="13">
                  <c:v>0.30530740207445123</c:v>
                </c:pt>
                <c:pt idx="14">
                  <c:v>0.40591850455961581</c:v>
                </c:pt>
                <c:pt idx="15">
                  <c:v>0.50661977658254032</c:v>
                </c:pt>
                <c:pt idx="16">
                  <c:v>0.60742756637273321</c:v>
                </c:pt>
                <c:pt idx="17">
                  <c:v>0.70836175633674792</c:v>
                </c:pt>
                <c:pt idx="18">
                  <c:v>0.80944665286195794</c:v>
                </c:pt>
                <c:pt idx="19">
                  <c:v>0.91071213181063937</c:v>
                </c:pt>
                <c:pt idx="20">
                  <c:v>1.0121951219512195</c:v>
                </c:pt>
                <c:pt idx="21">
                  <c:v>0.91394153755641083</c:v>
                </c:pt>
                <c:pt idx="22">
                  <c:v>0.8160088112497117</c:v>
                </c:pt>
                <c:pt idx="23">
                  <c:v>0.71846923302816024</c:v>
                </c:pt>
                <c:pt idx="24">
                  <c:v>0.62141437675597899</c:v>
                </c:pt>
                <c:pt idx="25">
                  <c:v>0.5249609984399376</c:v>
                </c:pt>
                <c:pt idx="26">
                  <c:v>0.42925892982538261</c:v>
                </c:pt>
                <c:pt idx="27">
                  <c:v>0.33450167505632383</c:v>
                </c:pt>
                <c:pt idx="28">
                  <c:v>0.2409406524302373</c:v>
                </c:pt>
                <c:pt idx="29">
                  <c:v>0.14890429917694073</c:v>
                </c:pt>
                <c:pt idx="30">
                  <c:v>5.8823529411764705E-2</c:v>
                </c:pt>
                <c:pt idx="31">
                  <c:v>7.1265170573185765E-2</c:v>
                </c:pt>
                <c:pt idx="32">
                  <c:v>8.697467297522965E-2</c:v>
                </c:pt>
                <c:pt idx="33">
                  <c:v>0.10692785577570808</c:v>
                </c:pt>
                <c:pt idx="34">
                  <c:v>0.13238720610040242</c:v>
                </c:pt>
                <c:pt idx="35">
                  <c:v>0.16494845360824742</c:v>
                </c:pt>
                <c:pt idx="36">
                  <c:v>0.20654329147389297</c:v>
                </c:pt>
                <c:pt idx="37">
                  <c:v>0.25932937423822006</c:v>
                </c:pt>
                <c:pt idx="38">
                  <c:v>0.32535137948984894</c:v>
                </c:pt>
                <c:pt idx="39">
                  <c:v>0.40582768556470922</c:v>
                </c:pt>
                <c:pt idx="40">
                  <c:v>0.5</c:v>
                </c:pt>
                <c:pt idx="41">
                  <c:v>0.6038282712396591</c:v>
                </c:pt>
                <c:pt idx="42">
                  <c:v>0.70942111237230443</c:v>
                </c:pt>
                <c:pt idx="43">
                  <c:v>0.80638658172727995</c:v>
                </c:pt>
                <c:pt idx="44">
                  <c:v>0.88526912181303141</c:v>
                </c:pt>
                <c:pt idx="45">
                  <c:v>0.94117647058823528</c:v>
                </c:pt>
                <c:pt idx="46">
                  <c:v>0.97503900156006229</c:v>
                </c:pt>
                <c:pt idx="47">
                  <c:v>0.99196508282908447</c:v>
                </c:pt>
                <c:pt idx="48">
                  <c:v>0.99840255591054305</c:v>
                </c:pt>
                <c:pt idx="49">
                  <c:v>0.99990000999900008</c:v>
                </c:pt>
                <c:pt idx="50">
                  <c:v>1</c:v>
                </c:pt>
                <c:pt idx="51">
                  <c:v>0.99990000999900008</c:v>
                </c:pt>
                <c:pt idx="52">
                  <c:v>0.99840255591054305</c:v>
                </c:pt>
                <c:pt idx="53">
                  <c:v>0.99196508282908447</c:v>
                </c:pt>
                <c:pt idx="54">
                  <c:v>0.97503900156006229</c:v>
                </c:pt>
                <c:pt idx="55">
                  <c:v>0.94117647058823528</c:v>
                </c:pt>
                <c:pt idx="56">
                  <c:v>0.88526912181303141</c:v>
                </c:pt>
                <c:pt idx="57">
                  <c:v>0.80638658172727995</c:v>
                </c:pt>
                <c:pt idx="58">
                  <c:v>0.70942111237230443</c:v>
                </c:pt>
                <c:pt idx="59">
                  <c:v>0.6038282712396591</c:v>
                </c:pt>
                <c:pt idx="60">
                  <c:v>0.5</c:v>
                </c:pt>
                <c:pt idx="61">
                  <c:v>0.40582768556470949</c:v>
                </c:pt>
                <c:pt idx="62">
                  <c:v>0.32535137948984894</c:v>
                </c:pt>
                <c:pt idx="63">
                  <c:v>0.25932937423822006</c:v>
                </c:pt>
                <c:pt idx="64">
                  <c:v>0.20654329147389275</c:v>
                </c:pt>
                <c:pt idx="65">
                  <c:v>0.16494845360824742</c:v>
                </c:pt>
                <c:pt idx="66">
                  <c:v>0.13238720610040258</c:v>
                </c:pt>
                <c:pt idx="67">
                  <c:v>0.10692785577570808</c:v>
                </c:pt>
                <c:pt idx="68">
                  <c:v>8.697467297522965E-2</c:v>
                </c:pt>
                <c:pt idx="69">
                  <c:v>7.1265170573185724E-2</c:v>
                </c:pt>
                <c:pt idx="70">
                  <c:v>5.8823529411764705E-2</c:v>
                </c:pt>
                <c:pt idx="71">
                  <c:v>4.8904299176940676E-2</c:v>
                </c:pt>
                <c:pt idx="72">
                  <c:v>4.0940652430237118E-2</c:v>
                </c:pt>
                <c:pt idx="73">
                  <c:v>3.4501675056323997E-2</c:v>
                </c:pt>
                <c:pt idx="74">
                  <c:v>2.9258929825382689E-2</c:v>
                </c:pt>
                <c:pt idx="75">
                  <c:v>2.4960998439937598E-2</c:v>
                </c:pt>
                <c:pt idx="76">
                  <c:v>2.1414376755978907E-2</c:v>
                </c:pt>
                <c:pt idx="77">
                  <c:v>1.8469233028160035E-2</c:v>
                </c:pt>
                <c:pt idx="78">
                  <c:v>1.6008811249711846E-2</c:v>
                </c:pt>
                <c:pt idx="79">
                  <c:v>1.3941537556410942E-2</c:v>
                </c:pt>
                <c:pt idx="80">
                  <c:v>1.2195121951219513E-2</c:v>
                </c:pt>
                <c:pt idx="81">
                  <c:v>1.071213181063951E-2</c:v>
                </c:pt>
                <c:pt idx="82">
                  <c:v>9.4466528619579614E-3</c:v>
                </c:pt>
                <c:pt idx="83">
                  <c:v>8.3617563367479903E-3</c:v>
                </c:pt>
                <c:pt idx="84">
                  <c:v>7.427566372733104E-3</c:v>
                </c:pt>
                <c:pt idx="85">
                  <c:v>6.6197765825403388E-3</c:v>
                </c:pt>
                <c:pt idx="86">
                  <c:v>5.9185045596159159E-3</c:v>
                </c:pt>
                <c:pt idx="87">
                  <c:v>5.3074020744511797E-3</c:v>
                </c:pt>
                <c:pt idx="88">
                  <c:v>4.772959846043404E-3</c:v>
                </c:pt>
                <c:pt idx="89">
                  <c:v>4.3039612368035154E-3</c:v>
                </c:pt>
                <c:pt idx="90">
                  <c:v>3.8910505836575876E-3</c:v>
                </c:pt>
                <c:pt idx="91">
                  <c:v>3.5263902705481888E-3</c:v>
                </c:pt>
                <c:pt idx="92">
                  <c:v>3.2033868768771871E-3</c:v>
                </c:pt>
                <c:pt idx="93">
                  <c:v>2.9164713846035377E-3</c:v>
                </c:pt>
                <c:pt idx="94">
                  <c:v>2.6609219136498902E-3</c:v>
                </c:pt>
                <c:pt idx="95">
                  <c:v>2.4327200851452031E-3</c:v>
                </c:pt>
                <c:pt idx="96">
                  <c:v>2.2284341060948573E-3</c:v>
                </c:pt>
                <c:pt idx="97">
                  <c:v>2.0451231890178537E-3</c:v>
                </c:pt>
                <c:pt idx="98">
                  <c:v>1.8802590846597924E-3</c:v>
                </c:pt>
                <c:pt idx="99">
                  <c:v>1.7316614027046121E-3</c:v>
                </c:pt>
                <c:pt idx="100">
                  <c:v>1.5974440894568689E-3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AAF-954E-AFCC-DBA266C465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1185600"/>
        <c:axId val="1251829072"/>
      </c:lineChart>
      <c:catAx>
        <c:axId val="125118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1829072"/>
        <c:crosses val="autoZero"/>
        <c:auto val="1"/>
        <c:lblAlgn val="ctr"/>
        <c:lblOffset val="100"/>
        <c:noMultiLvlLbl val="0"/>
      </c:catAx>
      <c:valAx>
        <c:axId val="125182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118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'Проверка дистрибутивности'!$B$1</c:f>
              <c:strCache>
                <c:ptCount val="1"/>
                <c:pt idx="0">
                  <c:v>Треуг (A)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'Проверка дистрибутивности'!$A$2:$A$102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'Проверка дистрибутивности'!$B$2:$B$102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0.10000000000000009</c:v>
                </c:pt>
                <c:pt idx="12">
                  <c:v>0.19999999999999996</c:v>
                </c:pt>
                <c:pt idx="13">
                  <c:v>0.30000000000000004</c:v>
                </c:pt>
                <c:pt idx="14">
                  <c:v>0.39999999999999991</c:v>
                </c:pt>
                <c:pt idx="15">
                  <c:v>0.5</c:v>
                </c:pt>
                <c:pt idx="16">
                  <c:v>0.60000000000000009</c:v>
                </c:pt>
                <c:pt idx="17">
                  <c:v>0.7</c:v>
                </c:pt>
                <c:pt idx="18">
                  <c:v>0.8</c:v>
                </c:pt>
                <c:pt idx="19">
                  <c:v>0.89999999999999991</c:v>
                </c:pt>
                <c:pt idx="20">
                  <c:v>1</c:v>
                </c:pt>
                <c:pt idx="21">
                  <c:v>0.89999999999999991</c:v>
                </c:pt>
                <c:pt idx="22">
                  <c:v>0.79999999999999982</c:v>
                </c:pt>
                <c:pt idx="23">
                  <c:v>0.70000000000000018</c:v>
                </c:pt>
                <c:pt idx="24">
                  <c:v>0.60000000000000009</c:v>
                </c:pt>
                <c:pt idx="25">
                  <c:v>0.5</c:v>
                </c:pt>
                <c:pt idx="26">
                  <c:v>0.39999999999999991</c:v>
                </c:pt>
                <c:pt idx="27">
                  <c:v>0.29999999999999982</c:v>
                </c:pt>
                <c:pt idx="28">
                  <c:v>0.20000000000000018</c:v>
                </c:pt>
                <c:pt idx="29">
                  <c:v>0.10000000000000009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56-9A49-B1FC-7E2E366AD648}"/>
            </c:ext>
          </c:extLst>
        </c:ser>
        <c:ser>
          <c:idx val="2"/>
          <c:order val="1"/>
          <c:tx>
            <c:strRef>
              <c:f>'Проверка дистрибутивности'!$C$1</c:f>
              <c:strCache>
                <c:ptCount val="1"/>
                <c:pt idx="0">
                  <c:v>Гаус (B)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'Проверка дистрибутивности'!$A$2:$A$102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'Проверка дистрибутивности'!$C$2:$C$102</c:f>
              <c:numCache>
                <c:formatCode>General</c:formatCode>
                <c:ptCount val="101"/>
                <c:pt idx="0">
                  <c:v>1.9287498479639181E-22</c:v>
                </c:pt>
                <c:pt idx="1">
                  <c:v>1.3969439431470891E-21</c:v>
                </c:pt>
                <c:pt idx="2">
                  <c:v>9.7209850203007803E-21</c:v>
                </c:pt>
                <c:pt idx="3">
                  <c:v>6.4993479720708472E-20</c:v>
                </c:pt>
                <c:pt idx="4">
                  <c:v>4.175010055850544E-19</c:v>
                </c:pt>
                <c:pt idx="5">
                  <c:v>2.5767571091549807E-18</c:v>
                </c:pt>
                <c:pt idx="6">
                  <c:v>1.5279799682872937E-17</c:v>
                </c:pt>
                <c:pt idx="7">
                  <c:v>8.7054266222962508E-17</c:v>
                </c:pt>
                <c:pt idx="8">
                  <c:v>4.7653047352990878E-16</c:v>
                </c:pt>
                <c:pt idx="9">
                  <c:v>2.5062218871452745E-15</c:v>
                </c:pt>
                <c:pt idx="10">
                  <c:v>1.2664165549094177E-14</c:v>
                </c:pt>
                <c:pt idx="11">
                  <c:v>6.1483964127047778E-14</c:v>
                </c:pt>
                <c:pt idx="12">
                  <c:v>2.8679750088880978E-13</c:v>
                </c:pt>
                <c:pt idx="13">
                  <c:v>1.2853372251336457E-12</c:v>
                </c:pt>
                <c:pt idx="14">
                  <c:v>5.5346100717010135E-12</c:v>
                </c:pt>
                <c:pt idx="15">
                  <c:v>2.289734845645553E-11</c:v>
                </c:pt>
                <c:pt idx="16">
                  <c:v>9.1014707644879687E-11</c:v>
                </c:pt>
                <c:pt idx="17">
                  <c:v>3.4758912812399344E-10</c:v>
                </c:pt>
                <c:pt idx="18">
                  <c:v>1.2754076295260396E-9</c:v>
                </c:pt>
                <c:pt idx="19">
                  <c:v>4.4963494622808535E-9</c:v>
                </c:pt>
                <c:pt idx="20">
                  <c:v>1.5229979744712629E-8</c:v>
                </c:pt>
                <c:pt idx="21">
                  <c:v>4.9564053191724981E-8</c:v>
                </c:pt>
                <c:pt idx="22">
                  <c:v>1.5497531357028994E-7</c:v>
                </c:pt>
                <c:pt idx="23">
                  <c:v>4.6557157157830776E-7</c:v>
                </c:pt>
                <c:pt idx="24">
                  <c:v>1.3438122776315191E-6</c:v>
                </c:pt>
                <c:pt idx="25">
                  <c:v>3.7266531720786705E-6</c:v>
                </c:pt>
                <c:pt idx="26">
                  <c:v>9.9295043058510811E-6</c:v>
                </c:pt>
                <c:pt idx="27">
                  <c:v>2.5419346516199291E-5</c:v>
                </c:pt>
                <c:pt idx="28">
                  <c:v>6.2521503774820152E-5</c:v>
                </c:pt>
                <c:pt idx="29">
                  <c:v>1.4774836023203364E-4</c:v>
                </c:pt>
                <c:pt idx="30">
                  <c:v>3.3546262790251185E-4</c:v>
                </c:pt>
                <c:pt idx="31">
                  <c:v>7.3180241888047277E-4</c:v>
                </c:pt>
                <c:pt idx="32">
                  <c:v>1.5338106793244659E-3</c:v>
                </c:pt>
                <c:pt idx="33">
                  <c:v>3.0887154082367661E-3</c:v>
                </c:pt>
                <c:pt idx="34">
                  <c:v>5.9760228950059375E-3</c:v>
                </c:pt>
                <c:pt idx="35">
                  <c:v>1.1108996538242306E-2</c:v>
                </c:pt>
                <c:pt idx="36">
                  <c:v>1.9841094744370295E-2</c:v>
                </c:pt>
                <c:pt idx="37">
                  <c:v>3.4047454734599372E-2</c:v>
                </c:pt>
                <c:pt idx="38">
                  <c:v>5.6134762834133684E-2</c:v>
                </c:pt>
                <c:pt idx="39">
                  <c:v>8.8921617459386301E-2</c:v>
                </c:pt>
                <c:pt idx="40">
                  <c:v>0.1353352832366127</c:v>
                </c:pt>
                <c:pt idx="41">
                  <c:v>0.19789869908361446</c:v>
                </c:pt>
                <c:pt idx="42">
                  <c:v>0.2780373004531943</c:v>
                </c:pt>
                <c:pt idx="43">
                  <c:v>0.37531109885139935</c:v>
                </c:pt>
                <c:pt idx="44">
                  <c:v>0.48675225595997201</c:v>
                </c:pt>
                <c:pt idx="45">
                  <c:v>0.60653065971263342</c:v>
                </c:pt>
                <c:pt idx="46">
                  <c:v>0.7261490370736905</c:v>
                </c:pt>
                <c:pt idx="47">
                  <c:v>0.83527021141127222</c:v>
                </c:pt>
                <c:pt idx="48">
                  <c:v>0.92311634638663576</c:v>
                </c:pt>
                <c:pt idx="49">
                  <c:v>0.98019867330675536</c:v>
                </c:pt>
                <c:pt idx="50">
                  <c:v>1</c:v>
                </c:pt>
                <c:pt idx="51">
                  <c:v>0.98019867330675536</c:v>
                </c:pt>
                <c:pt idx="52">
                  <c:v>0.92311634638663576</c:v>
                </c:pt>
                <c:pt idx="53">
                  <c:v>0.83527021141127222</c:v>
                </c:pt>
                <c:pt idx="54">
                  <c:v>0.7261490370736905</c:v>
                </c:pt>
                <c:pt idx="55">
                  <c:v>0.60653065971263342</c:v>
                </c:pt>
                <c:pt idx="56">
                  <c:v>0.48675225595997201</c:v>
                </c:pt>
                <c:pt idx="57">
                  <c:v>0.37531109885139935</c:v>
                </c:pt>
                <c:pt idx="58">
                  <c:v>0.2780373004531943</c:v>
                </c:pt>
                <c:pt idx="59">
                  <c:v>0.19789869908361446</c:v>
                </c:pt>
                <c:pt idx="60">
                  <c:v>0.1353352832366127</c:v>
                </c:pt>
                <c:pt idx="61">
                  <c:v>8.8921617459386454E-2</c:v>
                </c:pt>
                <c:pt idx="62">
                  <c:v>5.6134762834133684E-2</c:v>
                </c:pt>
                <c:pt idx="63">
                  <c:v>3.4047454734599372E-2</c:v>
                </c:pt>
                <c:pt idx="64">
                  <c:v>1.9841094744370243E-2</c:v>
                </c:pt>
                <c:pt idx="65">
                  <c:v>1.1108996538242306E-2</c:v>
                </c:pt>
                <c:pt idx="66">
                  <c:v>5.9760228950059592E-3</c:v>
                </c:pt>
                <c:pt idx="67">
                  <c:v>3.0887154082367661E-3</c:v>
                </c:pt>
                <c:pt idx="68">
                  <c:v>1.5338106793244659E-3</c:v>
                </c:pt>
                <c:pt idx="69">
                  <c:v>7.3180241888047082E-4</c:v>
                </c:pt>
                <c:pt idx="70">
                  <c:v>3.3546262790251185E-4</c:v>
                </c:pt>
                <c:pt idx="71">
                  <c:v>1.4774836023203415E-4</c:v>
                </c:pt>
                <c:pt idx="72">
                  <c:v>6.2521503774820152E-5</c:v>
                </c:pt>
                <c:pt idx="73">
                  <c:v>2.5419346516199291E-5</c:v>
                </c:pt>
                <c:pt idx="74">
                  <c:v>9.9295043058510456E-6</c:v>
                </c:pt>
                <c:pt idx="75">
                  <c:v>3.7266531720786705E-6</c:v>
                </c:pt>
                <c:pt idx="76">
                  <c:v>1.3438122776315261E-6</c:v>
                </c:pt>
                <c:pt idx="77">
                  <c:v>4.6557157157830776E-7</c:v>
                </c:pt>
                <c:pt idx="78">
                  <c:v>1.5497531357028994E-7</c:v>
                </c:pt>
                <c:pt idx="79">
                  <c:v>4.9564053191724796E-8</c:v>
                </c:pt>
                <c:pt idx="80">
                  <c:v>1.5229979744712629E-8</c:v>
                </c:pt>
                <c:pt idx="81">
                  <c:v>4.4963494622808858E-9</c:v>
                </c:pt>
                <c:pt idx="82">
                  <c:v>1.2754076295260576E-9</c:v>
                </c:pt>
                <c:pt idx="83">
                  <c:v>3.4758912812398977E-10</c:v>
                </c:pt>
                <c:pt idx="84">
                  <c:v>9.1014707644879028E-11</c:v>
                </c:pt>
                <c:pt idx="85">
                  <c:v>2.289734845645553E-11</c:v>
                </c:pt>
                <c:pt idx="86">
                  <c:v>5.5346100717010523E-12</c:v>
                </c:pt>
                <c:pt idx="87">
                  <c:v>1.2853372251336641E-12</c:v>
                </c:pt>
                <c:pt idx="88">
                  <c:v>2.8679750088880675E-13</c:v>
                </c:pt>
                <c:pt idx="89">
                  <c:v>6.1483964127047349E-14</c:v>
                </c:pt>
                <c:pt idx="90">
                  <c:v>1.2664165549094177E-14</c:v>
                </c:pt>
                <c:pt idx="91">
                  <c:v>2.5062218871452745E-15</c:v>
                </c:pt>
                <c:pt idx="92">
                  <c:v>4.7653047352991559E-16</c:v>
                </c:pt>
                <c:pt idx="93">
                  <c:v>8.7054266222961263E-17</c:v>
                </c:pt>
                <c:pt idx="94">
                  <c:v>1.5279799682872937E-17</c:v>
                </c:pt>
                <c:pt idx="95">
                  <c:v>2.5767571091549807E-18</c:v>
                </c:pt>
                <c:pt idx="96">
                  <c:v>4.175010055850544E-19</c:v>
                </c:pt>
                <c:pt idx="97">
                  <c:v>6.4993479720709856E-20</c:v>
                </c:pt>
                <c:pt idx="98">
                  <c:v>9.7209850203006419E-21</c:v>
                </c:pt>
                <c:pt idx="99">
                  <c:v>1.3969439431470891E-21</c:v>
                </c:pt>
                <c:pt idx="100">
                  <c:v>1.9287498479639181E-22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56-9A49-B1FC-7E2E366AD648}"/>
            </c:ext>
          </c:extLst>
        </c:ser>
        <c:ser>
          <c:idx val="3"/>
          <c:order val="2"/>
          <c:tx>
            <c:strRef>
              <c:f>'Проверка дистрибутивности'!$D$1</c:f>
              <c:strCache>
                <c:ptCount val="1"/>
                <c:pt idx="0">
                  <c:v>Колокол (С)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'Проверка дистрибутивности'!$A$2:$A$102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'Проверка дистрибутивности'!$D$2:$D$102</c:f>
              <c:numCache>
                <c:formatCode>General</c:formatCode>
                <c:ptCount val="101"/>
                <c:pt idx="0">
                  <c:v>1.5974440894568689E-3</c:v>
                </c:pt>
                <c:pt idx="1">
                  <c:v>1.7316614027046121E-3</c:v>
                </c:pt>
                <c:pt idx="2">
                  <c:v>1.8802590846597935E-3</c:v>
                </c:pt>
                <c:pt idx="3">
                  <c:v>2.0451231890178515E-3</c:v>
                </c:pt>
                <c:pt idx="4">
                  <c:v>2.2284341060948573E-3</c:v>
                </c:pt>
                <c:pt idx="5">
                  <c:v>2.4327200851452031E-3</c:v>
                </c:pt>
                <c:pt idx="6">
                  <c:v>2.6609219136498902E-3</c:v>
                </c:pt>
                <c:pt idx="7">
                  <c:v>2.9164713846035395E-3</c:v>
                </c:pt>
                <c:pt idx="8">
                  <c:v>3.2033868768771845E-3</c:v>
                </c:pt>
                <c:pt idx="9">
                  <c:v>3.5263902705481888E-3</c:v>
                </c:pt>
                <c:pt idx="10">
                  <c:v>3.8910505836575876E-3</c:v>
                </c:pt>
                <c:pt idx="11">
                  <c:v>4.3039612368035171E-3</c:v>
                </c:pt>
                <c:pt idx="12">
                  <c:v>4.7729598460434074E-3</c:v>
                </c:pt>
                <c:pt idx="13">
                  <c:v>5.3074020744511737E-3</c:v>
                </c:pt>
                <c:pt idx="14">
                  <c:v>5.9185045596159115E-3</c:v>
                </c:pt>
                <c:pt idx="15">
                  <c:v>6.6197765825403388E-3</c:v>
                </c:pt>
                <c:pt idx="16">
                  <c:v>7.4275663727331083E-3</c:v>
                </c:pt>
                <c:pt idx="17">
                  <c:v>8.3617563367479972E-3</c:v>
                </c:pt>
                <c:pt idx="18">
                  <c:v>9.4466528619579476E-3</c:v>
                </c:pt>
                <c:pt idx="19">
                  <c:v>1.0712131810639501E-2</c:v>
                </c:pt>
                <c:pt idx="20">
                  <c:v>1.2195121951219513E-2</c:v>
                </c:pt>
                <c:pt idx="21">
                  <c:v>1.3941537556410947E-2</c:v>
                </c:pt>
                <c:pt idx="22">
                  <c:v>1.6008811249711846E-2</c:v>
                </c:pt>
                <c:pt idx="23">
                  <c:v>1.8469233028160035E-2</c:v>
                </c:pt>
                <c:pt idx="24">
                  <c:v>2.1414376755978889E-2</c:v>
                </c:pt>
                <c:pt idx="25">
                  <c:v>2.4960998439937598E-2</c:v>
                </c:pt>
                <c:pt idx="26">
                  <c:v>2.925892982538271E-2</c:v>
                </c:pt>
                <c:pt idx="27">
                  <c:v>3.4501675056323997E-2</c:v>
                </c:pt>
                <c:pt idx="28">
                  <c:v>4.0940652430237118E-2</c:v>
                </c:pt>
                <c:pt idx="29">
                  <c:v>4.8904299176940641E-2</c:v>
                </c:pt>
                <c:pt idx="30">
                  <c:v>5.8823529411764705E-2</c:v>
                </c:pt>
                <c:pt idx="31">
                  <c:v>7.1265170573185765E-2</c:v>
                </c:pt>
                <c:pt idx="32">
                  <c:v>8.697467297522965E-2</c:v>
                </c:pt>
                <c:pt idx="33">
                  <c:v>0.10692785577570808</c:v>
                </c:pt>
                <c:pt idx="34">
                  <c:v>0.13238720610040242</c:v>
                </c:pt>
                <c:pt idx="35">
                  <c:v>0.16494845360824742</c:v>
                </c:pt>
                <c:pt idx="36">
                  <c:v>0.20654329147389297</c:v>
                </c:pt>
                <c:pt idx="37">
                  <c:v>0.25932937423822006</c:v>
                </c:pt>
                <c:pt idx="38">
                  <c:v>0.32535137948984894</c:v>
                </c:pt>
                <c:pt idx="39">
                  <c:v>0.40582768556470922</c:v>
                </c:pt>
                <c:pt idx="40">
                  <c:v>0.5</c:v>
                </c:pt>
                <c:pt idx="41">
                  <c:v>0.6038282712396591</c:v>
                </c:pt>
                <c:pt idx="42">
                  <c:v>0.70942111237230443</c:v>
                </c:pt>
                <c:pt idx="43">
                  <c:v>0.80638658172727995</c:v>
                </c:pt>
                <c:pt idx="44">
                  <c:v>0.88526912181303141</c:v>
                </c:pt>
                <c:pt idx="45">
                  <c:v>0.94117647058823528</c:v>
                </c:pt>
                <c:pt idx="46">
                  <c:v>0.97503900156006229</c:v>
                </c:pt>
                <c:pt idx="47">
                  <c:v>0.99196508282908447</c:v>
                </c:pt>
                <c:pt idx="48">
                  <c:v>0.99840255591054305</c:v>
                </c:pt>
                <c:pt idx="49">
                  <c:v>0.99990000999900008</c:v>
                </c:pt>
                <c:pt idx="50">
                  <c:v>1</c:v>
                </c:pt>
                <c:pt idx="51">
                  <c:v>0.99990000999900008</c:v>
                </c:pt>
                <c:pt idx="52">
                  <c:v>0.99840255591054305</c:v>
                </c:pt>
                <c:pt idx="53">
                  <c:v>0.99196508282908447</c:v>
                </c:pt>
                <c:pt idx="54">
                  <c:v>0.97503900156006229</c:v>
                </c:pt>
                <c:pt idx="55">
                  <c:v>0.94117647058823528</c:v>
                </c:pt>
                <c:pt idx="56">
                  <c:v>0.88526912181303141</c:v>
                </c:pt>
                <c:pt idx="57">
                  <c:v>0.80638658172727995</c:v>
                </c:pt>
                <c:pt idx="58">
                  <c:v>0.70942111237230443</c:v>
                </c:pt>
                <c:pt idx="59">
                  <c:v>0.6038282712396591</c:v>
                </c:pt>
                <c:pt idx="60">
                  <c:v>0.5</c:v>
                </c:pt>
                <c:pt idx="61">
                  <c:v>0.40582768556470949</c:v>
                </c:pt>
                <c:pt idx="62">
                  <c:v>0.32535137948984894</c:v>
                </c:pt>
                <c:pt idx="63">
                  <c:v>0.25932937423822006</c:v>
                </c:pt>
                <c:pt idx="64">
                  <c:v>0.20654329147389275</c:v>
                </c:pt>
                <c:pt idx="65">
                  <c:v>0.16494845360824742</c:v>
                </c:pt>
                <c:pt idx="66">
                  <c:v>0.13238720610040258</c:v>
                </c:pt>
                <c:pt idx="67">
                  <c:v>0.10692785577570808</c:v>
                </c:pt>
                <c:pt idx="68">
                  <c:v>8.697467297522965E-2</c:v>
                </c:pt>
                <c:pt idx="69">
                  <c:v>7.1265170573185724E-2</c:v>
                </c:pt>
                <c:pt idx="70">
                  <c:v>5.8823529411764705E-2</c:v>
                </c:pt>
                <c:pt idx="71">
                  <c:v>4.8904299176940676E-2</c:v>
                </c:pt>
                <c:pt idx="72">
                  <c:v>4.0940652430237118E-2</c:v>
                </c:pt>
                <c:pt idx="73">
                  <c:v>3.4501675056323997E-2</c:v>
                </c:pt>
                <c:pt idx="74">
                  <c:v>2.9258929825382689E-2</c:v>
                </c:pt>
                <c:pt idx="75">
                  <c:v>2.4960998439937598E-2</c:v>
                </c:pt>
                <c:pt idx="76">
                  <c:v>2.1414376755978907E-2</c:v>
                </c:pt>
                <c:pt idx="77">
                  <c:v>1.8469233028160035E-2</c:v>
                </c:pt>
                <c:pt idx="78">
                  <c:v>1.6008811249711846E-2</c:v>
                </c:pt>
                <c:pt idx="79">
                  <c:v>1.3941537556410942E-2</c:v>
                </c:pt>
                <c:pt idx="80">
                  <c:v>1.2195121951219513E-2</c:v>
                </c:pt>
                <c:pt idx="81">
                  <c:v>1.071213181063951E-2</c:v>
                </c:pt>
                <c:pt idx="82">
                  <c:v>9.4466528619579614E-3</c:v>
                </c:pt>
                <c:pt idx="83">
                  <c:v>8.3617563367479903E-3</c:v>
                </c:pt>
                <c:pt idx="84">
                  <c:v>7.427566372733104E-3</c:v>
                </c:pt>
                <c:pt idx="85">
                  <c:v>6.6197765825403388E-3</c:v>
                </c:pt>
                <c:pt idx="86">
                  <c:v>5.9185045596159159E-3</c:v>
                </c:pt>
                <c:pt idx="87">
                  <c:v>5.3074020744511797E-3</c:v>
                </c:pt>
                <c:pt idx="88">
                  <c:v>4.772959846043404E-3</c:v>
                </c:pt>
                <c:pt idx="89">
                  <c:v>4.3039612368035154E-3</c:v>
                </c:pt>
                <c:pt idx="90">
                  <c:v>3.8910505836575876E-3</c:v>
                </c:pt>
                <c:pt idx="91">
                  <c:v>3.5263902705481888E-3</c:v>
                </c:pt>
                <c:pt idx="92">
                  <c:v>3.2033868768771871E-3</c:v>
                </c:pt>
                <c:pt idx="93">
                  <c:v>2.9164713846035377E-3</c:v>
                </c:pt>
                <c:pt idx="94">
                  <c:v>2.6609219136498902E-3</c:v>
                </c:pt>
                <c:pt idx="95">
                  <c:v>2.4327200851452031E-3</c:v>
                </c:pt>
                <c:pt idx="96">
                  <c:v>2.2284341060948573E-3</c:v>
                </c:pt>
                <c:pt idx="97">
                  <c:v>2.0451231890178537E-3</c:v>
                </c:pt>
                <c:pt idx="98">
                  <c:v>1.8802590846597924E-3</c:v>
                </c:pt>
                <c:pt idx="99">
                  <c:v>1.7316614027046121E-3</c:v>
                </c:pt>
                <c:pt idx="100">
                  <c:v>1.5974440894568689E-3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56-9A49-B1FC-7E2E366AD648}"/>
            </c:ext>
          </c:extLst>
        </c:ser>
        <c:ser>
          <c:idx val="0"/>
          <c:order val="3"/>
          <c:tx>
            <c:strRef>
              <c:f>'Проверка дистрибутивности'!$AH$1</c:f>
              <c:strCache>
                <c:ptCount val="1"/>
                <c:pt idx="0">
                  <c:v>A + (B n C)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'Проверка дистрибутивности'!$AH$2:$AH$102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6.1483964127047833E-15</c:v>
                </c:pt>
                <c:pt idx="12">
                  <c:v>5.7359500177761938E-14</c:v>
                </c:pt>
                <c:pt idx="13">
                  <c:v>3.8560116754009377E-13</c:v>
                </c:pt>
                <c:pt idx="14">
                  <c:v>2.2138440286804049E-12</c:v>
                </c:pt>
                <c:pt idx="15">
                  <c:v>1.1448674228227765E-11</c:v>
                </c:pt>
                <c:pt idx="16">
                  <c:v>5.4608824586927819E-11</c:v>
                </c:pt>
                <c:pt idx="17">
                  <c:v>2.4331238968679541E-10</c:v>
                </c:pt>
                <c:pt idx="18">
                  <c:v>1.0203261036208317E-9</c:v>
                </c:pt>
                <c:pt idx="19">
                  <c:v>4.046714516052768E-9</c:v>
                </c:pt>
                <c:pt idx="20">
                  <c:v>1.5229979744712629E-8</c:v>
                </c:pt>
                <c:pt idx="21">
                  <c:v>4.4607647872552476E-8</c:v>
                </c:pt>
                <c:pt idx="22">
                  <c:v>1.2398025085623192E-7</c:v>
                </c:pt>
                <c:pt idx="23">
                  <c:v>3.2590010010481553E-7</c:v>
                </c:pt>
                <c:pt idx="24">
                  <c:v>8.0628736657891158E-7</c:v>
                </c:pt>
                <c:pt idx="25">
                  <c:v>1.8633265860393353E-6</c:v>
                </c:pt>
                <c:pt idx="26">
                  <c:v>3.9718017223404318E-6</c:v>
                </c:pt>
                <c:pt idx="27">
                  <c:v>7.625803954859783E-6</c:v>
                </c:pt>
                <c:pt idx="28">
                  <c:v>1.2504300754964042E-5</c:v>
                </c:pt>
                <c:pt idx="29">
                  <c:v>1.4774836023203376E-5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B56-9A49-B1FC-7E2E366AD648}"/>
            </c:ext>
          </c:extLst>
        </c:ser>
        <c:ser>
          <c:idx val="4"/>
          <c:order val="4"/>
          <c:tx>
            <c:strRef>
              <c:f>'Проверка дистрибутивности'!$AI$1</c:f>
              <c:strCache>
                <c:ptCount val="1"/>
                <c:pt idx="0">
                  <c:v>(A + B) n (A + C)</c:v>
                </c:pt>
              </c:strCache>
            </c:strRef>
          </c:tx>
          <c:spPr>
            <a:ln w="12700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'Проверка дистрибутивности'!$AI$2:$AI$102</c:f>
              <c:numCache>
                <c:formatCode>General</c:formatCode>
                <c:ptCount val="101"/>
                <c:pt idx="0">
                  <c:v>1.9287498479639181E-22</c:v>
                </c:pt>
                <c:pt idx="1">
                  <c:v>1.3969439431470891E-21</c:v>
                </c:pt>
                <c:pt idx="2">
                  <c:v>9.7209850203007803E-21</c:v>
                </c:pt>
                <c:pt idx="3">
                  <c:v>6.4993479720708472E-20</c:v>
                </c:pt>
                <c:pt idx="4">
                  <c:v>4.175010055850544E-19</c:v>
                </c:pt>
                <c:pt idx="5">
                  <c:v>2.5767571091549807E-18</c:v>
                </c:pt>
                <c:pt idx="6">
                  <c:v>1.5279799682872937E-17</c:v>
                </c:pt>
                <c:pt idx="7">
                  <c:v>8.7054266222962508E-17</c:v>
                </c:pt>
                <c:pt idx="8">
                  <c:v>4.7653047352990878E-16</c:v>
                </c:pt>
                <c:pt idx="9">
                  <c:v>2.5062218871452745E-15</c:v>
                </c:pt>
                <c:pt idx="10">
                  <c:v>1.2664165549094177E-14</c:v>
                </c:pt>
                <c:pt idx="11">
                  <c:v>0.10000000000006157</c:v>
                </c:pt>
                <c:pt idx="12">
                  <c:v>0.20000000000028675</c:v>
                </c:pt>
                <c:pt idx="13">
                  <c:v>0.30000000000128541</c:v>
                </c:pt>
                <c:pt idx="14">
                  <c:v>0.40000000000553454</c:v>
                </c:pt>
                <c:pt idx="15">
                  <c:v>0.50000000002289735</c:v>
                </c:pt>
                <c:pt idx="16">
                  <c:v>0.60000000009101484</c:v>
                </c:pt>
                <c:pt idx="17">
                  <c:v>0.70000000034758914</c:v>
                </c:pt>
                <c:pt idx="18">
                  <c:v>0.80000000127540771</c:v>
                </c:pt>
                <c:pt idx="19">
                  <c:v>0.90000000449634943</c:v>
                </c:pt>
                <c:pt idx="20">
                  <c:v>1.0000000152299797</c:v>
                </c:pt>
                <c:pt idx="21">
                  <c:v>0.90000004956405311</c:v>
                </c:pt>
                <c:pt idx="22">
                  <c:v>0.8000001549753134</c:v>
                </c:pt>
                <c:pt idx="23">
                  <c:v>0.70000046557157181</c:v>
                </c:pt>
                <c:pt idx="24">
                  <c:v>0.60000134381227777</c:v>
                </c:pt>
                <c:pt idx="25">
                  <c:v>0.50000372665317205</c:v>
                </c:pt>
                <c:pt idx="26">
                  <c:v>0.40000992950430575</c:v>
                </c:pt>
                <c:pt idx="27">
                  <c:v>0.300025419346516</c:v>
                </c:pt>
                <c:pt idx="28">
                  <c:v>0.20006252150377499</c:v>
                </c:pt>
                <c:pt idx="29">
                  <c:v>0.10014774836023212</c:v>
                </c:pt>
                <c:pt idx="30">
                  <c:v>3.3546262790251185E-4</c:v>
                </c:pt>
                <c:pt idx="31">
                  <c:v>7.3180241888047277E-4</c:v>
                </c:pt>
                <c:pt idx="32">
                  <c:v>1.5338106793244659E-3</c:v>
                </c:pt>
                <c:pt idx="33">
                  <c:v>3.0887154082367661E-3</c:v>
                </c:pt>
                <c:pt idx="34">
                  <c:v>5.9760228950059375E-3</c:v>
                </c:pt>
                <c:pt idx="35">
                  <c:v>1.1108996538242306E-2</c:v>
                </c:pt>
                <c:pt idx="36">
                  <c:v>1.9841094744370295E-2</c:v>
                </c:pt>
                <c:pt idx="37">
                  <c:v>3.4047454734599372E-2</c:v>
                </c:pt>
                <c:pt idx="38">
                  <c:v>5.6134762834133684E-2</c:v>
                </c:pt>
                <c:pt idx="39">
                  <c:v>8.8921617459386301E-2</c:v>
                </c:pt>
                <c:pt idx="40">
                  <c:v>0.1353352832366127</c:v>
                </c:pt>
                <c:pt idx="41">
                  <c:v>0.19789869908361446</c:v>
                </c:pt>
                <c:pt idx="42">
                  <c:v>0.2780373004531943</c:v>
                </c:pt>
                <c:pt idx="43">
                  <c:v>0.37531109885139935</c:v>
                </c:pt>
                <c:pt idx="44">
                  <c:v>0.48675225595997201</c:v>
                </c:pt>
                <c:pt idx="45">
                  <c:v>0.60653065971263342</c:v>
                </c:pt>
                <c:pt idx="46">
                  <c:v>0.7261490370736905</c:v>
                </c:pt>
                <c:pt idx="47">
                  <c:v>0.83527021141127222</c:v>
                </c:pt>
                <c:pt idx="48">
                  <c:v>0.92311634638663576</c:v>
                </c:pt>
                <c:pt idx="49">
                  <c:v>0.98019867330675536</c:v>
                </c:pt>
                <c:pt idx="50">
                  <c:v>1</c:v>
                </c:pt>
                <c:pt idx="51">
                  <c:v>0.98019867330675536</c:v>
                </c:pt>
                <c:pt idx="52">
                  <c:v>0.92311634638663576</c:v>
                </c:pt>
                <c:pt idx="53">
                  <c:v>0.83527021141127222</c:v>
                </c:pt>
                <c:pt idx="54">
                  <c:v>0.7261490370736905</c:v>
                </c:pt>
                <c:pt idx="55">
                  <c:v>0.60653065971263342</c:v>
                </c:pt>
                <c:pt idx="56">
                  <c:v>0.48675225595997201</c:v>
                </c:pt>
                <c:pt idx="57">
                  <c:v>0.37531109885139935</c:v>
                </c:pt>
                <c:pt idx="58">
                  <c:v>0.2780373004531943</c:v>
                </c:pt>
                <c:pt idx="59">
                  <c:v>0.19789869908361446</c:v>
                </c:pt>
                <c:pt idx="60">
                  <c:v>0.1353352832366127</c:v>
                </c:pt>
                <c:pt idx="61">
                  <c:v>8.8921617459386454E-2</c:v>
                </c:pt>
                <c:pt idx="62">
                  <c:v>5.6134762834133684E-2</c:v>
                </c:pt>
                <c:pt idx="63">
                  <c:v>3.4047454734599372E-2</c:v>
                </c:pt>
                <c:pt idx="64">
                  <c:v>1.9841094744370243E-2</c:v>
                </c:pt>
                <c:pt idx="65">
                  <c:v>1.1108996538242306E-2</c:v>
                </c:pt>
                <c:pt idx="66">
                  <c:v>5.9760228950059592E-3</c:v>
                </c:pt>
                <c:pt idx="67">
                  <c:v>3.0887154082367661E-3</c:v>
                </c:pt>
                <c:pt idx="68">
                  <c:v>1.5338106793244659E-3</c:v>
                </c:pt>
                <c:pt idx="69">
                  <c:v>7.3180241888047082E-4</c:v>
                </c:pt>
                <c:pt idx="70">
                  <c:v>3.3546262790251185E-4</c:v>
                </c:pt>
                <c:pt idx="71">
                  <c:v>1.4774836023203415E-4</c:v>
                </c:pt>
                <c:pt idx="72">
                  <c:v>6.2521503774820152E-5</c:v>
                </c:pt>
                <c:pt idx="73">
                  <c:v>2.5419346516199291E-5</c:v>
                </c:pt>
                <c:pt idx="74">
                  <c:v>9.9295043058510456E-6</c:v>
                </c:pt>
                <c:pt idx="75">
                  <c:v>3.7266531720786705E-6</c:v>
                </c:pt>
                <c:pt idx="76">
                  <c:v>1.3438122776315261E-6</c:v>
                </c:pt>
                <c:pt idx="77">
                  <c:v>4.6557157157830776E-7</c:v>
                </c:pt>
                <c:pt idx="78">
                  <c:v>1.5497531357028994E-7</c:v>
                </c:pt>
                <c:pt idx="79">
                  <c:v>4.9564053191724796E-8</c:v>
                </c:pt>
                <c:pt idx="80">
                  <c:v>1.5229979744712629E-8</c:v>
                </c:pt>
                <c:pt idx="81">
                  <c:v>4.4963494622808858E-9</c:v>
                </c:pt>
                <c:pt idx="82">
                  <c:v>1.2754076295260576E-9</c:v>
                </c:pt>
                <c:pt idx="83">
                  <c:v>3.4758912812398977E-10</c:v>
                </c:pt>
                <c:pt idx="84">
                  <c:v>9.1014707644879028E-11</c:v>
                </c:pt>
                <c:pt idx="85">
                  <c:v>2.289734845645553E-11</c:v>
                </c:pt>
                <c:pt idx="86">
                  <c:v>5.5346100717010523E-12</c:v>
                </c:pt>
                <c:pt idx="87">
                  <c:v>1.2853372251336641E-12</c:v>
                </c:pt>
                <c:pt idx="88">
                  <c:v>2.8679750088880675E-13</c:v>
                </c:pt>
                <c:pt idx="89">
                  <c:v>6.1483964127047349E-14</c:v>
                </c:pt>
                <c:pt idx="90">
                  <c:v>1.2664165549094177E-14</c:v>
                </c:pt>
                <c:pt idx="91">
                  <c:v>2.5062218871452745E-15</c:v>
                </c:pt>
                <c:pt idx="92">
                  <c:v>4.7653047352991559E-16</c:v>
                </c:pt>
                <c:pt idx="93">
                  <c:v>8.7054266222961263E-17</c:v>
                </c:pt>
                <c:pt idx="94">
                  <c:v>1.5279799682872937E-17</c:v>
                </c:pt>
                <c:pt idx="95">
                  <c:v>2.5767571091549807E-18</c:v>
                </c:pt>
                <c:pt idx="96">
                  <c:v>4.175010055850544E-19</c:v>
                </c:pt>
                <c:pt idx="97">
                  <c:v>6.4993479720709856E-20</c:v>
                </c:pt>
                <c:pt idx="98">
                  <c:v>9.7209850203006419E-21</c:v>
                </c:pt>
                <c:pt idx="99">
                  <c:v>1.3969439431470891E-21</c:v>
                </c:pt>
                <c:pt idx="100">
                  <c:v>1.9287498479639181E-22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B56-9A49-B1FC-7E2E366AD6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1185600"/>
        <c:axId val="1251829072"/>
      </c:lineChart>
      <c:catAx>
        <c:axId val="125118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1829072"/>
        <c:crosses val="autoZero"/>
        <c:auto val="1"/>
        <c:lblAlgn val="ctr"/>
        <c:lblOffset val="100"/>
        <c:noMultiLvlLbl val="0"/>
      </c:catAx>
      <c:valAx>
        <c:axId val="125182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118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'Проверка дистрибутивности'!$B$1</c:f>
              <c:strCache>
                <c:ptCount val="1"/>
                <c:pt idx="0">
                  <c:v>Треуг (A)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'Проверка дистрибутивности'!$A$2:$A$102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'Проверка дистрибутивности'!$B$2:$B$102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0.10000000000000009</c:v>
                </c:pt>
                <c:pt idx="12">
                  <c:v>0.19999999999999996</c:v>
                </c:pt>
                <c:pt idx="13">
                  <c:v>0.30000000000000004</c:v>
                </c:pt>
                <c:pt idx="14">
                  <c:v>0.39999999999999991</c:v>
                </c:pt>
                <c:pt idx="15">
                  <c:v>0.5</c:v>
                </c:pt>
                <c:pt idx="16">
                  <c:v>0.60000000000000009</c:v>
                </c:pt>
                <c:pt idx="17">
                  <c:v>0.7</c:v>
                </c:pt>
                <c:pt idx="18">
                  <c:v>0.8</c:v>
                </c:pt>
                <c:pt idx="19">
                  <c:v>0.89999999999999991</c:v>
                </c:pt>
                <c:pt idx="20">
                  <c:v>1</c:v>
                </c:pt>
                <c:pt idx="21">
                  <c:v>0.89999999999999991</c:v>
                </c:pt>
                <c:pt idx="22">
                  <c:v>0.79999999999999982</c:v>
                </c:pt>
                <c:pt idx="23">
                  <c:v>0.70000000000000018</c:v>
                </c:pt>
                <c:pt idx="24">
                  <c:v>0.60000000000000009</c:v>
                </c:pt>
                <c:pt idx="25">
                  <c:v>0.5</c:v>
                </c:pt>
                <c:pt idx="26">
                  <c:v>0.39999999999999991</c:v>
                </c:pt>
                <c:pt idx="27">
                  <c:v>0.29999999999999982</c:v>
                </c:pt>
                <c:pt idx="28">
                  <c:v>0.20000000000000018</c:v>
                </c:pt>
                <c:pt idx="29">
                  <c:v>0.10000000000000009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6E-3E47-B960-B78F4F748272}"/>
            </c:ext>
          </c:extLst>
        </c:ser>
        <c:ser>
          <c:idx val="2"/>
          <c:order val="1"/>
          <c:tx>
            <c:strRef>
              <c:f>'Проверка дистрибутивности'!$C$1</c:f>
              <c:strCache>
                <c:ptCount val="1"/>
                <c:pt idx="0">
                  <c:v>Гаус (B)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'Проверка дистрибутивности'!$A$2:$A$102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'Проверка дистрибутивности'!$C$2:$C$102</c:f>
              <c:numCache>
                <c:formatCode>General</c:formatCode>
                <c:ptCount val="101"/>
                <c:pt idx="0">
                  <c:v>1.9287498479639181E-22</c:v>
                </c:pt>
                <c:pt idx="1">
                  <c:v>1.3969439431470891E-21</c:v>
                </c:pt>
                <c:pt idx="2">
                  <c:v>9.7209850203007803E-21</c:v>
                </c:pt>
                <c:pt idx="3">
                  <c:v>6.4993479720708472E-20</c:v>
                </c:pt>
                <c:pt idx="4">
                  <c:v>4.175010055850544E-19</c:v>
                </c:pt>
                <c:pt idx="5">
                  <c:v>2.5767571091549807E-18</c:v>
                </c:pt>
                <c:pt idx="6">
                  <c:v>1.5279799682872937E-17</c:v>
                </c:pt>
                <c:pt idx="7">
                  <c:v>8.7054266222962508E-17</c:v>
                </c:pt>
                <c:pt idx="8">
                  <c:v>4.7653047352990878E-16</c:v>
                </c:pt>
                <c:pt idx="9">
                  <c:v>2.5062218871452745E-15</c:v>
                </c:pt>
                <c:pt idx="10">
                  <c:v>1.2664165549094177E-14</c:v>
                </c:pt>
                <c:pt idx="11">
                  <c:v>6.1483964127047778E-14</c:v>
                </c:pt>
                <c:pt idx="12">
                  <c:v>2.8679750088880978E-13</c:v>
                </c:pt>
                <c:pt idx="13">
                  <c:v>1.2853372251336457E-12</c:v>
                </c:pt>
                <c:pt idx="14">
                  <c:v>5.5346100717010135E-12</c:v>
                </c:pt>
                <c:pt idx="15">
                  <c:v>2.289734845645553E-11</c:v>
                </c:pt>
                <c:pt idx="16">
                  <c:v>9.1014707644879687E-11</c:v>
                </c:pt>
                <c:pt idx="17">
                  <c:v>3.4758912812399344E-10</c:v>
                </c:pt>
                <c:pt idx="18">
                  <c:v>1.2754076295260396E-9</c:v>
                </c:pt>
                <c:pt idx="19">
                  <c:v>4.4963494622808535E-9</c:v>
                </c:pt>
                <c:pt idx="20">
                  <c:v>1.5229979744712629E-8</c:v>
                </c:pt>
                <c:pt idx="21">
                  <c:v>4.9564053191724981E-8</c:v>
                </c:pt>
                <c:pt idx="22">
                  <c:v>1.5497531357028994E-7</c:v>
                </c:pt>
                <c:pt idx="23">
                  <c:v>4.6557157157830776E-7</c:v>
                </c:pt>
                <c:pt idx="24">
                  <c:v>1.3438122776315191E-6</c:v>
                </c:pt>
                <c:pt idx="25">
                  <c:v>3.7266531720786705E-6</c:v>
                </c:pt>
                <c:pt idx="26">
                  <c:v>9.9295043058510811E-6</c:v>
                </c:pt>
                <c:pt idx="27">
                  <c:v>2.5419346516199291E-5</c:v>
                </c:pt>
                <c:pt idx="28">
                  <c:v>6.2521503774820152E-5</c:v>
                </c:pt>
                <c:pt idx="29">
                  <c:v>1.4774836023203364E-4</c:v>
                </c:pt>
                <c:pt idx="30">
                  <c:v>3.3546262790251185E-4</c:v>
                </c:pt>
                <c:pt idx="31">
                  <c:v>7.3180241888047277E-4</c:v>
                </c:pt>
                <c:pt idx="32">
                  <c:v>1.5338106793244659E-3</c:v>
                </c:pt>
                <c:pt idx="33">
                  <c:v>3.0887154082367661E-3</c:v>
                </c:pt>
                <c:pt idx="34">
                  <c:v>5.9760228950059375E-3</c:v>
                </c:pt>
                <c:pt idx="35">
                  <c:v>1.1108996538242306E-2</c:v>
                </c:pt>
                <c:pt idx="36">
                  <c:v>1.9841094744370295E-2</c:v>
                </c:pt>
                <c:pt idx="37">
                  <c:v>3.4047454734599372E-2</c:v>
                </c:pt>
                <c:pt idx="38">
                  <c:v>5.6134762834133684E-2</c:v>
                </c:pt>
                <c:pt idx="39">
                  <c:v>8.8921617459386301E-2</c:v>
                </c:pt>
                <c:pt idx="40">
                  <c:v>0.1353352832366127</c:v>
                </c:pt>
                <c:pt idx="41">
                  <c:v>0.19789869908361446</c:v>
                </c:pt>
                <c:pt idx="42">
                  <c:v>0.2780373004531943</c:v>
                </c:pt>
                <c:pt idx="43">
                  <c:v>0.37531109885139935</c:v>
                </c:pt>
                <c:pt idx="44">
                  <c:v>0.48675225595997201</c:v>
                </c:pt>
                <c:pt idx="45">
                  <c:v>0.60653065971263342</c:v>
                </c:pt>
                <c:pt idx="46">
                  <c:v>0.7261490370736905</c:v>
                </c:pt>
                <c:pt idx="47">
                  <c:v>0.83527021141127222</c:v>
                </c:pt>
                <c:pt idx="48">
                  <c:v>0.92311634638663576</c:v>
                </c:pt>
                <c:pt idx="49">
                  <c:v>0.98019867330675536</c:v>
                </c:pt>
                <c:pt idx="50">
                  <c:v>1</c:v>
                </c:pt>
                <c:pt idx="51">
                  <c:v>0.98019867330675536</c:v>
                </c:pt>
                <c:pt idx="52">
                  <c:v>0.92311634638663576</c:v>
                </c:pt>
                <c:pt idx="53">
                  <c:v>0.83527021141127222</c:v>
                </c:pt>
                <c:pt idx="54">
                  <c:v>0.7261490370736905</c:v>
                </c:pt>
                <c:pt idx="55">
                  <c:v>0.60653065971263342</c:v>
                </c:pt>
                <c:pt idx="56">
                  <c:v>0.48675225595997201</c:v>
                </c:pt>
                <c:pt idx="57">
                  <c:v>0.37531109885139935</c:v>
                </c:pt>
                <c:pt idx="58">
                  <c:v>0.2780373004531943</c:v>
                </c:pt>
                <c:pt idx="59">
                  <c:v>0.19789869908361446</c:v>
                </c:pt>
                <c:pt idx="60">
                  <c:v>0.1353352832366127</c:v>
                </c:pt>
                <c:pt idx="61">
                  <c:v>8.8921617459386454E-2</c:v>
                </c:pt>
                <c:pt idx="62">
                  <c:v>5.6134762834133684E-2</c:v>
                </c:pt>
                <c:pt idx="63">
                  <c:v>3.4047454734599372E-2</c:v>
                </c:pt>
                <c:pt idx="64">
                  <c:v>1.9841094744370243E-2</c:v>
                </c:pt>
                <c:pt idx="65">
                  <c:v>1.1108996538242306E-2</c:v>
                </c:pt>
                <c:pt idx="66">
                  <c:v>5.9760228950059592E-3</c:v>
                </c:pt>
                <c:pt idx="67">
                  <c:v>3.0887154082367661E-3</c:v>
                </c:pt>
                <c:pt idx="68">
                  <c:v>1.5338106793244659E-3</c:v>
                </c:pt>
                <c:pt idx="69">
                  <c:v>7.3180241888047082E-4</c:v>
                </c:pt>
                <c:pt idx="70">
                  <c:v>3.3546262790251185E-4</c:v>
                </c:pt>
                <c:pt idx="71">
                  <c:v>1.4774836023203415E-4</c:v>
                </c:pt>
                <c:pt idx="72">
                  <c:v>6.2521503774820152E-5</c:v>
                </c:pt>
                <c:pt idx="73">
                  <c:v>2.5419346516199291E-5</c:v>
                </c:pt>
                <c:pt idx="74">
                  <c:v>9.9295043058510456E-6</c:v>
                </c:pt>
                <c:pt idx="75">
                  <c:v>3.7266531720786705E-6</c:v>
                </c:pt>
                <c:pt idx="76">
                  <c:v>1.3438122776315261E-6</c:v>
                </c:pt>
                <c:pt idx="77">
                  <c:v>4.6557157157830776E-7</c:v>
                </c:pt>
                <c:pt idx="78">
                  <c:v>1.5497531357028994E-7</c:v>
                </c:pt>
                <c:pt idx="79">
                  <c:v>4.9564053191724796E-8</c:v>
                </c:pt>
                <c:pt idx="80">
                  <c:v>1.5229979744712629E-8</c:v>
                </c:pt>
                <c:pt idx="81">
                  <c:v>4.4963494622808858E-9</c:v>
                </c:pt>
                <c:pt idx="82">
                  <c:v>1.2754076295260576E-9</c:v>
                </c:pt>
                <c:pt idx="83">
                  <c:v>3.4758912812398977E-10</c:v>
                </c:pt>
                <c:pt idx="84">
                  <c:v>9.1014707644879028E-11</c:v>
                </c:pt>
                <c:pt idx="85">
                  <c:v>2.289734845645553E-11</c:v>
                </c:pt>
                <c:pt idx="86">
                  <c:v>5.5346100717010523E-12</c:v>
                </c:pt>
                <c:pt idx="87">
                  <c:v>1.2853372251336641E-12</c:v>
                </c:pt>
                <c:pt idx="88">
                  <c:v>2.8679750088880675E-13</c:v>
                </c:pt>
                <c:pt idx="89">
                  <c:v>6.1483964127047349E-14</c:v>
                </c:pt>
                <c:pt idx="90">
                  <c:v>1.2664165549094177E-14</c:v>
                </c:pt>
                <c:pt idx="91">
                  <c:v>2.5062218871452745E-15</c:v>
                </c:pt>
                <c:pt idx="92">
                  <c:v>4.7653047352991559E-16</c:v>
                </c:pt>
                <c:pt idx="93">
                  <c:v>8.7054266222961263E-17</c:v>
                </c:pt>
                <c:pt idx="94">
                  <c:v>1.5279799682872937E-17</c:v>
                </c:pt>
                <c:pt idx="95">
                  <c:v>2.5767571091549807E-18</c:v>
                </c:pt>
                <c:pt idx="96">
                  <c:v>4.175010055850544E-19</c:v>
                </c:pt>
                <c:pt idx="97">
                  <c:v>6.4993479720709856E-20</c:v>
                </c:pt>
                <c:pt idx="98">
                  <c:v>9.7209850203006419E-21</c:v>
                </c:pt>
                <c:pt idx="99">
                  <c:v>1.3969439431470891E-21</c:v>
                </c:pt>
                <c:pt idx="100">
                  <c:v>1.9287498479639181E-22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6E-3E47-B960-B78F4F748272}"/>
            </c:ext>
          </c:extLst>
        </c:ser>
        <c:ser>
          <c:idx val="0"/>
          <c:order val="2"/>
          <c:tx>
            <c:strRef>
              <c:f>'Проверка дистрибутивности'!$AL$1</c:f>
              <c:strCache>
                <c:ptCount val="1"/>
                <c:pt idx="0">
                  <c:v>¬(A u B)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'Проверка дистрибутивности'!$AL$2:$AL$102</c:f>
              <c:numCache>
                <c:formatCode>General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0.99999999999999989</c:v>
                </c:pt>
                <c:pt idx="8">
                  <c:v>0.99999999999999956</c:v>
                </c:pt>
                <c:pt idx="9">
                  <c:v>0.99999999999999745</c:v>
                </c:pt>
                <c:pt idx="10">
                  <c:v>0.99999999999998734</c:v>
                </c:pt>
                <c:pt idx="11">
                  <c:v>0.89999999999999991</c:v>
                </c:pt>
                <c:pt idx="12">
                  <c:v>0.8</c:v>
                </c:pt>
                <c:pt idx="13">
                  <c:v>0.7</c:v>
                </c:pt>
                <c:pt idx="14">
                  <c:v>0.60000000000000009</c:v>
                </c:pt>
                <c:pt idx="15">
                  <c:v>0.5</c:v>
                </c:pt>
                <c:pt idx="16">
                  <c:v>0.39999999999999991</c:v>
                </c:pt>
                <c:pt idx="17">
                  <c:v>0.30000000000000004</c:v>
                </c:pt>
                <c:pt idx="18">
                  <c:v>0.19999999999999996</c:v>
                </c:pt>
                <c:pt idx="19">
                  <c:v>0.10000000000000009</c:v>
                </c:pt>
                <c:pt idx="20">
                  <c:v>0</c:v>
                </c:pt>
                <c:pt idx="21">
                  <c:v>0.10000000000000009</c:v>
                </c:pt>
                <c:pt idx="22">
                  <c:v>0.20000000000000018</c:v>
                </c:pt>
                <c:pt idx="23">
                  <c:v>0.29999999999999982</c:v>
                </c:pt>
                <c:pt idx="24">
                  <c:v>0.39999999999999991</c:v>
                </c:pt>
                <c:pt idx="25">
                  <c:v>0.5</c:v>
                </c:pt>
                <c:pt idx="26">
                  <c:v>0.60000000000000009</c:v>
                </c:pt>
                <c:pt idx="27">
                  <c:v>0.70000000000000018</c:v>
                </c:pt>
                <c:pt idx="28">
                  <c:v>0.79999999999999982</c:v>
                </c:pt>
                <c:pt idx="29">
                  <c:v>0.89999999999999991</c:v>
                </c:pt>
                <c:pt idx="30">
                  <c:v>0.99966453737209748</c:v>
                </c:pt>
                <c:pt idx="31">
                  <c:v>0.99926819758111951</c:v>
                </c:pt>
                <c:pt idx="32">
                  <c:v>0.99846618932067555</c:v>
                </c:pt>
                <c:pt idx="33">
                  <c:v>0.99691128459176326</c:v>
                </c:pt>
                <c:pt idx="34">
                  <c:v>0.99402397710499402</c:v>
                </c:pt>
                <c:pt idx="35">
                  <c:v>0.98889100346175773</c:v>
                </c:pt>
                <c:pt idx="36">
                  <c:v>0.98015890525562965</c:v>
                </c:pt>
                <c:pt idx="37">
                  <c:v>0.96595254526540064</c:v>
                </c:pt>
                <c:pt idx="38">
                  <c:v>0.94386523716586634</c:v>
                </c:pt>
                <c:pt idx="39">
                  <c:v>0.91107838254061368</c:v>
                </c:pt>
                <c:pt idx="40">
                  <c:v>0.8646647167633873</c:v>
                </c:pt>
                <c:pt idx="41">
                  <c:v>0.80210130091638554</c:v>
                </c:pt>
                <c:pt idx="42">
                  <c:v>0.7219626995468057</c:v>
                </c:pt>
                <c:pt idx="43">
                  <c:v>0.62468890114860065</c:v>
                </c:pt>
                <c:pt idx="44">
                  <c:v>0.51324774404002804</c:v>
                </c:pt>
                <c:pt idx="45">
                  <c:v>0.39346934028736658</c:v>
                </c:pt>
                <c:pt idx="46">
                  <c:v>0.2738509629263095</c:v>
                </c:pt>
                <c:pt idx="47">
                  <c:v>0.16472978858872778</c:v>
                </c:pt>
                <c:pt idx="48">
                  <c:v>7.6883653613364245E-2</c:v>
                </c:pt>
                <c:pt idx="49">
                  <c:v>1.9801326693244636E-2</c:v>
                </c:pt>
                <c:pt idx="50">
                  <c:v>0</c:v>
                </c:pt>
                <c:pt idx="51">
                  <c:v>1.9801326693244636E-2</c:v>
                </c:pt>
                <c:pt idx="52">
                  <c:v>7.6883653613364245E-2</c:v>
                </c:pt>
                <c:pt idx="53">
                  <c:v>0.16472978858872778</c:v>
                </c:pt>
                <c:pt idx="54">
                  <c:v>0.2738509629263095</c:v>
                </c:pt>
                <c:pt idx="55">
                  <c:v>0.39346934028736658</c:v>
                </c:pt>
                <c:pt idx="56">
                  <c:v>0.51324774404002804</c:v>
                </c:pt>
                <c:pt idx="57">
                  <c:v>0.62468890114860065</c:v>
                </c:pt>
                <c:pt idx="58">
                  <c:v>0.7219626995468057</c:v>
                </c:pt>
                <c:pt idx="59">
                  <c:v>0.80210130091638554</c:v>
                </c:pt>
                <c:pt idx="60">
                  <c:v>0.8646647167633873</c:v>
                </c:pt>
                <c:pt idx="61">
                  <c:v>0.91107838254061357</c:v>
                </c:pt>
                <c:pt idx="62">
                  <c:v>0.94386523716586634</c:v>
                </c:pt>
                <c:pt idx="63">
                  <c:v>0.96595254526540064</c:v>
                </c:pt>
                <c:pt idx="64">
                  <c:v>0.98015890525562976</c:v>
                </c:pt>
                <c:pt idx="65">
                  <c:v>0.98889100346175773</c:v>
                </c:pt>
                <c:pt idx="66">
                  <c:v>0.99402397710499402</c:v>
                </c:pt>
                <c:pt idx="67">
                  <c:v>0.99691128459176326</c:v>
                </c:pt>
                <c:pt idx="68">
                  <c:v>0.99846618932067555</c:v>
                </c:pt>
                <c:pt idx="69">
                  <c:v>0.99926819758111951</c:v>
                </c:pt>
                <c:pt idx="70">
                  <c:v>0.99966453737209748</c:v>
                </c:pt>
                <c:pt idx="71">
                  <c:v>0.99985225163976799</c:v>
                </c:pt>
                <c:pt idx="72">
                  <c:v>0.99993747849622516</c:v>
                </c:pt>
                <c:pt idx="73">
                  <c:v>0.99997458065348377</c:v>
                </c:pt>
                <c:pt idx="74">
                  <c:v>0.99999007049569411</c:v>
                </c:pt>
                <c:pt idx="75">
                  <c:v>0.99999627334682795</c:v>
                </c:pt>
                <c:pt idx="76">
                  <c:v>0.99999865618772232</c:v>
                </c:pt>
                <c:pt idx="77">
                  <c:v>0.99999953442842837</c:v>
                </c:pt>
                <c:pt idx="78">
                  <c:v>0.99999984502468642</c:v>
                </c:pt>
                <c:pt idx="79">
                  <c:v>0.9999999504359468</c:v>
                </c:pt>
                <c:pt idx="80">
                  <c:v>0.99999998477002028</c:v>
                </c:pt>
                <c:pt idx="81">
                  <c:v>0.99999999550365049</c:v>
                </c:pt>
                <c:pt idx="82">
                  <c:v>0.99999999872459233</c:v>
                </c:pt>
                <c:pt idx="83">
                  <c:v>0.99999999965241082</c:v>
                </c:pt>
                <c:pt idx="84">
                  <c:v>0.99999999990898525</c:v>
                </c:pt>
                <c:pt idx="85">
                  <c:v>0.99999999997710265</c:v>
                </c:pt>
                <c:pt idx="86">
                  <c:v>0.99999999999446543</c:v>
                </c:pt>
                <c:pt idx="87">
                  <c:v>0.99999999999871469</c:v>
                </c:pt>
                <c:pt idx="88">
                  <c:v>0.99999999999971323</c:v>
                </c:pt>
                <c:pt idx="89">
                  <c:v>0.99999999999993849</c:v>
                </c:pt>
                <c:pt idx="90">
                  <c:v>0.99999999999998734</c:v>
                </c:pt>
                <c:pt idx="91">
                  <c:v>0.99999999999999745</c:v>
                </c:pt>
                <c:pt idx="92">
                  <c:v>0.99999999999999956</c:v>
                </c:pt>
                <c:pt idx="93">
                  <c:v>0.99999999999999989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6E-3E47-B960-B78F4F748272}"/>
            </c:ext>
          </c:extLst>
        </c:ser>
        <c:ser>
          <c:idx val="4"/>
          <c:order val="3"/>
          <c:tx>
            <c:strRef>
              <c:f>'Проверка дистрибутивности'!$AM$1</c:f>
              <c:strCache>
                <c:ptCount val="1"/>
                <c:pt idx="0">
                  <c:v>¬A n ¬B</c:v>
                </c:pt>
              </c:strCache>
            </c:strRef>
          </c:tx>
          <c:spPr>
            <a:ln w="12700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'Проверка дистрибутивности'!$AM$2:$AM$102</c:f>
              <c:numCache>
                <c:formatCode>General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0.99999999999999989</c:v>
                </c:pt>
                <c:pt idx="8">
                  <c:v>0.99999999999999956</c:v>
                </c:pt>
                <c:pt idx="9">
                  <c:v>0.99999999999999745</c:v>
                </c:pt>
                <c:pt idx="10">
                  <c:v>0.99999999999998734</c:v>
                </c:pt>
                <c:pt idx="11">
                  <c:v>0.89999999999999991</c:v>
                </c:pt>
                <c:pt idx="12">
                  <c:v>0.8</c:v>
                </c:pt>
                <c:pt idx="13">
                  <c:v>0.7</c:v>
                </c:pt>
                <c:pt idx="14">
                  <c:v>0.60000000000000009</c:v>
                </c:pt>
                <c:pt idx="15">
                  <c:v>0.5</c:v>
                </c:pt>
                <c:pt idx="16">
                  <c:v>0.39999999999999991</c:v>
                </c:pt>
                <c:pt idx="17">
                  <c:v>0.30000000000000004</c:v>
                </c:pt>
                <c:pt idx="18">
                  <c:v>0.19999999999999996</c:v>
                </c:pt>
                <c:pt idx="19">
                  <c:v>0.10000000000000009</c:v>
                </c:pt>
                <c:pt idx="20">
                  <c:v>0</c:v>
                </c:pt>
                <c:pt idx="21">
                  <c:v>0.10000000000000009</c:v>
                </c:pt>
                <c:pt idx="22">
                  <c:v>0.20000000000000018</c:v>
                </c:pt>
                <c:pt idx="23">
                  <c:v>0.29999999999999982</c:v>
                </c:pt>
                <c:pt idx="24">
                  <c:v>0.39999999999999991</c:v>
                </c:pt>
                <c:pt idx="25">
                  <c:v>0.5</c:v>
                </c:pt>
                <c:pt idx="26">
                  <c:v>0.60000000000000009</c:v>
                </c:pt>
                <c:pt idx="27">
                  <c:v>0.70000000000000018</c:v>
                </c:pt>
                <c:pt idx="28">
                  <c:v>0.79999999999999982</c:v>
                </c:pt>
                <c:pt idx="29">
                  <c:v>0.89999999999999991</c:v>
                </c:pt>
                <c:pt idx="30">
                  <c:v>0.99966453737209748</c:v>
                </c:pt>
                <c:pt idx="31">
                  <c:v>0.99926819758111951</c:v>
                </c:pt>
                <c:pt idx="32">
                  <c:v>0.99846618932067555</c:v>
                </c:pt>
                <c:pt idx="33">
                  <c:v>0.99691128459176326</c:v>
                </c:pt>
                <c:pt idx="34">
                  <c:v>0.99402397710499402</c:v>
                </c:pt>
                <c:pt idx="35">
                  <c:v>0.98889100346175773</c:v>
                </c:pt>
                <c:pt idx="36">
                  <c:v>0.98015890525562965</c:v>
                </c:pt>
                <c:pt idx="37">
                  <c:v>0.96595254526540064</c:v>
                </c:pt>
                <c:pt idx="38">
                  <c:v>0.94386523716586634</c:v>
                </c:pt>
                <c:pt idx="39">
                  <c:v>0.91107838254061368</c:v>
                </c:pt>
                <c:pt idx="40">
                  <c:v>0.8646647167633873</c:v>
                </c:pt>
                <c:pt idx="41">
                  <c:v>0.80210130091638554</c:v>
                </c:pt>
                <c:pt idx="42">
                  <c:v>0.7219626995468057</c:v>
                </c:pt>
                <c:pt idx="43">
                  <c:v>0.62468890114860065</c:v>
                </c:pt>
                <c:pt idx="44">
                  <c:v>0.51324774404002804</c:v>
                </c:pt>
                <c:pt idx="45">
                  <c:v>0.39346934028736658</c:v>
                </c:pt>
                <c:pt idx="46">
                  <c:v>0.2738509629263095</c:v>
                </c:pt>
                <c:pt idx="47">
                  <c:v>0.16472978858872778</c:v>
                </c:pt>
                <c:pt idx="48">
                  <c:v>7.6883653613364245E-2</c:v>
                </c:pt>
                <c:pt idx="49">
                  <c:v>1.9801326693244636E-2</c:v>
                </c:pt>
                <c:pt idx="50">
                  <c:v>0</c:v>
                </c:pt>
                <c:pt idx="51">
                  <c:v>1.9801326693244636E-2</c:v>
                </c:pt>
                <c:pt idx="52">
                  <c:v>7.6883653613364245E-2</c:v>
                </c:pt>
                <c:pt idx="53">
                  <c:v>0.16472978858872778</c:v>
                </c:pt>
                <c:pt idx="54">
                  <c:v>0.2738509629263095</c:v>
                </c:pt>
                <c:pt idx="55">
                  <c:v>0.39346934028736658</c:v>
                </c:pt>
                <c:pt idx="56">
                  <c:v>0.51324774404002804</c:v>
                </c:pt>
                <c:pt idx="57">
                  <c:v>0.62468890114860065</c:v>
                </c:pt>
                <c:pt idx="58">
                  <c:v>0.7219626995468057</c:v>
                </c:pt>
                <c:pt idx="59">
                  <c:v>0.80210130091638554</c:v>
                </c:pt>
                <c:pt idx="60">
                  <c:v>0.8646647167633873</c:v>
                </c:pt>
                <c:pt idx="61">
                  <c:v>0.91107838254061357</c:v>
                </c:pt>
                <c:pt idx="62">
                  <c:v>0.94386523716586634</c:v>
                </c:pt>
                <c:pt idx="63">
                  <c:v>0.96595254526540064</c:v>
                </c:pt>
                <c:pt idx="64">
                  <c:v>0.98015890525562976</c:v>
                </c:pt>
                <c:pt idx="65">
                  <c:v>0.98889100346175773</c:v>
                </c:pt>
                <c:pt idx="66">
                  <c:v>0.99402397710499402</c:v>
                </c:pt>
                <c:pt idx="67">
                  <c:v>0.99691128459176326</c:v>
                </c:pt>
                <c:pt idx="68">
                  <c:v>0.99846618932067555</c:v>
                </c:pt>
                <c:pt idx="69">
                  <c:v>0.99926819758111951</c:v>
                </c:pt>
                <c:pt idx="70">
                  <c:v>0.99966453737209748</c:v>
                </c:pt>
                <c:pt idx="71">
                  <c:v>0.99985225163976799</c:v>
                </c:pt>
                <c:pt idx="72">
                  <c:v>0.99993747849622516</c:v>
                </c:pt>
                <c:pt idx="73">
                  <c:v>0.99997458065348377</c:v>
                </c:pt>
                <c:pt idx="74">
                  <c:v>0.99999007049569411</c:v>
                </c:pt>
                <c:pt idx="75">
                  <c:v>0.99999627334682795</c:v>
                </c:pt>
                <c:pt idx="76">
                  <c:v>0.99999865618772232</c:v>
                </c:pt>
                <c:pt idx="77">
                  <c:v>0.99999953442842837</c:v>
                </c:pt>
                <c:pt idx="78">
                  <c:v>0.99999984502468642</c:v>
                </c:pt>
                <c:pt idx="79">
                  <c:v>0.9999999504359468</c:v>
                </c:pt>
                <c:pt idx="80">
                  <c:v>0.99999998477002028</c:v>
                </c:pt>
                <c:pt idx="81">
                  <c:v>0.99999999550365049</c:v>
                </c:pt>
                <c:pt idx="82">
                  <c:v>0.99999999872459233</c:v>
                </c:pt>
                <c:pt idx="83">
                  <c:v>0.99999999965241082</c:v>
                </c:pt>
                <c:pt idx="84">
                  <c:v>0.99999999990898525</c:v>
                </c:pt>
                <c:pt idx="85">
                  <c:v>0.99999999997710265</c:v>
                </c:pt>
                <c:pt idx="86">
                  <c:v>0.99999999999446543</c:v>
                </c:pt>
                <c:pt idx="87">
                  <c:v>0.99999999999871469</c:v>
                </c:pt>
                <c:pt idx="88">
                  <c:v>0.99999999999971323</c:v>
                </c:pt>
                <c:pt idx="89">
                  <c:v>0.99999999999993849</c:v>
                </c:pt>
                <c:pt idx="90">
                  <c:v>0.99999999999998734</c:v>
                </c:pt>
                <c:pt idx="91">
                  <c:v>0.99999999999999745</c:v>
                </c:pt>
                <c:pt idx="92">
                  <c:v>0.99999999999999956</c:v>
                </c:pt>
                <c:pt idx="93">
                  <c:v>0.99999999999999989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76E-3E47-B960-B78F4F748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1185600"/>
        <c:axId val="1251829072"/>
      </c:lineChart>
      <c:catAx>
        <c:axId val="125118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1829072"/>
        <c:crosses val="autoZero"/>
        <c:auto val="1"/>
        <c:lblAlgn val="ctr"/>
        <c:lblOffset val="100"/>
        <c:noMultiLvlLbl val="0"/>
      </c:catAx>
      <c:valAx>
        <c:axId val="125182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118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'Проверка дистрибутивности'!$B$1</c:f>
              <c:strCache>
                <c:ptCount val="1"/>
                <c:pt idx="0">
                  <c:v>Треуг (A)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'Проверка дистрибутивности'!$A$2:$A$102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'Проверка дистрибутивности'!$B$2:$B$102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0.10000000000000009</c:v>
                </c:pt>
                <c:pt idx="12">
                  <c:v>0.19999999999999996</c:v>
                </c:pt>
                <c:pt idx="13">
                  <c:v>0.30000000000000004</c:v>
                </c:pt>
                <c:pt idx="14">
                  <c:v>0.39999999999999991</c:v>
                </c:pt>
                <c:pt idx="15">
                  <c:v>0.5</c:v>
                </c:pt>
                <c:pt idx="16">
                  <c:v>0.60000000000000009</c:v>
                </c:pt>
                <c:pt idx="17">
                  <c:v>0.7</c:v>
                </c:pt>
                <c:pt idx="18">
                  <c:v>0.8</c:v>
                </c:pt>
                <c:pt idx="19">
                  <c:v>0.89999999999999991</c:v>
                </c:pt>
                <c:pt idx="20">
                  <c:v>1</c:v>
                </c:pt>
                <c:pt idx="21">
                  <c:v>0.89999999999999991</c:v>
                </c:pt>
                <c:pt idx="22">
                  <c:v>0.79999999999999982</c:v>
                </c:pt>
                <c:pt idx="23">
                  <c:v>0.70000000000000018</c:v>
                </c:pt>
                <c:pt idx="24">
                  <c:v>0.60000000000000009</c:v>
                </c:pt>
                <c:pt idx="25">
                  <c:v>0.5</c:v>
                </c:pt>
                <c:pt idx="26">
                  <c:v>0.39999999999999991</c:v>
                </c:pt>
                <c:pt idx="27">
                  <c:v>0.29999999999999982</c:v>
                </c:pt>
                <c:pt idx="28">
                  <c:v>0.20000000000000018</c:v>
                </c:pt>
                <c:pt idx="29">
                  <c:v>0.10000000000000009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CF-7D47-A2F0-7A853DB4B356}"/>
            </c:ext>
          </c:extLst>
        </c:ser>
        <c:ser>
          <c:idx val="2"/>
          <c:order val="1"/>
          <c:tx>
            <c:strRef>
              <c:f>'Проверка дистрибутивности'!$C$1</c:f>
              <c:strCache>
                <c:ptCount val="1"/>
                <c:pt idx="0">
                  <c:v>Гаус (B)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'Проверка дистрибутивности'!$A$2:$A$102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'Проверка дистрибутивности'!$C$2:$C$102</c:f>
              <c:numCache>
                <c:formatCode>General</c:formatCode>
                <c:ptCount val="101"/>
                <c:pt idx="0">
                  <c:v>1.9287498479639181E-22</c:v>
                </c:pt>
                <c:pt idx="1">
                  <c:v>1.3969439431470891E-21</c:v>
                </c:pt>
                <c:pt idx="2">
                  <c:v>9.7209850203007803E-21</c:v>
                </c:pt>
                <c:pt idx="3">
                  <c:v>6.4993479720708472E-20</c:v>
                </c:pt>
                <c:pt idx="4">
                  <c:v>4.175010055850544E-19</c:v>
                </c:pt>
                <c:pt idx="5">
                  <c:v>2.5767571091549807E-18</c:v>
                </c:pt>
                <c:pt idx="6">
                  <c:v>1.5279799682872937E-17</c:v>
                </c:pt>
                <c:pt idx="7">
                  <c:v>8.7054266222962508E-17</c:v>
                </c:pt>
                <c:pt idx="8">
                  <c:v>4.7653047352990878E-16</c:v>
                </c:pt>
                <c:pt idx="9">
                  <c:v>2.5062218871452745E-15</c:v>
                </c:pt>
                <c:pt idx="10">
                  <c:v>1.2664165549094177E-14</c:v>
                </c:pt>
                <c:pt idx="11">
                  <c:v>6.1483964127047778E-14</c:v>
                </c:pt>
                <c:pt idx="12">
                  <c:v>2.8679750088880978E-13</c:v>
                </c:pt>
                <c:pt idx="13">
                  <c:v>1.2853372251336457E-12</c:v>
                </c:pt>
                <c:pt idx="14">
                  <c:v>5.5346100717010135E-12</c:v>
                </c:pt>
                <c:pt idx="15">
                  <c:v>2.289734845645553E-11</c:v>
                </c:pt>
                <c:pt idx="16">
                  <c:v>9.1014707644879687E-11</c:v>
                </c:pt>
                <c:pt idx="17">
                  <c:v>3.4758912812399344E-10</c:v>
                </c:pt>
                <c:pt idx="18">
                  <c:v>1.2754076295260396E-9</c:v>
                </c:pt>
                <c:pt idx="19">
                  <c:v>4.4963494622808535E-9</c:v>
                </c:pt>
                <c:pt idx="20">
                  <c:v>1.5229979744712629E-8</c:v>
                </c:pt>
                <c:pt idx="21">
                  <c:v>4.9564053191724981E-8</c:v>
                </c:pt>
                <c:pt idx="22">
                  <c:v>1.5497531357028994E-7</c:v>
                </c:pt>
                <c:pt idx="23">
                  <c:v>4.6557157157830776E-7</c:v>
                </c:pt>
                <c:pt idx="24">
                  <c:v>1.3438122776315191E-6</c:v>
                </c:pt>
                <c:pt idx="25">
                  <c:v>3.7266531720786705E-6</c:v>
                </c:pt>
                <c:pt idx="26">
                  <c:v>9.9295043058510811E-6</c:v>
                </c:pt>
                <c:pt idx="27">
                  <c:v>2.5419346516199291E-5</c:v>
                </c:pt>
                <c:pt idx="28">
                  <c:v>6.2521503774820152E-5</c:v>
                </c:pt>
                <c:pt idx="29">
                  <c:v>1.4774836023203364E-4</c:v>
                </c:pt>
                <c:pt idx="30">
                  <c:v>3.3546262790251185E-4</c:v>
                </c:pt>
                <c:pt idx="31">
                  <c:v>7.3180241888047277E-4</c:v>
                </c:pt>
                <c:pt idx="32">
                  <c:v>1.5338106793244659E-3</c:v>
                </c:pt>
                <c:pt idx="33">
                  <c:v>3.0887154082367661E-3</c:v>
                </c:pt>
                <c:pt idx="34">
                  <c:v>5.9760228950059375E-3</c:v>
                </c:pt>
                <c:pt idx="35">
                  <c:v>1.1108996538242306E-2</c:v>
                </c:pt>
                <c:pt idx="36">
                  <c:v>1.9841094744370295E-2</c:v>
                </c:pt>
                <c:pt idx="37">
                  <c:v>3.4047454734599372E-2</c:v>
                </c:pt>
                <c:pt idx="38">
                  <c:v>5.6134762834133684E-2</c:v>
                </c:pt>
                <c:pt idx="39">
                  <c:v>8.8921617459386301E-2</c:v>
                </c:pt>
                <c:pt idx="40">
                  <c:v>0.1353352832366127</c:v>
                </c:pt>
                <c:pt idx="41">
                  <c:v>0.19789869908361446</c:v>
                </c:pt>
                <c:pt idx="42">
                  <c:v>0.2780373004531943</c:v>
                </c:pt>
                <c:pt idx="43">
                  <c:v>0.37531109885139935</c:v>
                </c:pt>
                <c:pt idx="44">
                  <c:v>0.48675225595997201</c:v>
                </c:pt>
                <c:pt idx="45">
                  <c:v>0.60653065971263342</c:v>
                </c:pt>
                <c:pt idx="46">
                  <c:v>0.7261490370736905</c:v>
                </c:pt>
                <c:pt idx="47">
                  <c:v>0.83527021141127222</c:v>
                </c:pt>
                <c:pt idx="48">
                  <c:v>0.92311634638663576</c:v>
                </c:pt>
                <c:pt idx="49">
                  <c:v>0.98019867330675536</c:v>
                </c:pt>
                <c:pt idx="50">
                  <c:v>1</c:v>
                </c:pt>
                <c:pt idx="51">
                  <c:v>0.98019867330675536</c:v>
                </c:pt>
                <c:pt idx="52">
                  <c:v>0.92311634638663576</c:v>
                </c:pt>
                <c:pt idx="53">
                  <c:v>0.83527021141127222</c:v>
                </c:pt>
                <c:pt idx="54">
                  <c:v>0.7261490370736905</c:v>
                </c:pt>
                <c:pt idx="55">
                  <c:v>0.60653065971263342</c:v>
                </c:pt>
                <c:pt idx="56">
                  <c:v>0.48675225595997201</c:v>
                </c:pt>
                <c:pt idx="57">
                  <c:v>0.37531109885139935</c:v>
                </c:pt>
                <c:pt idx="58">
                  <c:v>0.2780373004531943</c:v>
                </c:pt>
                <c:pt idx="59">
                  <c:v>0.19789869908361446</c:v>
                </c:pt>
                <c:pt idx="60">
                  <c:v>0.1353352832366127</c:v>
                </c:pt>
                <c:pt idx="61">
                  <c:v>8.8921617459386454E-2</c:v>
                </c:pt>
                <c:pt idx="62">
                  <c:v>5.6134762834133684E-2</c:v>
                </c:pt>
                <c:pt idx="63">
                  <c:v>3.4047454734599372E-2</c:v>
                </c:pt>
                <c:pt idx="64">
                  <c:v>1.9841094744370243E-2</c:v>
                </c:pt>
                <c:pt idx="65">
                  <c:v>1.1108996538242306E-2</c:v>
                </c:pt>
                <c:pt idx="66">
                  <c:v>5.9760228950059592E-3</c:v>
                </c:pt>
                <c:pt idx="67">
                  <c:v>3.0887154082367661E-3</c:v>
                </c:pt>
                <c:pt idx="68">
                  <c:v>1.5338106793244659E-3</c:v>
                </c:pt>
                <c:pt idx="69">
                  <c:v>7.3180241888047082E-4</c:v>
                </c:pt>
                <c:pt idx="70">
                  <c:v>3.3546262790251185E-4</c:v>
                </c:pt>
                <c:pt idx="71">
                  <c:v>1.4774836023203415E-4</c:v>
                </c:pt>
                <c:pt idx="72">
                  <c:v>6.2521503774820152E-5</c:v>
                </c:pt>
                <c:pt idx="73">
                  <c:v>2.5419346516199291E-5</c:v>
                </c:pt>
                <c:pt idx="74">
                  <c:v>9.9295043058510456E-6</c:v>
                </c:pt>
                <c:pt idx="75">
                  <c:v>3.7266531720786705E-6</c:v>
                </c:pt>
                <c:pt idx="76">
                  <c:v>1.3438122776315261E-6</c:v>
                </c:pt>
                <c:pt idx="77">
                  <c:v>4.6557157157830776E-7</c:v>
                </c:pt>
                <c:pt idx="78">
                  <c:v>1.5497531357028994E-7</c:v>
                </c:pt>
                <c:pt idx="79">
                  <c:v>4.9564053191724796E-8</c:v>
                </c:pt>
                <c:pt idx="80">
                  <c:v>1.5229979744712629E-8</c:v>
                </c:pt>
                <c:pt idx="81">
                  <c:v>4.4963494622808858E-9</c:v>
                </c:pt>
                <c:pt idx="82">
                  <c:v>1.2754076295260576E-9</c:v>
                </c:pt>
                <c:pt idx="83">
                  <c:v>3.4758912812398977E-10</c:v>
                </c:pt>
                <c:pt idx="84">
                  <c:v>9.1014707644879028E-11</c:v>
                </c:pt>
                <c:pt idx="85">
                  <c:v>2.289734845645553E-11</c:v>
                </c:pt>
                <c:pt idx="86">
                  <c:v>5.5346100717010523E-12</c:v>
                </c:pt>
                <c:pt idx="87">
                  <c:v>1.2853372251336641E-12</c:v>
                </c:pt>
                <c:pt idx="88">
                  <c:v>2.8679750088880675E-13</c:v>
                </c:pt>
                <c:pt idx="89">
                  <c:v>6.1483964127047349E-14</c:v>
                </c:pt>
                <c:pt idx="90">
                  <c:v>1.2664165549094177E-14</c:v>
                </c:pt>
                <c:pt idx="91">
                  <c:v>2.5062218871452745E-15</c:v>
                </c:pt>
                <c:pt idx="92">
                  <c:v>4.7653047352991559E-16</c:v>
                </c:pt>
                <c:pt idx="93">
                  <c:v>8.7054266222961263E-17</c:v>
                </c:pt>
                <c:pt idx="94">
                  <c:v>1.5279799682872937E-17</c:v>
                </c:pt>
                <c:pt idx="95">
                  <c:v>2.5767571091549807E-18</c:v>
                </c:pt>
                <c:pt idx="96">
                  <c:v>4.175010055850544E-19</c:v>
                </c:pt>
                <c:pt idx="97">
                  <c:v>6.4993479720709856E-20</c:v>
                </c:pt>
                <c:pt idx="98">
                  <c:v>9.7209850203006419E-21</c:v>
                </c:pt>
                <c:pt idx="99">
                  <c:v>1.3969439431470891E-21</c:v>
                </c:pt>
                <c:pt idx="100">
                  <c:v>1.9287498479639181E-22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CF-7D47-A2F0-7A853DB4B356}"/>
            </c:ext>
          </c:extLst>
        </c:ser>
        <c:ser>
          <c:idx val="0"/>
          <c:order val="2"/>
          <c:tx>
            <c:strRef>
              <c:f>'Проверка дистрибутивности'!$AP$1</c:f>
              <c:strCache>
                <c:ptCount val="1"/>
                <c:pt idx="0">
                  <c:v>¬(A n B)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'Проверка дистрибутивности'!$AP$2:$AP$102</c:f>
              <c:numCache>
                <c:formatCode>General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0.99999999999993849</c:v>
                </c:pt>
                <c:pt idx="12">
                  <c:v>0.99999999999971323</c:v>
                </c:pt>
                <c:pt idx="13">
                  <c:v>0.99999999999871469</c:v>
                </c:pt>
                <c:pt idx="14">
                  <c:v>0.99999999999446543</c:v>
                </c:pt>
                <c:pt idx="15">
                  <c:v>0.99999999997710265</c:v>
                </c:pt>
                <c:pt idx="16">
                  <c:v>0.99999999990898525</c:v>
                </c:pt>
                <c:pt idx="17">
                  <c:v>0.99999999965241082</c:v>
                </c:pt>
                <c:pt idx="18">
                  <c:v>0.99999999872459233</c:v>
                </c:pt>
                <c:pt idx="19">
                  <c:v>0.99999999550365049</c:v>
                </c:pt>
                <c:pt idx="20">
                  <c:v>0.99999998477002028</c:v>
                </c:pt>
                <c:pt idx="21">
                  <c:v>0.9999999504359468</c:v>
                </c:pt>
                <c:pt idx="22">
                  <c:v>0.99999984502468642</c:v>
                </c:pt>
                <c:pt idx="23">
                  <c:v>0.99999953442842837</c:v>
                </c:pt>
                <c:pt idx="24">
                  <c:v>0.99999865618772232</c:v>
                </c:pt>
                <c:pt idx="25">
                  <c:v>0.99999627334682795</c:v>
                </c:pt>
                <c:pt idx="26">
                  <c:v>0.99999007049569411</c:v>
                </c:pt>
                <c:pt idx="27">
                  <c:v>0.99997458065348377</c:v>
                </c:pt>
                <c:pt idx="28">
                  <c:v>0.99993747849622516</c:v>
                </c:pt>
                <c:pt idx="29">
                  <c:v>0.99985225163976799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CF-7D47-A2F0-7A853DB4B356}"/>
            </c:ext>
          </c:extLst>
        </c:ser>
        <c:ser>
          <c:idx val="4"/>
          <c:order val="3"/>
          <c:tx>
            <c:strRef>
              <c:f>'Проверка дистрибутивности'!$AQ$1</c:f>
              <c:strCache>
                <c:ptCount val="1"/>
                <c:pt idx="0">
                  <c:v>¬A u ¬B</c:v>
                </c:pt>
              </c:strCache>
            </c:strRef>
          </c:tx>
          <c:spPr>
            <a:ln w="12700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'Проверка дистрибутивности'!$AQ$2:$AQ$102</c:f>
              <c:numCache>
                <c:formatCode>General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0.99999999999993849</c:v>
                </c:pt>
                <c:pt idx="12">
                  <c:v>0.99999999999971323</c:v>
                </c:pt>
                <c:pt idx="13">
                  <c:v>0.99999999999871469</c:v>
                </c:pt>
                <c:pt idx="14">
                  <c:v>0.99999999999446543</c:v>
                </c:pt>
                <c:pt idx="15">
                  <c:v>0.99999999997710265</c:v>
                </c:pt>
                <c:pt idx="16">
                  <c:v>0.99999999990898525</c:v>
                </c:pt>
                <c:pt idx="17">
                  <c:v>0.99999999965241082</c:v>
                </c:pt>
                <c:pt idx="18">
                  <c:v>0.99999999872459233</c:v>
                </c:pt>
                <c:pt idx="19">
                  <c:v>0.99999999550365049</c:v>
                </c:pt>
                <c:pt idx="20">
                  <c:v>0.99999998477002028</c:v>
                </c:pt>
                <c:pt idx="21">
                  <c:v>0.9999999504359468</c:v>
                </c:pt>
                <c:pt idx="22">
                  <c:v>0.99999984502468642</c:v>
                </c:pt>
                <c:pt idx="23">
                  <c:v>0.99999953442842837</c:v>
                </c:pt>
                <c:pt idx="24">
                  <c:v>0.99999865618772232</c:v>
                </c:pt>
                <c:pt idx="25">
                  <c:v>0.99999627334682795</c:v>
                </c:pt>
                <c:pt idx="26">
                  <c:v>0.99999007049569411</c:v>
                </c:pt>
                <c:pt idx="27">
                  <c:v>0.99997458065348377</c:v>
                </c:pt>
                <c:pt idx="28">
                  <c:v>0.99993747849622516</c:v>
                </c:pt>
                <c:pt idx="29">
                  <c:v>0.99985225163976799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ACF-7D47-A2F0-7A853DB4B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1185600"/>
        <c:axId val="1251829072"/>
      </c:lineChart>
      <c:catAx>
        <c:axId val="125118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1829072"/>
        <c:crosses val="autoZero"/>
        <c:auto val="1"/>
        <c:lblAlgn val="ctr"/>
        <c:lblOffset val="100"/>
        <c:noMultiLvlLbl val="0"/>
      </c:catAx>
      <c:valAx>
        <c:axId val="125182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118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'Множество "Старый"'!$B$1</c:f>
              <c:strCache>
                <c:ptCount val="1"/>
                <c:pt idx="0">
                  <c:v>Степень принадлежности множеству "Старый"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'Множество "Старый"'!$A$2:$A$102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'Множество "Старый"'!$B$2:$B$102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8.0000000000000004E-4</c:v>
                </c:pt>
                <c:pt idx="22">
                  <c:v>3.2000000000000002E-3</c:v>
                </c:pt>
                <c:pt idx="23">
                  <c:v>7.1999999999999998E-3</c:v>
                </c:pt>
                <c:pt idx="24">
                  <c:v>1.2800000000000001E-2</c:v>
                </c:pt>
                <c:pt idx="25">
                  <c:v>2.0000000000000004E-2</c:v>
                </c:pt>
                <c:pt idx="26">
                  <c:v>2.8799999999999999E-2</c:v>
                </c:pt>
                <c:pt idx="27">
                  <c:v>3.9200000000000006E-2</c:v>
                </c:pt>
                <c:pt idx="28">
                  <c:v>5.1200000000000002E-2</c:v>
                </c:pt>
                <c:pt idx="29">
                  <c:v>6.4799999999999996E-2</c:v>
                </c:pt>
                <c:pt idx="30">
                  <c:v>8.0000000000000016E-2</c:v>
                </c:pt>
                <c:pt idx="31">
                  <c:v>9.6799999999999997E-2</c:v>
                </c:pt>
                <c:pt idx="32">
                  <c:v>0.1152</c:v>
                </c:pt>
                <c:pt idx="33">
                  <c:v>0.13520000000000001</c:v>
                </c:pt>
                <c:pt idx="34">
                  <c:v>0.15680000000000002</c:v>
                </c:pt>
                <c:pt idx="35">
                  <c:v>0.18</c:v>
                </c:pt>
                <c:pt idx="36">
                  <c:v>0.20480000000000001</c:v>
                </c:pt>
                <c:pt idx="37">
                  <c:v>0.23120000000000004</c:v>
                </c:pt>
                <c:pt idx="38">
                  <c:v>0.25919999999999999</c:v>
                </c:pt>
                <c:pt idx="39">
                  <c:v>0.2888</c:v>
                </c:pt>
                <c:pt idx="40">
                  <c:v>0.32000000000000006</c:v>
                </c:pt>
                <c:pt idx="41">
                  <c:v>0.35279999999999995</c:v>
                </c:pt>
                <c:pt idx="42">
                  <c:v>0.38719999999999999</c:v>
                </c:pt>
                <c:pt idx="43">
                  <c:v>0.42320000000000002</c:v>
                </c:pt>
                <c:pt idx="44">
                  <c:v>0.46079999999999999</c:v>
                </c:pt>
                <c:pt idx="45">
                  <c:v>0.5</c:v>
                </c:pt>
                <c:pt idx="46">
                  <c:v>0.57444251681165903</c:v>
                </c:pt>
                <c:pt idx="47">
                  <c:v>0.6456563062257954</c:v>
                </c:pt>
                <c:pt idx="48">
                  <c:v>0.71094950262500389</c:v>
                </c:pt>
                <c:pt idx="49">
                  <c:v>0.76852478349901754</c:v>
                </c:pt>
                <c:pt idx="50">
                  <c:v>0.81757447619364365</c:v>
                </c:pt>
                <c:pt idx="51">
                  <c:v>0.85814893509951229</c:v>
                </c:pt>
                <c:pt idx="52">
                  <c:v>0.89090317880438707</c:v>
                </c:pt>
                <c:pt idx="53">
                  <c:v>0.91682730350607766</c:v>
                </c:pt>
                <c:pt idx="54">
                  <c:v>0.9370266439430035</c:v>
                </c:pt>
                <c:pt idx="55">
                  <c:v>0.95257412682243336</c:v>
                </c:pt>
                <c:pt idx="56">
                  <c:v>0.96442881072736386</c:v>
                </c:pt>
                <c:pt idx="57">
                  <c:v>0.97340300642313404</c:v>
                </c:pt>
                <c:pt idx="58">
                  <c:v>0.98015969426592253</c:v>
                </c:pt>
                <c:pt idx="59">
                  <c:v>0.98522596830672693</c:v>
                </c:pt>
                <c:pt idx="60">
                  <c:v>0.98901305736940681</c:v>
                </c:pt>
                <c:pt idx="61">
                  <c:v>0.99183742884684012</c:v>
                </c:pt>
                <c:pt idx="62">
                  <c:v>0.99394019850841575</c:v>
                </c:pt>
                <c:pt idx="63">
                  <c:v>0.99550372683905886</c:v>
                </c:pt>
                <c:pt idx="64">
                  <c:v>0.99666519269258669</c:v>
                </c:pt>
                <c:pt idx="65">
                  <c:v>0.99752737684336534</c:v>
                </c:pt>
                <c:pt idx="66">
                  <c:v>0.99816706105750719</c:v>
                </c:pt>
                <c:pt idx="67">
                  <c:v>0.9986414800495711</c:v>
                </c:pt>
                <c:pt idx="68">
                  <c:v>0.9989932291799144</c:v>
                </c:pt>
                <c:pt idx="69">
                  <c:v>0.99925397116616332</c:v>
                </c:pt>
                <c:pt idx="70">
                  <c:v>0.9994472213630764</c:v>
                </c:pt>
                <c:pt idx="71">
                  <c:v>0.99959043283501392</c:v>
                </c:pt>
                <c:pt idx="72">
                  <c:v>0.99969655296997117</c:v>
                </c:pt>
                <c:pt idx="73">
                  <c:v>0.99977518322976666</c:v>
                </c:pt>
                <c:pt idx="74">
                  <c:v>0.99983344193522272</c:v>
                </c:pt>
                <c:pt idx="75">
                  <c:v>0.99987660542401369</c:v>
                </c:pt>
                <c:pt idx="76">
                  <c:v>0.9999085841261478</c:v>
                </c:pt>
                <c:pt idx="77">
                  <c:v>0.99993227585038036</c:v>
                </c:pt>
                <c:pt idx="78">
                  <c:v>0.99994982783531616</c:v>
                </c:pt>
                <c:pt idx="79">
                  <c:v>0.99996283106289707</c:v>
                </c:pt>
                <c:pt idx="80">
                  <c:v>0.99997246430888531</c:v>
                </c:pt>
                <c:pt idx="81">
                  <c:v>0.99997960091272009</c:v>
                </c:pt>
                <c:pt idx="82">
                  <c:v>0.99998488790455897</c:v>
                </c:pt>
                <c:pt idx="83">
                  <c:v>0.999988804640495</c:v>
                </c:pt>
                <c:pt idx="84">
                  <c:v>0.99999170624962608</c:v>
                </c:pt>
                <c:pt idx="85">
                  <c:v>0.99999385582539779</c:v>
                </c:pt>
                <c:pt idx="86">
                  <c:v>0.99999544827625519</c:v>
                </c:pt>
                <c:pt idx="87">
                  <c:v>0.99999662799613631</c:v>
                </c:pt>
                <c:pt idx="88">
                  <c:v>0.9999975019559143</c:v>
                </c:pt>
                <c:pt idx="89">
                  <c:v>0.99999814940222709</c:v>
                </c:pt>
                <c:pt idx="90">
                  <c:v>0.99999862904279302</c:v>
                </c:pt>
                <c:pt idx="91">
                  <c:v>0.99999898436956058</c:v>
                </c:pt>
                <c:pt idx="92">
                  <c:v>0.99999924760226688</c:v>
                </c:pt>
                <c:pt idx="93">
                  <c:v>0.99999944260994145</c:v>
                </c:pt>
                <c:pt idx="94">
                  <c:v>0.99999958707522896</c:v>
                </c:pt>
                <c:pt idx="95">
                  <c:v>0.99999969409777301</c:v>
                </c:pt>
                <c:pt idx="96">
                  <c:v>0.9999997733820386</c:v>
                </c:pt>
                <c:pt idx="97">
                  <c:v>0.99999983211727517</c:v>
                </c:pt>
                <c:pt idx="98">
                  <c:v>0.99999987562941317</c:v>
                </c:pt>
                <c:pt idx="99">
                  <c:v>0.99999990786400006</c:v>
                </c:pt>
                <c:pt idx="100">
                  <c:v>0.99999993174397095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DC-D341-8B50-CA55A1BCD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1338351"/>
        <c:axId val="961136207"/>
      </c:lineChart>
      <c:catAx>
        <c:axId val="961338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1136207"/>
        <c:crosses val="autoZero"/>
        <c:auto val="1"/>
        <c:lblAlgn val="ctr"/>
        <c:lblOffset val="100"/>
        <c:noMultiLvlLbl val="0"/>
      </c:catAx>
      <c:valAx>
        <c:axId val="96113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1338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Степень принадлежности населения</a:t>
            </a:r>
            <a:r>
              <a:rPr lang="ru-RU" baseline="0"/>
              <a:t> к классу от стоимости автомобиля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Автомобили!$B$1</c:f>
              <c:strCache>
                <c:ptCount val="1"/>
                <c:pt idx="0">
                  <c:v>Бедные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Автомобили!$A$2:$A$102</c:f>
              <c:numCache>
                <c:formatCode>General</c:formatCode>
                <c:ptCount val="10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</c:numCache>
            </c:numRef>
          </c:cat>
          <c:val>
            <c:numRef>
              <c:f>Автомобили!$B$2:$B$102</c:f>
              <c:numCache>
                <c:formatCode>General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0.98816568047337283</c:v>
                </c:pt>
                <c:pt idx="4">
                  <c:v>0.9526627218934911</c:v>
                </c:pt>
                <c:pt idx="5">
                  <c:v>0.89349112426035504</c:v>
                </c:pt>
                <c:pt idx="6">
                  <c:v>0.81065088757396442</c:v>
                </c:pt>
                <c:pt idx="7">
                  <c:v>0.70414201183431957</c:v>
                </c:pt>
                <c:pt idx="8">
                  <c:v>0.57988165680473369</c:v>
                </c:pt>
                <c:pt idx="9">
                  <c:v>0.42603550295857995</c:v>
                </c:pt>
                <c:pt idx="10">
                  <c:v>0.29585798816568049</c:v>
                </c:pt>
                <c:pt idx="11">
                  <c:v>0.18934911242603553</c:v>
                </c:pt>
                <c:pt idx="12">
                  <c:v>0.10650887573964499</c:v>
                </c:pt>
                <c:pt idx="13">
                  <c:v>4.7337278106508882E-2</c:v>
                </c:pt>
                <c:pt idx="14">
                  <c:v>1.183431952662722E-2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29-4844-AAD3-3EA6B1FCE6CE}"/>
            </c:ext>
          </c:extLst>
        </c:ser>
        <c:ser>
          <c:idx val="1"/>
          <c:order val="1"/>
          <c:tx>
            <c:strRef>
              <c:f>Автомобили!$C$1</c:f>
              <c:strCache>
                <c:ptCount val="1"/>
                <c:pt idx="0">
                  <c:v>Средний класс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Автомобили!$A$2:$A$102</c:f>
              <c:numCache>
                <c:formatCode>General</c:formatCode>
                <c:ptCount val="10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</c:numCache>
            </c:numRef>
          </c:cat>
          <c:val>
            <c:numRef>
              <c:f>Автомобили!$C$2:$C$102</c:f>
              <c:numCache>
                <c:formatCode>General</c:formatCode>
                <c:ptCount val="101"/>
                <c:pt idx="0">
                  <c:v>5.8823529411764705E-2</c:v>
                </c:pt>
                <c:pt idx="1">
                  <c:v>6.6795882338970811E-2</c:v>
                </c:pt>
                <c:pt idx="2">
                  <c:v>7.609566483936861E-2</c:v>
                </c:pt>
                <c:pt idx="3">
                  <c:v>8.6974672975229594E-2</c:v>
                </c:pt>
                <c:pt idx="4">
                  <c:v>9.9733846072013244E-2</c:v>
                </c:pt>
                <c:pt idx="5">
                  <c:v>0.11473087818696882</c:v>
                </c:pt>
                <c:pt idx="6">
                  <c:v>0.13238720610040242</c:v>
                </c:pt>
                <c:pt idx="7">
                  <c:v>0.15319276415728089</c:v>
                </c:pt>
                <c:pt idx="8">
                  <c:v>0.17770577890417408</c:v>
                </c:pt>
                <c:pt idx="9">
                  <c:v>0.20654329147389297</c:v>
                </c:pt>
                <c:pt idx="10">
                  <c:v>0.24035608308605341</c:v>
                </c:pt>
                <c:pt idx="11">
                  <c:v>0.27977960275441294</c:v>
                </c:pt>
                <c:pt idx="12">
                  <c:v>0.32535137948984905</c:v>
                </c:pt>
                <c:pt idx="13">
                  <c:v>0.37738732425864363</c:v>
                </c:pt>
                <c:pt idx="14">
                  <c:v>0.43581752911906751</c:v>
                </c:pt>
                <c:pt idx="15">
                  <c:v>0.5</c:v>
                </c:pt>
                <c:pt idx="16">
                  <c:v>0.56855830460125101</c:v>
                </c:pt>
                <c:pt idx="17">
                  <c:v>0.63931755613365993</c:v>
                </c:pt>
                <c:pt idx="18">
                  <c:v>0.7094211123723041</c:v>
                </c:pt>
                <c:pt idx="19">
                  <c:v>0.77567186590261394</c:v>
                </c:pt>
                <c:pt idx="20">
                  <c:v>0.83505154639175261</c:v>
                </c:pt>
                <c:pt idx="21">
                  <c:v>0.88526912181303119</c:v>
                </c:pt>
                <c:pt idx="22">
                  <c:v>0.92514756674768373</c:v>
                </c:pt>
                <c:pt idx="23">
                  <c:v>0.95472032587787115</c:v>
                </c:pt>
                <c:pt idx="24">
                  <c:v>0.97503900156006229</c:v>
                </c:pt>
                <c:pt idx="25">
                  <c:v>0.98780487804878048</c:v>
                </c:pt>
                <c:pt idx="26">
                  <c:v>0.99496865234566922</c:v>
                </c:pt>
                <c:pt idx="27">
                  <c:v>0.99840255591054305</c:v>
                </c:pt>
                <c:pt idx="28">
                  <c:v>0.99968405047293685</c:v>
                </c:pt>
                <c:pt idx="29">
                  <c:v>0.99998024730375701</c:v>
                </c:pt>
                <c:pt idx="30">
                  <c:v>1</c:v>
                </c:pt>
                <c:pt idx="31">
                  <c:v>0.99998024730375701</c:v>
                </c:pt>
                <c:pt idx="32">
                  <c:v>0.99968405047293685</c:v>
                </c:pt>
                <c:pt idx="33">
                  <c:v>0.99840255591054305</c:v>
                </c:pt>
                <c:pt idx="34">
                  <c:v>0.99496865234566922</c:v>
                </c:pt>
                <c:pt idx="35">
                  <c:v>0.98780487804878048</c:v>
                </c:pt>
                <c:pt idx="36">
                  <c:v>0.97503900156006229</c:v>
                </c:pt>
                <c:pt idx="37">
                  <c:v>0.95472032587787115</c:v>
                </c:pt>
                <c:pt idx="38">
                  <c:v>0.92514756674768373</c:v>
                </c:pt>
                <c:pt idx="39">
                  <c:v>0.88526912181303119</c:v>
                </c:pt>
                <c:pt idx="40">
                  <c:v>0.83505154639175261</c:v>
                </c:pt>
                <c:pt idx="41">
                  <c:v>0.77567186590261394</c:v>
                </c:pt>
                <c:pt idx="42">
                  <c:v>0.7094211123723041</c:v>
                </c:pt>
                <c:pt idx="43">
                  <c:v>0.63931755613365993</c:v>
                </c:pt>
                <c:pt idx="44">
                  <c:v>0.56855830460125101</c:v>
                </c:pt>
                <c:pt idx="45">
                  <c:v>0.5</c:v>
                </c:pt>
                <c:pt idx="46">
                  <c:v>0.43581752911906751</c:v>
                </c:pt>
                <c:pt idx="47">
                  <c:v>0.37738732425864363</c:v>
                </c:pt>
                <c:pt idx="48">
                  <c:v>0.32535137948984905</c:v>
                </c:pt>
                <c:pt idx="49">
                  <c:v>0.27977960275441294</c:v>
                </c:pt>
                <c:pt idx="50">
                  <c:v>0.24035608308605341</c:v>
                </c:pt>
                <c:pt idx="51">
                  <c:v>0.20654329147389297</c:v>
                </c:pt>
                <c:pt idx="52">
                  <c:v>0.17770577890417408</c:v>
                </c:pt>
                <c:pt idx="53">
                  <c:v>0.15319276415728089</c:v>
                </c:pt>
                <c:pt idx="54">
                  <c:v>0.13238720610040242</c:v>
                </c:pt>
                <c:pt idx="55">
                  <c:v>0.11473087818696882</c:v>
                </c:pt>
                <c:pt idx="56">
                  <c:v>9.9733846072013244E-2</c:v>
                </c:pt>
                <c:pt idx="57">
                  <c:v>8.6974672975229594E-2</c:v>
                </c:pt>
                <c:pt idx="58">
                  <c:v>7.609566483936861E-2</c:v>
                </c:pt>
                <c:pt idx="59">
                  <c:v>6.6795882338970811E-2</c:v>
                </c:pt>
                <c:pt idx="60">
                  <c:v>5.8823529411764705E-2</c:v>
                </c:pt>
                <c:pt idx="61">
                  <c:v>5.1968596083133312E-2</c:v>
                </c:pt>
                <c:pt idx="62">
                  <c:v>4.6056180807695773E-2</c:v>
                </c:pt>
                <c:pt idx="63">
                  <c:v>4.0940652430237118E-2</c:v>
                </c:pt>
                <c:pt idx="64">
                  <c:v>3.6500665844245092E-2</c:v>
                </c:pt>
                <c:pt idx="65">
                  <c:v>3.2634971796937938E-2</c:v>
                </c:pt>
                <c:pt idx="66">
                  <c:v>2.925892982538271E-2</c:v>
                </c:pt>
                <c:pt idx="67">
                  <c:v>2.6301625219634802E-2</c:v>
                </c:pt>
                <c:pt idx="68">
                  <c:v>2.3703494913522631E-2</c:v>
                </c:pt>
                <c:pt idx="69">
                  <c:v>2.1414376755978889E-2</c:v>
                </c:pt>
                <c:pt idx="70">
                  <c:v>1.9391908067991383E-2</c:v>
                </c:pt>
                <c:pt idx="71">
                  <c:v>1.7600210820105509E-2</c:v>
                </c:pt>
                <c:pt idx="72">
                  <c:v>1.6008811249711846E-2</c:v>
                </c:pt>
                <c:pt idx="73">
                  <c:v>1.4591750912110533E-2</c:v>
                </c:pt>
                <c:pt idx="74">
                  <c:v>1.3326853959530068E-2</c:v>
                </c:pt>
                <c:pt idx="75">
                  <c:v>1.2195121951219513E-2</c:v>
                </c:pt>
                <c:pt idx="76">
                  <c:v>1.1180232862442166E-2</c:v>
                </c:pt>
                <c:pt idx="77">
                  <c:v>1.0268125345566786E-2</c:v>
                </c:pt>
                <c:pt idx="78">
                  <c:v>9.4466528619579476E-3</c:v>
                </c:pt>
                <c:pt idx="79">
                  <c:v>8.7052951924760109E-3</c:v>
                </c:pt>
                <c:pt idx="80">
                  <c:v>8.0349171709155811E-3</c:v>
                </c:pt>
                <c:pt idx="81">
                  <c:v>7.4275663727331083E-3</c:v>
                </c:pt>
                <c:pt idx="82">
                  <c:v>6.8763030169754014E-3</c:v>
                </c:pt>
                <c:pt idx="83">
                  <c:v>6.375056572724253E-3</c:v>
                </c:pt>
                <c:pt idx="84">
                  <c:v>5.9185045596159115E-3</c:v>
                </c:pt>
                <c:pt idx="85">
                  <c:v>5.5019698410542061E-3</c:v>
                </c:pt>
                <c:pt idx="86">
                  <c:v>5.1213333655703349E-3</c:v>
                </c:pt>
                <c:pt idx="87">
                  <c:v>4.7729598460434074E-3</c:v>
                </c:pt>
                <c:pt idx="88">
                  <c:v>4.453634301948577E-3</c:v>
                </c:pt>
                <c:pt idx="89">
                  <c:v>4.1605077454888598E-3</c:v>
                </c:pt>
                <c:pt idx="90">
                  <c:v>3.8910505836575876E-3</c:v>
                </c:pt>
                <c:pt idx="91">
                  <c:v>3.6430125472188403E-3</c:v>
                </c:pt>
                <c:pt idx="92">
                  <c:v>3.4143881541200505E-3</c:v>
                </c:pt>
                <c:pt idx="93">
                  <c:v>3.2033868768771845E-3</c:v>
                </c:pt>
                <c:pt idx="94">
                  <c:v>3.0084073173736311E-3</c:v>
                </c:pt>
                <c:pt idx="95">
                  <c:v>2.828014803435515E-3</c:v>
                </c:pt>
                <c:pt idx="96">
                  <c:v>2.6609219136498902E-3</c:v>
                </c:pt>
                <c:pt idx="97">
                  <c:v>2.5059715135513534E-3</c:v>
                </c:pt>
                <c:pt idx="98">
                  <c:v>2.3621219502556021E-3</c:v>
                </c:pt>
                <c:pt idx="99">
                  <c:v>2.2284341060948573E-3</c:v>
                </c:pt>
                <c:pt idx="100">
                  <c:v>2.104060056627788E-3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29-4844-AAD3-3EA6B1FCE6CE}"/>
            </c:ext>
          </c:extLst>
        </c:ser>
        <c:ser>
          <c:idx val="2"/>
          <c:order val="2"/>
          <c:tx>
            <c:strRef>
              <c:f>Автомобили!$D$1</c:f>
              <c:strCache>
                <c:ptCount val="1"/>
                <c:pt idx="0">
                  <c:v>Богатые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Автомобили!$A$2:$A$102</c:f>
              <c:numCache>
                <c:formatCode>General</c:formatCode>
                <c:ptCount val="10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</c:numCache>
            </c:numRef>
          </c:cat>
          <c:val>
            <c:numRef>
              <c:f>Автомобили!$D$2:$D$102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1.2500000000000002E-3</c:v>
                </c:pt>
                <c:pt idx="32">
                  <c:v>5.000000000000001E-3</c:v>
                </c:pt>
                <c:pt idx="33">
                  <c:v>1.125E-2</c:v>
                </c:pt>
                <c:pt idx="34">
                  <c:v>2.0000000000000004E-2</c:v>
                </c:pt>
                <c:pt idx="35">
                  <c:v>3.125E-2</c:v>
                </c:pt>
                <c:pt idx="36">
                  <c:v>4.4999999999999998E-2</c:v>
                </c:pt>
                <c:pt idx="37">
                  <c:v>6.1249999999999992E-2</c:v>
                </c:pt>
                <c:pt idx="38">
                  <c:v>8.0000000000000016E-2</c:v>
                </c:pt>
                <c:pt idx="39">
                  <c:v>0.10125000000000001</c:v>
                </c:pt>
                <c:pt idx="40">
                  <c:v>0.125</c:v>
                </c:pt>
                <c:pt idx="41">
                  <c:v>0.15125000000000002</c:v>
                </c:pt>
                <c:pt idx="42">
                  <c:v>0.18</c:v>
                </c:pt>
                <c:pt idx="43">
                  <c:v>0.21125000000000002</c:v>
                </c:pt>
                <c:pt idx="44">
                  <c:v>0.24499999999999997</c:v>
                </c:pt>
                <c:pt idx="45">
                  <c:v>0.28125</c:v>
                </c:pt>
                <c:pt idx="46">
                  <c:v>0.32000000000000006</c:v>
                </c:pt>
                <c:pt idx="47">
                  <c:v>0.36124999999999996</c:v>
                </c:pt>
                <c:pt idx="48">
                  <c:v>0.40500000000000003</c:v>
                </c:pt>
                <c:pt idx="49">
                  <c:v>0.45124999999999998</c:v>
                </c:pt>
                <c:pt idx="50">
                  <c:v>0.5</c:v>
                </c:pt>
                <c:pt idx="51">
                  <c:v>0.54875000000000007</c:v>
                </c:pt>
                <c:pt idx="52">
                  <c:v>0.59499999999999997</c:v>
                </c:pt>
                <c:pt idx="53">
                  <c:v>0.63875000000000004</c:v>
                </c:pt>
                <c:pt idx="54">
                  <c:v>0.67999999999999994</c:v>
                </c:pt>
                <c:pt idx="55">
                  <c:v>0.71875</c:v>
                </c:pt>
                <c:pt idx="56">
                  <c:v>0.755</c:v>
                </c:pt>
                <c:pt idx="57">
                  <c:v>0.78874999999999995</c:v>
                </c:pt>
                <c:pt idx="58">
                  <c:v>0.82000000000000006</c:v>
                </c:pt>
                <c:pt idx="59">
                  <c:v>0.84875</c:v>
                </c:pt>
                <c:pt idx="60">
                  <c:v>0.875</c:v>
                </c:pt>
                <c:pt idx="61">
                  <c:v>0.89874999999999994</c:v>
                </c:pt>
                <c:pt idx="62">
                  <c:v>0.91999999999999993</c:v>
                </c:pt>
                <c:pt idx="63">
                  <c:v>0.93874999999999997</c:v>
                </c:pt>
                <c:pt idx="64">
                  <c:v>0.95499999999999996</c:v>
                </c:pt>
                <c:pt idx="65">
                  <c:v>0.96875</c:v>
                </c:pt>
                <c:pt idx="66">
                  <c:v>0.98</c:v>
                </c:pt>
                <c:pt idx="67">
                  <c:v>0.98875000000000002</c:v>
                </c:pt>
                <c:pt idx="68">
                  <c:v>0.995</c:v>
                </c:pt>
                <c:pt idx="69">
                  <c:v>0.99875000000000003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D29-4844-AAD3-3EA6B1FCE6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3160175"/>
        <c:axId val="963411183"/>
      </c:lineChart>
      <c:catAx>
        <c:axId val="963160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3411183"/>
        <c:crosses val="autoZero"/>
        <c:auto val="1"/>
        <c:lblAlgn val="ctr"/>
        <c:lblOffset val="100"/>
        <c:noMultiLvlLbl val="0"/>
      </c:catAx>
      <c:valAx>
        <c:axId val="96341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3160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Дисциплины!$B$1</c:f>
              <c:strCache>
                <c:ptCount val="1"/>
                <c:pt idx="0">
                  <c:v>Любимая дисциплина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Дисциплины!$A$2:$A$11</c:f>
              <c:strCache>
                <c:ptCount val="10"/>
                <c:pt idx="0">
                  <c:v>Контроль и ревизия</c:v>
                </c:pt>
                <c:pt idx="1">
                  <c:v>Аудит</c:v>
                </c:pt>
                <c:pt idx="2">
                  <c:v>ММВЗФМ</c:v>
                </c:pt>
                <c:pt idx="3">
                  <c:v>СТБД</c:v>
                </c:pt>
                <c:pt idx="4">
                  <c:v>УИР</c:v>
                </c:pt>
                <c:pt idx="5">
                  <c:v>Английский</c:v>
                </c:pt>
                <c:pt idx="6">
                  <c:v>РИАС</c:v>
                </c:pt>
                <c:pt idx="7">
                  <c:v>ИРФМ</c:v>
                </c:pt>
                <c:pt idx="8">
                  <c:v>Экономический анализ</c:v>
                </c:pt>
                <c:pt idx="9">
                  <c:v>Экономическая безопасность</c:v>
                </c:pt>
              </c:strCache>
            </c:strRef>
          </c:cat>
          <c:val>
            <c:numRef>
              <c:f>Дисциплины!$R$2:$R$11</c:f>
              <c:numCache>
                <c:formatCode>General</c:formatCode>
                <c:ptCount val="10"/>
                <c:pt idx="0">
                  <c:v>0.28571428571428575</c:v>
                </c:pt>
                <c:pt idx="1">
                  <c:v>0.42857142857142855</c:v>
                </c:pt>
                <c:pt idx="2">
                  <c:v>0.8571428571428571</c:v>
                </c:pt>
                <c:pt idx="3">
                  <c:v>1</c:v>
                </c:pt>
                <c:pt idx="4">
                  <c:v>0.57142857142857151</c:v>
                </c:pt>
                <c:pt idx="5">
                  <c:v>0.7142857142857143</c:v>
                </c:pt>
                <c:pt idx="6">
                  <c:v>0.42857142857142855</c:v>
                </c:pt>
                <c:pt idx="7">
                  <c:v>0.7142857142857143</c:v>
                </c:pt>
                <c:pt idx="8">
                  <c:v>0.42857142857142855</c:v>
                </c:pt>
                <c:pt idx="9">
                  <c:v>0.8571428571428571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B2-1A41-9A81-A3B7D64D98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0238160"/>
        <c:axId val="1199484624"/>
      </c:barChart>
      <c:catAx>
        <c:axId val="112023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99484624"/>
        <c:crosses val="autoZero"/>
        <c:auto val="1"/>
        <c:lblAlgn val="ctr"/>
        <c:lblOffset val="100"/>
        <c:noMultiLvlLbl val="0"/>
      </c:catAx>
      <c:valAx>
        <c:axId val="119948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20238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Дисциплины!$C$1</c:f>
              <c:strCache>
                <c:ptCount val="1"/>
                <c:pt idx="0">
                  <c:v>Сложная дисциплина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Дисциплины!$A$2:$A$11</c:f>
              <c:strCache>
                <c:ptCount val="10"/>
                <c:pt idx="0">
                  <c:v>Контроль и ревизия</c:v>
                </c:pt>
                <c:pt idx="1">
                  <c:v>Аудит</c:v>
                </c:pt>
                <c:pt idx="2">
                  <c:v>ММВЗФМ</c:v>
                </c:pt>
                <c:pt idx="3">
                  <c:v>СТБД</c:v>
                </c:pt>
                <c:pt idx="4">
                  <c:v>УИР</c:v>
                </c:pt>
                <c:pt idx="5">
                  <c:v>Английский</c:v>
                </c:pt>
                <c:pt idx="6">
                  <c:v>РИАС</c:v>
                </c:pt>
                <c:pt idx="7">
                  <c:v>ИРФМ</c:v>
                </c:pt>
                <c:pt idx="8">
                  <c:v>Экономический анализ</c:v>
                </c:pt>
                <c:pt idx="9">
                  <c:v>Экономическая безопасность</c:v>
                </c:pt>
              </c:strCache>
            </c:strRef>
          </c:cat>
          <c:val>
            <c:numRef>
              <c:f>Дисциплины!$R$15:$R$24</c:f>
              <c:numCache>
                <c:formatCode>General</c:formatCode>
                <c:ptCount val="10"/>
                <c:pt idx="0">
                  <c:v>0.22222222222222221</c:v>
                </c:pt>
                <c:pt idx="1">
                  <c:v>0.33333333333333331</c:v>
                </c:pt>
                <c:pt idx="2">
                  <c:v>1</c:v>
                </c:pt>
                <c:pt idx="3">
                  <c:v>0.66666666666666663</c:v>
                </c:pt>
                <c:pt idx="4">
                  <c:v>1</c:v>
                </c:pt>
                <c:pt idx="5">
                  <c:v>0.44444444444444442</c:v>
                </c:pt>
                <c:pt idx="6">
                  <c:v>0.33333333333333331</c:v>
                </c:pt>
                <c:pt idx="7">
                  <c:v>0.55555555555555547</c:v>
                </c:pt>
                <c:pt idx="8">
                  <c:v>0.33333333333333331</c:v>
                </c:pt>
                <c:pt idx="9">
                  <c:v>0.44444444444444442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AC-8640-926E-A98B6A2DBE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8885600"/>
        <c:axId val="1198761376"/>
      </c:barChart>
      <c:catAx>
        <c:axId val="119888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98761376"/>
        <c:crosses val="autoZero"/>
        <c:auto val="1"/>
        <c:lblAlgn val="ctr"/>
        <c:lblOffset val="100"/>
        <c:noMultiLvlLbl val="0"/>
      </c:catAx>
      <c:valAx>
        <c:axId val="119876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98885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'Дисциплины ред'!$A$1</c:f>
              <c:strCache>
                <c:ptCount val="1"/>
                <c:pt idx="0">
                  <c:v>Любимые предметы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'Дисциплины ред'!$N$2:$N$11</c:f>
              <c:strCache>
                <c:ptCount val="10"/>
                <c:pt idx="0">
                  <c:v>Контроль и ревизия</c:v>
                </c:pt>
                <c:pt idx="1">
                  <c:v>Аудит</c:v>
                </c:pt>
                <c:pt idx="2">
                  <c:v>ММВЗФМ</c:v>
                </c:pt>
                <c:pt idx="3">
                  <c:v>СТБД</c:v>
                </c:pt>
                <c:pt idx="4">
                  <c:v>УИР</c:v>
                </c:pt>
                <c:pt idx="5">
                  <c:v>Английский</c:v>
                </c:pt>
                <c:pt idx="6">
                  <c:v>РИАС</c:v>
                </c:pt>
                <c:pt idx="7">
                  <c:v>ИРФМ</c:v>
                </c:pt>
                <c:pt idx="8">
                  <c:v>Экономический анализ</c:v>
                </c:pt>
                <c:pt idx="9">
                  <c:v>Экономическая безопасность</c:v>
                </c:pt>
              </c:strCache>
            </c:strRef>
          </c:cat>
          <c:val>
            <c:numRef>
              <c:f>'Дисциплины ред'!$Z$2:$Z$11</c:f>
              <c:numCache>
                <c:formatCode>0.00</c:formatCode>
                <c:ptCount val="10"/>
                <c:pt idx="0">
                  <c:v>6.2370062370062436E-2</c:v>
                </c:pt>
                <c:pt idx="1">
                  <c:v>6.2370062370062436E-2</c:v>
                </c:pt>
                <c:pt idx="2">
                  <c:v>0.3118503118503122</c:v>
                </c:pt>
                <c:pt idx="3">
                  <c:v>0.18711018711018734</c:v>
                </c:pt>
                <c:pt idx="4">
                  <c:v>6.2370062370062436E-2</c:v>
                </c:pt>
                <c:pt idx="5">
                  <c:v>0.18711018711018734</c:v>
                </c:pt>
                <c:pt idx="6">
                  <c:v>2.0790020790020815E-2</c:v>
                </c:pt>
                <c:pt idx="7">
                  <c:v>3.1185031185031218E-2</c:v>
                </c:pt>
                <c:pt idx="8">
                  <c:v>6.2370062370062436E-2</c:v>
                </c:pt>
                <c:pt idx="9">
                  <c:v>1.247401247401249E-2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10-6243-8F2C-630AF0FC5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6336400"/>
        <c:axId val="1859666224"/>
      </c:barChart>
      <c:catAx>
        <c:axId val="185633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9666224"/>
        <c:crosses val="autoZero"/>
        <c:auto val="1"/>
        <c:lblAlgn val="ctr"/>
        <c:lblOffset val="100"/>
        <c:noMultiLvlLbl val="0"/>
      </c:catAx>
      <c:valAx>
        <c:axId val="185966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6336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'Дисциплины ред'!$A$14</c:f>
              <c:strCache>
                <c:ptCount val="1"/>
                <c:pt idx="0">
                  <c:v>Сложные предметы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'Дисциплины ред'!$N$15:$N$24</c:f>
              <c:strCache>
                <c:ptCount val="10"/>
                <c:pt idx="0">
                  <c:v>Контроль и ревизия</c:v>
                </c:pt>
                <c:pt idx="1">
                  <c:v>Аудит</c:v>
                </c:pt>
                <c:pt idx="2">
                  <c:v>ММВЗФМ</c:v>
                </c:pt>
                <c:pt idx="3">
                  <c:v>СТБД</c:v>
                </c:pt>
                <c:pt idx="4">
                  <c:v>УИР</c:v>
                </c:pt>
                <c:pt idx="5">
                  <c:v>Английский</c:v>
                </c:pt>
                <c:pt idx="6">
                  <c:v>РИАС</c:v>
                </c:pt>
                <c:pt idx="7">
                  <c:v>ИРФМ</c:v>
                </c:pt>
                <c:pt idx="8">
                  <c:v>Экономический анализ</c:v>
                </c:pt>
                <c:pt idx="9">
                  <c:v>Экономическая безопасность</c:v>
                </c:pt>
              </c:strCache>
            </c:strRef>
          </c:cat>
          <c:val>
            <c:numRef>
              <c:f>'Дисциплины ред'!$Z$15:$Z$24</c:f>
              <c:numCache>
                <c:formatCode>0.00</c:formatCode>
                <c:ptCount val="10"/>
                <c:pt idx="0">
                  <c:v>1.134744286694464E-2</c:v>
                </c:pt>
                <c:pt idx="1">
                  <c:v>3.2955085237768536E-2</c:v>
                </c:pt>
                <c:pt idx="2">
                  <c:v>0.23068559666437971</c:v>
                </c:pt>
                <c:pt idx="3">
                  <c:v>9.8865255713305608E-2</c:v>
                </c:pt>
                <c:pt idx="4">
                  <c:v>0.23068559666437971</c:v>
                </c:pt>
                <c:pt idx="5">
                  <c:v>9.8865255713305608E-2</c:v>
                </c:pt>
                <c:pt idx="6">
                  <c:v>6.5910170475537072E-2</c:v>
                </c:pt>
                <c:pt idx="7">
                  <c:v>9.8865255713305608E-2</c:v>
                </c:pt>
                <c:pt idx="8">
                  <c:v>3.2955085237768536E-2</c:v>
                </c:pt>
                <c:pt idx="9">
                  <c:v>9.8865255713305608E-2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C0-AB43-9D66-E1791D911F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1962416"/>
        <c:axId val="1832526944"/>
      </c:barChart>
      <c:catAx>
        <c:axId val="1831962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2526944"/>
        <c:crosses val="autoZero"/>
        <c:auto val="1"/>
        <c:lblAlgn val="ctr"/>
        <c:lblOffset val="100"/>
        <c:noMultiLvlLbl val="0"/>
      </c:catAx>
      <c:valAx>
        <c:axId val="183252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1962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A11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Мамдами!$B$2</c:f>
              <c:strCache>
                <c:ptCount val="1"/>
                <c:pt idx="0">
                  <c:v>трапец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Мамдами!$A$3:$A$103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Мамдами!$B$3:$B$103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0.19999999999999996</c:v>
                </c:pt>
                <c:pt idx="7">
                  <c:v>0.39999999999999991</c:v>
                </c:pt>
                <c:pt idx="8">
                  <c:v>0.60000000000000009</c:v>
                </c:pt>
                <c:pt idx="9">
                  <c:v>0.8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0.93333333333333324</c:v>
                </c:pt>
                <c:pt idx="32">
                  <c:v>0.86666666666666659</c:v>
                </c:pt>
                <c:pt idx="33">
                  <c:v>0.80000000000000016</c:v>
                </c:pt>
                <c:pt idx="34">
                  <c:v>0.73333333333333339</c:v>
                </c:pt>
                <c:pt idx="35">
                  <c:v>0.66666666666666663</c:v>
                </c:pt>
                <c:pt idx="36">
                  <c:v>0.6</c:v>
                </c:pt>
                <c:pt idx="37">
                  <c:v>0.53333333333333321</c:v>
                </c:pt>
                <c:pt idx="38">
                  <c:v>0.46666666666666679</c:v>
                </c:pt>
                <c:pt idx="39">
                  <c:v>0.40000000000000008</c:v>
                </c:pt>
                <c:pt idx="40">
                  <c:v>0.33333333333333331</c:v>
                </c:pt>
                <c:pt idx="41">
                  <c:v>0.26666666666666689</c:v>
                </c:pt>
                <c:pt idx="42">
                  <c:v>0.19999999999999987</c:v>
                </c:pt>
                <c:pt idx="43">
                  <c:v>0.13333333333333344</c:v>
                </c:pt>
                <c:pt idx="44">
                  <c:v>6.666666666666643E-2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B3B-DC4A-95DF-6B7CB01B03C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(Мамдами!$M$10,Мамдами!$M$10)</c:f>
              <c:numCache>
                <c:formatCode>General</c:formatCode>
                <c:ptCount val="2"/>
                <c:pt idx="0">
                  <c:v>7</c:v>
                </c:pt>
                <c:pt idx="1">
                  <c:v>7</c:v>
                </c:pt>
              </c:numCache>
            </c:numRef>
          </c:xVal>
          <c:yVal>
            <c:numRef>
              <c:f>(Мамдами!$K$10,Мамдами!$N$10)</c:f>
              <c:numCache>
                <c:formatCode>General</c:formatCode>
                <c:ptCount val="2"/>
                <c:pt idx="0">
                  <c:v>0</c:v>
                </c:pt>
                <c:pt idx="1">
                  <c:v>0.66666666666666663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B3B-DC4A-95DF-6B7CB01B03C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B3B-DC4A-95DF-6B7CB01B03CD}"/>
              </c:ext>
            </c:extLst>
          </c:dPt>
          <c:xVal>
            <c:numRef>
              <c:f>(Мамдами!$M$10,Мамдами!$K$11)</c:f>
              <c:numCache>
                <c:formatCode>General</c:formatCode>
                <c:ptCount val="2"/>
                <c:pt idx="0">
                  <c:v>7</c:v>
                </c:pt>
                <c:pt idx="1">
                  <c:v>20</c:v>
                </c:pt>
              </c:numCache>
            </c:numRef>
          </c:xVal>
          <c:yVal>
            <c:numRef>
              <c:f>(Мамдами!$N$10,Мамдами!$N$10)</c:f>
              <c:numCache>
                <c:formatCode>General</c:formatCode>
                <c:ptCount val="2"/>
                <c:pt idx="0">
                  <c:v>0.66666666666666663</c:v>
                </c:pt>
                <c:pt idx="1">
                  <c:v>0.66666666666666663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B3B-DC4A-95DF-6B7CB01B0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4321920"/>
        <c:axId val="1754323568"/>
      </c:scatterChart>
      <c:valAx>
        <c:axId val="175432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54323568"/>
        <c:crosses val="autoZero"/>
        <c:crossBetween val="midCat"/>
      </c:valAx>
      <c:valAx>
        <c:axId val="175432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54321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Мамдами!$C$2</c:f>
              <c:strCache>
                <c:ptCount val="1"/>
                <c:pt idx="0">
                  <c:v>треуг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Мамдами!$A$3:$A$103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Мамдами!$C$3:$C$103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4.9999999999999989E-2</c:v>
                </c:pt>
                <c:pt idx="7">
                  <c:v>9.9999999999999978E-2</c:v>
                </c:pt>
                <c:pt idx="8">
                  <c:v>0.15000000000000002</c:v>
                </c:pt>
                <c:pt idx="9">
                  <c:v>0.2</c:v>
                </c:pt>
                <c:pt idx="10">
                  <c:v>0.25</c:v>
                </c:pt>
                <c:pt idx="11">
                  <c:v>0.30000000000000004</c:v>
                </c:pt>
                <c:pt idx="12">
                  <c:v>0.35</c:v>
                </c:pt>
                <c:pt idx="13">
                  <c:v>0.4</c:v>
                </c:pt>
                <c:pt idx="14">
                  <c:v>0.44999999999999996</c:v>
                </c:pt>
                <c:pt idx="15">
                  <c:v>0.5</c:v>
                </c:pt>
                <c:pt idx="16">
                  <c:v>0.55000000000000004</c:v>
                </c:pt>
                <c:pt idx="17">
                  <c:v>0.6</c:v>
                </c:pt>
                <c:pt idx="18">
                  <c:v>0.65</c:v>
                </c:pt>
                <c:pt idx="19">
                  <c:v>0.7</c:v>
                </c:pt>
                <c:pt idx="20">
                  <c:v>0.75</c:v>
                </c:pt>
                <c:pt idx="21">
                  <c:v>0.8</c:v>
                </c:pt>
                <c:pt idx="22">
                  <c:v>0.85000000000000009</c:v>
                </c:pt>
                <c:pt idx="23">
                  <c:v>0.89999999999999991</c:v>
                </c:pt>
                <c:pt idx="24">
                  <c:v>0.95</c:v>
                </c:pt>
                <c:pt idx="25">
                  <c:v>1</c:v>
                </c:pt>
                <c:pt idx="26">
                  <c:v>0.93333333333333324</c:v>
                </c:pt>
                <c:pt idx="27">
                  <c:v>0.86666666666666659</c:v>
                </c:pt>
                <c:pt idx="28">
                  <c:v>0.80000000000000016</c:v>
                </c:pt>
                <c:pt idx="29">
                  <c:v>0.73333333333333339</c:v>
                </c:pt>
                <c:pt idx="30">
                  <c:v>0.66666666666666663</c:v>
                </c:pt>
                <c:pt idx="31">
                  <c:v>0.6</c:v>
                </c:pt>
                <c:pt idx="32">
                  <c:v>0.53333333333333321</c:v>
                </c:pt>
                <c:pt idx="33">
                  <c:v>0.46666666666666679</c:v>
                </c:pt>
                <c:pt idx="34">
                  <c:v>0.40000000000000008</c:v>
                </c:pt>
                <c:pt idx="35">
                  <c:v>0.33333333333333331</c:v>
                </c:pt>
                <c:pt idx="36">
                  <c:v>0.26666666666666661</c:v>
                </c:pt>
                <c:pt idx="37">
                  <c:v>0.19999999999999987</c:v>
                </c:pt>
                <c:pt idx="38">
                  <c:v>0.13333333333333344</c:v>
                </c:pt>
                <c:pt idx="39">
                  <c:v>6.6666666666666721E-2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B9-254C-8941-6BA18F025B7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(Мамдами!$M$10,Мамдами!$M$10)</c:f>
              <c:numCache>
                <c:formatCode>General</c:formatCode>
                <c:ptCount val="2"/>
                <c:pt idx="0">
                  <c:v>7</c:v>
                </c:pt>
                <c:pt idx="1">
                  <c:v>7</c:v>
                </c:pt>
              </c:numCache>
            </c:numRef>
          </c:xVal>
          <c:yVal>
            <c:numRef>
              <c:f>(Мамдами!$K$10,Мамдами!$N$11)</c:f>
              <c:numCache>
                <c:formatCode>General</c:formatCode>
                <c:ptCount val="2"/>
                <c:pt idx="0">
                  <c:v>0</c:v>
                </c:pt>
                <c:pt idx="1">
                  <c:v>0.33333333333333331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1B9-254C-8941-6BA18F025B7A}"/>
            </c:ext>
          </c:extLst>
        </c:ser>
        <c:ser>
          <c:idx val="2"/>
          <c:order val="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(Мамдами!$M$11,Мамдами!$K$11)</c:f>
              <c:numCache>
                <c:formatCode>General</c:formatCode>
                <c:ptCount val="2"/>
                <c:pt idx="0">
                  <c:v>7</c:v>
                </c:pt>
                <c:pt idx="1">
                  <c:v>20</c:v>
                </c:pt>
              </c:numCache>
            </c:numRef>
          </c:xVal>
          <c:yVal>
            <c:numRef>
              <c:f>(Мамдами!$N$11,Мамдами!$N$11)</c:f>
              <c:numCache>
                <c:formatCode>General</c:formatCode>
                <c:ptCount val="2"/>
                <c:pt idx="0">
                  <c:v>0.33333333333333331</c:v>
                </c:pt>
                <c:pt idx="1">
                  <c:v>0.33333333333333331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1B9-254C-8941-6BA18F025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0380720"/>
        <c:axId val="1669537008"/>
      </c:scatterChart>
      <c:valAx>
        <c:axId val="167038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69537008"/>
        <c:crosses val="autoZero"/>
        <c:crossBetween val="midCat"/>
      </c:valAx>
      <c:valAx>
        <c:axId val="166953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0380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Мамдами!$D$2</c:f>
              <c:strCache>
                <c:ptCount val="1"/>
                <c:pt idx="0">
                  <c:v>гаусс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Мамдами!$A$3:$A$103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Мамдами!$D$3:$D$103</c:f>
              <c:numCache>
                <c:formatCode>General</c:formatCode>
                <c:ptCount val="101"/>
                <c:pt idx="0">
                  <c:v>3.7266531720786705E-6</c:v>
                </c:pt>
                <c:pt idx="1">
                  <c:v>6.1135679663713912E-6</c:v>
                </c:pt>
                <c:pt idx="2">
                  <c:v>9.9295043058510811E-6</c:v>
                </c:pt>
                <c:pt idx="3">
                  <c:v>1.5966783897804717E-5</c:v>
                </c:pt>
                <c:pt idx="4">
                  <c:v>2.5419346516199291E-5</c:v>
                </c:pt>
                <c:pt idx="5">
                  <c:v>4.0065297392951069E-5</c:v>
                </c:pt>
                <c:pt idx="6">
                  <c:v>6.2521503774820152E-5</c:v>
                </c:pt>
                <c:pt idx="7">
                  <c:v>9.6593413722184009E-5</c:v>
                </c:pt>
                <c:pt idx="8">
                  <c:v>1.4774836023203364E-4</c:v>
                </c:pt>
                <c:pt idx="9">
                  <c:v>2.2374579372062055E-4</c:v>
                </c:pt>
                <c:pt idx="10">
                  <c:v>3.3546262790251185E-4</c:v>
                </c:pt>
                <c:pt idx="11">
                  <c:v>4.9795542150327392E-4</c:v>
                </c:pt>
                <c:pt idx="12">
                  <c:v>7.3180241888047277E-4</c:v>
                </c:pt>
                <c:pt idx="13">
                  <c:v>1.0647662366679196E-3</c:v>
                </c:pt>
                <c:pt idx="14">
                  <c:v>1.533810679324463E-3</c:v>
                </c:pt>
                <c:pt idx="15">
                  <c:v>2.1874911181828851E-3</c:v>
                </c:pt>
                <c:pt idx="16">
                  <c:v>3.0887154082367713E-3</c:v>
                </c:pt>
                <c:pt idx="17">
                  <c:v>4.3178400076330824E-3</c:v>
                </c:pt>
                <c:pt idx="18">
                  <c:v>5.9760228950059375E-3</c:v>
                </c:pt>
                <c:pt idx="19">
                  <c:v>8.1887010143740762E-3</c:v>
                </c:pt>
                <c:pt idx="20">
                  <c:v>1.1108996538242306E-2</c:v>
                </c:pt>
                <c:pt idx="21">
                  <c:v>1.4920786069067842E-2</c:v>
                </c:pt>
                <c:pt idx="22">
                  <c:v>1.9841094744370295E-2</c:v>
                </c:pt>
                <c:pt idx="23">
                  <c:v>2.6121409853918223E-2</c:v>
                </c:pt>
                <c:pt idx="24">
                  <c:v>3.4047454734599331E-2</c:v>
                </c:pt>
                <c:pt idx="25">
                  <c:v>4.3936933623407413E-2</c:v>
                </c:pt>
                <c:pt idx="26">
                  <c:v>5.6134762834133725E-2</c:v>
                </c:pt>
                <c:pt idx="27">
                  <c:v>7.1005353739637012E-2</c:v>
                </c:pt>
                <c:pt idx="28">
                  <c:v>8.8921617459386301E-2</c:v>
                </c:pt>
                <c:pt idx="29">
                  <c:v>0.11025052530448522</c:v>
                </c:pt>
                <c:pt idx="30">
                  <c:v>0.1353352832366127</c:v>
                </c:pt>
                <c:pt idx="31">
                  <c:v>0.1644744565771549</c:v>
                </c:pt>
                <c:pt idx="32">
                  <c:v>0.19789869908361474</c:v>
                </c:pt>
                <c:pt idx="33">
                  <c:v>0.23574607655586347</c:v>
                </c:pt>
                <c:pt idx="34">
                  <c:v>0.27803730045319403</c:v>
                </c:pt>
                <c:pt idx="35">
                  <c:v>0.32465246735834974</c:v>
                </c:pt>
                <c:pt idx="36">
                  <c:v>0.37531109885139957</c:v>
                </c:pt>
                <c:pt idx="37">
                  <c:v>0.42955735821073926</c:v>
                </c:pt>
                <c:pt idx="38">
                  <c:v>0.48675225595997157</c:v>
                </c:pt>
                <c:pt idx="39">
                  <c:v>0.5460744266397094</c:v>
                </c:pt>
                <c:pt idx="40">
                  <c:v>0.60653065971263342</c:v>
                </c:pt>
                <c:pt idx="41">
                  <c:v>0.66697681085847427</c:v>
                </c:pt>
                <c:pt idx="42">
                  <c:v>0.72614903707369094</c:v>
                </c:pt>
                <c:pt idx="43">
                  <c:v>0.78270453824186803</c:v>
                </c:pt>
                <c:pt idx="44">
                  <c:v>0.83527021141127222</c:v>
                </c:pt>
                <c:pt idx="45">
                  <c:v>0.88249690258459534</c:v>
                </c:pt>
                <c:pt idx="46">
                  <c:v>0.92311634638663576</c:v>
                </c:pt>
                <c:pt idx="47">
                  <c:v>0.95599748183309996</c:v>
                </c:pt>
                <c:pt idx="48">
                  <c:v>0.98019867330675536</c:v>
                </c:pt>
                <c:pt idx="49">
                  <c:v>0.99501247919268243</c:v>
                </c:pt>
                <c:pt idx="50">
                  <c:v>1</c:v>
                </c:pt>
                <c:pt idx="51">
                  <c:v>0.99501247919268243</c:v>
                </c:pt>
                <c:pt idx="52">
                  <c:v>0.98019867330675536</c:v>
                </c:pt>
                <c:pt idx="53">
                  <c:v>0.95599748183309996</c:v>
                </c:pt>
                <c:pt idx="54">
                  <c:v>0.92311634638663576</c:v>
                </c:pt>
                <c:pt idx="55">
                  <c:v>0.88249690258459534</c:v>
                </c:pt>
                <c:pt idx="56">
                  <c:v>0.83527021141127222</c:v>
                </c:pt>
                <c:pt idx="57">
                  <c:v>0.78270453824186803</c:v>
                </c:pt>
                <c:pt idx="58">
                  <c:v>0.72614903707369094</c:v>
                </c:pt>
                <c:pt idx="59">
                  <c:v>0.66697681085847427</c:v>
                </c:pt>
                <c:pt idx="60">
                  <c:v>0.60653065971263342</c:v>
                </c:pt>
                <c:pt idx="61">
                  <c:v>0.54607442663970962</c:v>
                </c:pt>
                <c:pt idx="62">
                  <c:v>0.48675225595997157</c:v>
                </c:pt>
                <c:pt idx="63">
                  <c:v>0.42955735821073926</c:v>
                </c:pt>
                <c:pt idx="64">
                  <c:v>0.37531109885139935</c:v>
                </c:pt>
                <c:pt idx="65">
                  <c:v>0.32465246735834974</c:v>
                </c:pt>
                <c:pt idx="66">
                  <c:v>0.2780373004531943</c:v>
                </c:pt>
                <c:pt idx="67">
                  <c:v>0.23574607655586347</c:v>
                </c:pt>
                <c:pt idx="68">
                  <c:v>0.19789869908361474</c:v>
                </c:pt>
                <c:pt idx="69">
                  <c:v>0.16447445657715479</c:v>
                </c:pt>
                <c:pt idx="70">
                  <c:v>0.1353352832366127</c:v>
                </c:pt>
                <c:pt idx="71">
                  <c:v>0.11025052530448533</c:v>
                </c:pt>
                <c:pt idx="72">
                  <c:v>8.8921617459386301E-2</c:v>
                </c:pt>
                <c:pt idx="73">
                  <c:v>7.1005353739637012E-2</c:v>
                </c:pt>
                <c:pt idx="74">
                  <c:v>5.6134762834133684E-2</c:v>
                </c:pt>
                <c:pt idx="75">
                  <c:v>4.3936933623407413E-2</c:v>
                </c:pt>
                <c:pt idx="76">
                  <c:v>3.4047454734599372E-2</c:v>
                </c:pt>
                <c:pt idx="77">
                  <c:v>2.6121409853918223E-2</c:v>
                </c:pt>
                <c:pt idx="78">
                  <c:v>1.9841094744370295E-2</c:v>
                </c:pt>
                <c:pt idx="79">
                  <c:v>1.492078606906783E-2</c:v>
                </c:pt>
                <c:pt idx="80">
                  <c:v>1.1108996538242306E-2</c:v>
                </c:pt>
                <c:pt idx="81">
                  <c:v>8.1887010143740901E-3</c:v>
                </c:pt>
                <c:pt idx="82">
                  <c:v>5.9760228950059592E-3</c:v>
                </c:pt>
                <c:pt idx="83">
                  <c:v>4.3178400076330703E-3</c:v>
                </c:pt>
                <c:pt idx="84">
                  <c:v>3.0887154082367661E-3</c:v>
                </c:pt>
                <c:pt idx="85">
                  <c:v>2.1874911181828851E-3</c:v>
                </c:pt>
                <c:pt idx="86">
                  <c:v>1.5338106793244659E-3</c:v>
                </c:pt>
                <c:pt idx="87">
                  <c:v>1.0647662366679233E-3</c:v>
                </c:pt>
                <c:pt idx="88">
                  <c:v>7.3180241888047082E-4</c:v>
                </c:pt>
                <c:pt idx="89">
                  <c:v>4.9795542150327305E-4</c:v>
                </c:pt>
                <c:pt idx="90">
                  <c:v>3.3546262790251185E-4</c:v>
                </c:pt>
                <c:pt idx="91">
                  <c:v>2.2374579372062055E-4</c:v>
                </c:pt>
                <c:pt idx="92">
                  <c:v>1.4774836023203415E-4</c:v>
                </c:pt>
                <c:pt idx="93">
                  <c:v>9.6593413722183657E-5</c:v>
                </c:pt>
                <c:pt idx="94">
                  <c:v>6.2521503774820152E-5</c:v>
                </c:pt>
                <c:pt idx="95">
                  <c:v>4.0065297392951069E-5</c:v>
                </c:pt>
                <c:pt idx="96">
                  <c:v>2.5419346516199291E-5</c:v>
                </c:pt>
                <c:pt idx="97">
                  <c:v>1.5966783897804805E-5</c:v>
                </c:pt>
                <c:pt idx="98">
                  <c:v>9.9295043058510456E-6</c:v>
                </c:pt>
                <c:pt idx="99">
                  <c:v>6.1135679663713912E-6</c:v>
                </c:pt>
                <c:pt idx="100">
                  <c:v>3.7266531720786705E-6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4A6-624A-BABE-5AE6AF97F6D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(Мамдами!$M$10,Мамдами!$M$10)</c:f>
              <c:numCache>
                <c:formatCode>General</c:formatCode>
                <c:ptCount val="2"/>
                <c:pt idx="0">
                  <c:v>7</c:v>
                </c:pt>
                <c:pt idx="1">
                  <c:v>7</c:v>
                </c:pt>
              </c:numCache>
            </c:numRef>
          </c:xVal>
          <c:yVal>
            <c:numRef>
              <c:f>(Мамдами!$K$10,Мамдами!$O$10)</c:f>
              <c:numCache>
                <c:formatCode>General</c:formatCode>
                <c:ptCount val="2"/>
                <c:pt idx="0">
                  <c:v>0</c:v>
                </c:pt>
                <c:pt idx="1">
                  <c:v>0.32465246735834974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A6-624A-BABE-5AE6AF97F6D4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4A6-624A-BABE-5AE6AF97F6D4}"/>
              </c:ext>
            </c:extLst>
          </c:dPt>
          <c:xVal>
            <c:numRef>
              <c:f>(Мамдами!$M$10,Мамдами!$K$11)</c:f>
              <c:numCache>
                <c:formatCode>General</c:formatCode>
                <c:ptCount val="2"/>
                <c:pt idx="0">
                  <c:v>7</c:v>
                </c:pt>
                <c:pt idx="1">
                  <c:v>20</c:v>
                </c:pt>
              </c:numCache>
            </c:numRef>
          </c:xVal>
          <c:yVal>
            <c:numRef>
              <c:f>(Мамдами!$O$10,Мамдами!$O$10)</c:f>
              <c:numCache>
                <c:formatCode>General</c:formatCode>
                <c:ptCount val="2"/>
                <c:pt idx="0">
                  <c:v>0.32465246735834974</c:v>
                </c:pt>
                <c:pt idx="1">
                  <c:v>0.32465246735834974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4A6-624A-BABE-5AE6AF97F6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2042800"/>
        <c:axId val="1747533728"/>
      </c:scatterChart>
      <c:valAx>
        <c:axId val="134204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7533728"/>
        <c:crosses val="autoZero"/>
        <c:crossBetween val="midCat"/>
      </c:valAx>
      <c:valAx>
        <c:axId val="174753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2042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Мамдами!$E$2</c:f>
              <c:strCache>
                <c:ptCount val="1"/>
                <c:pt idx="0">
                  <c:v>колокол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Мамдами!$A$3:$A$103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Мамдами!$E$3:$E$103</c:f>
              <c:numCache>
                <c:formatCode>General</c:formatCode>
                <c:ptCount val="101"/>
                <c:pt idx="0">
                  <c:v>1.0995116156867419E-8</c:v>
                </c:pt>
                <c:pt idx="1">
                  <c:v>1.6469420021710349E-8</c:v>
                </c:pt>
                <c:pt idx="2">
                  <c:v>2.4875691085557922E-8</c:v>
                </c:pt>
                <c:pt idx="3">
                  <c:v>3.7900307894649001E-8</c:v>
                </c:pt>
                <c:pt idx="4">
                  <c:v>5.8269763355497748E-8</c:v>
                </c:pt>
                <c:pt idx="5">
                  <c:v>9.0437718659184586E-8</c:v>
                </c:pt>
                <c:pt idx="6">
                  <c:v>1.4175759024885271E-7</c:v>
                </c:pt>
                <c:pt idx="7">
                  <c:v>2.2450742264614811E-7</c:v>
                </c:pt>
                <c:pt idx="8">
                  <c:v>3.594296907498649E-7</c:v>
                </c:pt>
                <c:pt idx="9">
                  <c:v>5.8199938553001085E-7</c:v>
                </c:pt>
                <c:pt idx="10">
                  <c:v>9.5367340691241559E-7</c:v>
                </c:pt>
                <c:pt idx="11">
                  <c:v>1.5823665202468446E-6</c:v>
                </c:pt>
                <c:pt idx="12">
                  <c:v>2.6602767912369079E-6</c:v>
                </c:pt>
                <c:pt idx="13">
                  <c:v>4.5348555975893047E-6</c:v>
                </c:pt>
                <c:pt idx="14">
                  <c:v>7.8441608616649459E-6</c:v>
                </c:pt>
                <c:pt idx="15">
                  <c:v>1.377948676089912E-5</c:v>
                </c:pt>
                <c:pt idx="16">
                  <c:v>2.4604292808514892E-5</c:v>
                </c:pt>
                <c:pt idx="17">
                  <c:v>4.4699400920980951E-5</c:v>
                </c:pt>
                <c:pt idx="18">
                  <c:v>8.2711219543577885E-5</c:v>
                </c:pt>
                <c:pt idx="19">
                  <c:v>1.5606239024626504E-4</c:v>
                </c:pt>
                <c:pt idx="20">
                  <c:v>3.0063824928391918E-4</c:v>
                </c:pt>
                <c:pt idx="21">
                  <c:v>5.9208320308558261E-4</c:v>
                </c:pt>
                <c:pt idx="22">
                  <c:v>1.1937696385379887E-3</c:v>
                </c:pt>
                <c:pt idx="23">
                  <c:v>2.4674689577465336E-3</c:v>
                </c:pt>
                <c:pt idx="24">
                  <c:v>5.2342418011532632E-3</c:v>
                </c:pt>
                <c:pt idx="25">
                  <c:v>1.139780727494202E-2</c:v>
                </c:pt>
                <c:pt idx="26">
                  <c:v>2.5420971333277208E-2</c:v>
                </c:pt>
                <c:pt idx="27">
                  <c:v>5.7582002524359216E-2</c:v>
                </c:pt>
                <c:pt idx="28">
                  <c:v>0.12940795943806788</c:v>
                </c:pt>
                <c:pt idx="29">
                  <c:v>0.27372529717242639</c:v>
                </c:pt>
                <c:pt idx="30">
                  <c:v>0.5</c:v>
                </c:pt>
                <c:pt idx="31">
                  <c:v>0.73611362731462049</c:v>
                </c:pt>
                <c:pt idx="32">
                  <c:v>0.89160201035483344</c:v>
                </c:pt>
                <c:pt idx="33">
                  <c:v>0.96268671436973718</c:v>
                </c:pt>
                <c:pt idx="34">
                  <c:v>0.988602192725058</c:v>
                </c:pt>
                <c:pt idx="35">
                  <c:v>0.99683881285547993</c:v>
                </c:pt>
                <c:pt idx="36">
                  <c:v>0.99920271350998313</c:v>
                </c:pt>
                <c:pt idx="37">
                  <c:v>0.99981878738559993</c:v>
                </c:pt>
                <c:pt idx="38">
                  <c:v>0.99996343975229984</c:v>
                </c:pt>
                <c:pt idx="39">
                  <c:v>0.99999358419724749</c:v>
                </c:pt>
                <c:pt idx="40">
                  <c:v>0.99999904632659309</c:v>
                </c:pt>
                <c:pt idx="41">
                  <c:v>0.99999988405548057</c:v>
                </c:pt>
                <c:pt idx="42">
                  <c:v>0.99999998900488374</c:v>
                </c:pt>
                <c:pt idx="43">
                  <c:v>0.99999999923904159</c:v>
                </c:pt>
                <c:pt idx="44">
                  <c:v>0.99999999996513211</c:v>
                </c:pt>
                <c:pt idx="45">
                  <c:v>0.99999999999909051</c:v>
                </c:pt>
                <c:pt idx="46">
                  <c:v>0.99999999999998956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0.99999999999998956</c:v>
                </c:pt>
                <c:pt idx="55">
                  <c:v>0.99999999999909051</c:v>
                </c:pt>
                <c:pt idx="56">
                  <c:v>0.99999999996513211</c:v>
                </c:pt>
                <c:pt idx="57">
                  <c:v>0.99999999923904159</c:v>
                </c:pt>
                <c:pt idx="58">
                  <c:v>0.99999998900488374</c:v>
                </c:pt>
                <c:pt idx="59">
                  <c:v>0.99999988405548057</c:v>
                </c:pt>
                <c:pt idx="60">
                  <c:v>0.99999904632659309</c:v>
                </c:pt>
                <c:pt idx="61">
                  <c:v>0.99999358419724749</c:v>
                </c:pt>
                <c:pt idx="62">
                  <c:v>0.99996343975229984</c:v>
                </c:pt>
                <c:pt idx="63">
                  <c:v>0.99981878738559993</c:v>
                </c:pt>
                <c:pt idx="64">
                  <c:v>0.99920271350998313</c:v>
                </c:pt>
                <c:pt idx="65">
                  <c:v>0.99683881285547993</c:v>
                </c:pt>
                <c:pt idx="66">
                  <c:v>0.988602192725058</c:v>
                </c:pt>
                <c:pt idx="67">
                  <c:v>0.96268671436973718</c:v>
                </c:pt>
                <c:pt idx="68">
                  <c:v>0.89160201035483344</c:v>
                </c:pt>
                <c:pt idx="69">
                  <c:v>0.73611362731461971</c:v>
                </c:pt>
                <c:pt idx="70">
                  <c:v>0.5</c:v>
                </c:pt>
                <c:pt idx="71">
                  <c:v>0.27372529717242716</c:v>
                </c:pt>
                <c:pt idx="72">
                  <c:v>0.12940795943806788</c:v>
                </c:pt>
                <c:pt idx="73">
                  <c:v>5.7582002524359216E-2</c:v>
                </c:pt>
                <c:pt idx="74">
                  <c:v>2.5420971333277132E-2</c:v>
                </c:pt>
                <c:pt idx="75">
                  <c:v>1.139780727494202E-2</c:v>
                </c:pt>
                <c:pt idx="76">
                  <c:v>5.2342418011532832E-3</c:v>
                </c:pt>
                <c:pt idx="77">
                  <c:v>2.4674689577465336E-3</c:v>
                </c:pt>
                <c:pt idx="78">
                  <c:v>1.1937696385379887E-3</c:v>
                </c:pt>
                <c:pt idx="79">
                  <c:v>5.9208320308558164E-4</c:v>
                </c:pt>
                <c:pt idx="80">
                  <c:v>3.0063824928391918E-4</c:v>
                </c:pt>
                <c:pt idx="81">
                  <c:v>1.5606239024626567E-4</c:v>
                </c:pt>
                <c:pt idx="82">
                  <c:v>8.2711219543578495E-5</c:v>
                </c:pt>
                <c:pt idx="83">
                  <c:v>4.4699400920980734E-5</c:v>
                </c:pt>
                <c:pt idx="84">
                  <c:v>2.4604292808514814E-5</c:v>
                </c:pt>
                <c:pt idx="85">
                  <c:v>1.377948676089912E-5</c:v>
                </c:pt>
                <c:pt idx="86">
                  <c:v>7.844160861664973E-6</c:v>
                </c:pt>
                <c:pt idx="87">
                  <c:v>4.5348555975893284E-6</c:v>
                </c:pt>
                <c:pt idx="88">
                  <c:v>2.6602767912368985E-6</c:v>
                </c:pt>
                <c:pt idx="89">
                  <c:v>1.582366520246841E-6</c:v>
                </c:pt>
                <c:pt idx="90">
                  <c:v>9.5367340691241559E-7</c:v>
                </c:pt>
                <c:pt idx="91">
                  <c:v>5.8199938553001085E-7</c:v>
                </c:pt>
                <c:pt idx="92">
                  <c:v>3.5942969074986627E-7</c:v>
                </c:pt>
                <c:pt idx="93">
                  <c:v>2.2450742264614731E-7</c:v>
                </c:pt>
                <c:pt idx="94">
                  <c:v>1.4175759024885271E-7</c:v>
                </c:pt>
                <c:pt idx="95">
                  <c:v>9.0437718659184586E-8</c:v>
                </c:pt>
                <c:pt idx="96">
                  <c:v>5.8269763355497748E-8</c:v>
                </c:pt>
                <c:pt idx="97">
                  <c:v>3.7900307894649199E-8</c:v>
                </c:pt>
                <c:pt idx="98">
                  <c:v>2.4875691085557843E-8</c:v>
                </c:pt>
                <c:pt idx="99">
                  <c:v>1.6469420021710349E-8</c:v>
                </c:pt>
                <c:pt idx="100">
                  <c:v>1.0995116156867419E-8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6E-1E41-85E9-516E2D04E88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986E-1E41-85E9-516E2D04E885}"/>
              </c:ext>
            </c:extLst>
          </c:dPt>
          <c:xVal>
            <c:numRef>
              <c:f>(Мамдами!$M$10,Мамдами!$M$10)</c:f>
              <c:numCache>
                <c:formatCode>General</c:formatCode>
                <c:ptCount val="2"/>
                <c:pt idx="0">
                  <c:v>7</c:v>
                </c:pt>
                <c:pt idx="1">
                  <c:v>7</c:v>
                </c:pt>
              </c:numCache>
            </c:numRef>
          </c:xVal>
          <c:yVal>
            <c:numRef>
              <c:f>(Мамдами!$K$10,Мамдами!$O$11)</c:f>
              <c:numCache>
                <c:formatCode>General</c:formatCode>
                <c:ptCount val="2"/>
                <c:pt idx="0">
                  <c:v>0</c:v>
                </c:pt>
                <c:pt idx="1">
                  <c:v>0.99683881285547993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86E-1E41-85E9-516E2D04E88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E-1E41-85E9-516E2D04E885}"/>
              </c:ext>
            </c:extLst>
          </c:dPt>
          <c:xVal>
            <c:numRef>
              <c:f>(Мамдами!$M$10,Мамдами!$K$11)</c:f>
              <c:numCache>
                <c:formatCode>General</c:formatCode>
                <c:ptCount val="2"/>
                <c:pt idx="0">
                  <c:v>7</c:v>
                </c:pt>
                <c:pt idx="1">
                  <c:v>20</c:v>
                </c:pt>
              </c:numCache>
            </c:numRef>
          </c:xVal>
          <c:yVal>
            <c:numRef>
              <c:f>(Мамдами!$O$11,Мамдами!$O$11)</c:f>
              <c:numCache>
                <c:formatCode>General</c:formatCode>
                <c:ptCount val="2"/>
                <c:pt idx="0">
                  <c:v>0.99683881285547993</c:v>
                </c:pt>
                <c:pt idx="1">
                  <c:v>0.99683881285547993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86E-1E41-85E9-516E2D04E8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1878496"/>
        <c:axId val="1452196352"/>
      </c:scatterChart>
      <c:valAx>
        <c:axId val="145187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2196352"/>
        <c:crosses val="autoZero"/>
        <c:crossBetween val="midCat"/>
      </c:valAx>
      <c:valAx>
        <c:axId val="145219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187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B1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Мамдами!$F$2</c:f>
              <c:strCache>
                <c:ptCount val="1"/>
                <c:pt idx="0">
                  <c:v>сигмоида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Мамдами!$A$3:$A$103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Мамдами!$F$3:$F$103</c:f>
              <c:numCache>
                <c:formatCode>General</c:formatCode>
                <c:ptCount val="101"/>
                <c:pt idx="0">
                  <c:v>4.5397868702434395E-5</c:v>
                </c:pt>
                <c:pt idx="1">
                  <c:v>5.5448524722794907E-5</c:v>
                </c:pt>
                <c:pt idx="2">
                  <c:v>6.7724149619770231E-5</c:v>
                </c:pt>
                <c:pt idx="3">
                  <c:v>8.2717222851666389E-5</c:v>
                </c:pt>
                <c:pt idx="4">
                  <c:v>1.0102919390777289E-4</c:v>
                </c:pt>
                <c:pt idx="5">
                  <c:v>1.2339457598623172E-4</c:v>
                </c:pt>
                <c:pt idx="6">
                  <c:v>1.5071035805975741E-4</c:v>
                </c:pt>
                <c:pt idx="7">
                  <c:v>1.84071904963424E-4</c:v>
                </c:pt>
                <c:pt idx="8">
                  <c:v>2.248167702332953E-4</c:v>
                </c:pt>
                <c:pt idx="9">
                  <c:v>2.7457815610133291E-4</c:v>
                </c:pt>
                <c:pt idx="10">
                  <c:v>3.3535013046647811E-4</c:v>
                </c:pt>
                <c:pt idx="11">
                  <c:v>4.0956716498605043E-4</c:v>
                </c:pt>
                <c:pt idx="12">
                  <c:v>5.0020110707956432E-4</c:v>
                </c:pt>
                <c:pt idx="13">
                  <c:v>6.1087935943440102E-4</c:v>
                </c:pt>
                <c:pt idx="14">
                  <c:v>7.4602883383669699E-4</c:v>
                </c:pt>
                <c:pt idx="15">
                  <c:v>9.1105119440064539E-4</c:v>
                </c:pt>
                <c:pt idx="16">
                  <c:v>1.1125360328603216E-3</c:v>
                </c:pt>
                <c:pt idx="17">
                  <c:v>1.3585199504289591E-3</c:v>
                </c:pt>
                <c:pt idx="18">
                  <c:v>1.6588010801744215E-3</c:v>
                </c:pt>
                <c:pt idx="19">
                  <c:v>2.0253203890498819E-3</c:v>
                </c:pt>
                <c:pt idx="20">
                  <c:v>2.4726231566347743E-3</c:v>
                </c:pt>
                <c:pt idx="21">
                  <c:v>3.0184163247084241E-3</c:v>
                </c:pt>
                <c:pt idx="22">
                  <c:v>3.684239899435989E-3</c:v>
                </c:pt>
                <c:pt idx="23">
                  <c:v>4.4962731609411782E-3</c:v>
                </c:pt>
                <c:pt idx="24">
                  <c:v>5.4862988994504036E-3</c:v>
                </c:pt>
                <c:pt idx="25">
                  <c:v>6.6928509242848554E-3</c:v>
                </c:pt>
                <c:pt idx="26">
                  <c:v>8.1625711531598966E-3</c:v>
                </c:pt>
                <c:pt idx="27">
                  <c:v>9.9518018669043241E-3</c:v>
                </c:pt>
                <c:pt idx="28">
                  <c:v>1.2128434984274237E-2</c:v>
                </c:pt>
                <c:pt idx="29">
                  <c:v>1.4774031693273055E-2</c:v>
                </c:pt>
                <c:pt idx="30">
                  <c:v>1.7986209962091559E-2</c:v>
                </c:pt>
                <c:pt idx="31">
                  <c:v>2.1881270936130476E-2</c:v>
                </c:pt>
                <c:pt idx="32">
                  <c:v>2.6596993576865863E-2</c:v>
                </c:pt>
                <c:pt idx="33">
                  <c:v>3.2295464698450495E-2</c:v>
                </c:pt>
                <c:pt idx="34">
                  <c:v>3.9165722796764356E-2</c:v>
                </c:pt>
                <c:pt idx="35">
                  <c:v>4.7425873177566781E-2</c:v>
                </c:pt>
                <c:pt idx="36">
                  <c:v>5.7324175898868755E-2</c:v>
                </c:pt>
                <c:pt idx="37">
                  <c:v>6.9138420343346843E-2</c:v>
                </c:pt>
                <c:pt idx="38">
                  <c:v>8.3172696493922352E-2</c:v>
                </c:pt>
                <c:pt idx="39">
                  <c:v>9.9750489119685135E-2</c:v>
                </c:pt>
                <c:pt idx="40">
                  <c:v>0.11920292202211755</c:v>
                </c:pt>
                <c:pt idx="41">
                  <c:v>0.14185106490048771</c:v>
                </c:pt>
                <c:pt idx="42">
                  <c:v>0.16798161486607557</c:v>
                </c:pt>
                <c:pt idx="43">
                  <c:v>0.1978161114414182</c:v>
                </c:pt>
                <c:pt idx="44">
                  <c:v>0.23147521650098246</c:v>
                </c:pt>
                <c:pt idx="45">
                  <c:v>0.2689414213699951</c:v>
                </c:pt>
                <c:pt idx="46">
                  <c:v>0.31002551887238738</c:v>
                </c:pt>
                <c:pt idx="47">
                  <c:v>0.35434369377420466</c:v>
                </c:pt>
                <c:pt idx="48">
                  <c:v>0.40131233988754794</c:v>
                </c:pt>
                <c:pt idx="49">
                  <c:v>0.45016600268752233</c:v>
                </c:pt>
                <c:pt idx="50">
                  <c:v>0.5</c:v>
                </c:pt>
                <c:pt idx="51">
                  <c:v>0.54983399731247773</c:v>
                </c:pt>
                <c:pt idx="52">
                  <c:v>0.59868766011245211</c:v>
                </c:pt>
                <c:pt idx="53">
                  <c:v>0.6456563062257954</c:v>
                </c:pt>
                <c:pt idx="54">
                  <c:v>0.68997448112761262</c:v>
                </c:pt>
                <c:pt idx="55">
                  <c:v>0.7310585786300049</c:v>
                </c:pt>
                <c:pt idx="56">
                  <c:v>0.76852478349901754</c:v>
                </c:pt>
                <c:pt idx="57">
                  <c:v>0.8021838885585818</c:v>
                </c:pt>
                <c:pt idx="58">
                  <c:v>0.83201838513392445</c:v>
                </c:pt>
                <c:pt idx="59">
                  <c:v>0.85814893509951229</c:v>
                </c:pt>
                <c:pt idx="60">
                  <c:v>0.88079707797788231</c:v>
                </c:pt>
                <c:pt idx="61">
                  <c:v>0.9002495108803148</c:v>
                </c:pt>
                <c:pt idx="62">
                  <c:v>0.91682730350607766</c:v>
                </c:pt>
                <c:pt idx="63">
                  <c:v>0.93086157965665306</c:v>
                </c:pt>
                <c:pt idx="64">
                  <c:v>0.94267582410113127</c:v>
                </c:pt>
                <c:pt idx="65">
                  <c:v>0.95257412682243336</c:v>
                </c:pt>
                <c:pt idx="66">
                  <c:v>0.96083427720323566</c:v>
                </c:pt>
                <c:pt idx="67">
                  <c:v>0.96770453530154954</c:v>
                </c:pt>
                <c:pt idx="68">
                  <c:v>0.97340300642313404</c:v>
                </c:pt>
                <c:pt idx="69">
                  <c:v>0.97811872906386943</c:v>
                </c:pt>
                <c:pt idx="70">
                  <c:v>0.98201379003790845</c:v>
                </c:pt>
                <c:pt idx="71">
                  <c:v>0.98522596830672693</c:v>
                </c:pt>
                <c:pt idx="72">
                  <c:v>0.98787156501572571</c:v>
                </c:pt>
                <c:pt idx="73">
                  <c:v>0.99004819813309575</c:v>
                </c:pt>
                <c:pt idx="74">
                  <c:v>0.99183742884684012</c:v>
                </c:pt>
                <c:pt idx="75">
                  <c:v>0.99330714907571527</c:v>
                </c:pt>
                <c:pt idx="76">
                  <c:v>0.99451370110054949</c:v>
                </c:pt>
                <c:pt idx="77">
                  <c:v>0.99550372683905886</c:v>
                </c:pt>
                <c:pt idx="78">
                  <c:v>0.99631576010056411</c:v>
                </c:pt>
                <c:pt idx="79">
                  <c:v>0.99698158367529166</c:v>
                </c:pt>
                <c:pt idx="80">
                  <c:v>0.99752737684336534</c:v>
                </c:pt>
                <c:pt idx="81">
                  <c:v>0.9979746796109501</c:v>
                </c:pt>
                <c:pt idx="82">
                  <c:v>0.99834119891982553</c:v>
                </c:pt>
                <c:pt idx="83">
                  <c:v>0.9986414800495711</c:v>
                </c:pt>
                <c:pt idx="84">
                  <c:v>0.99888746396713979</c:v>
                </c:pt>
                <c:pt idx="85">
                  <c:v>0.9990889488055994</c:v>
                </c:pt>
                <c:pt idx="86">
                  <c:v>0.99925397116616332</c:v>
                </c:pt>
                <c:pt idx="87">
                  <c:v>0.99938912064056562</c:v>
                </c:pt>
                <c:pt idx="88">
                  <c:v>0.99949979889292051</c:v>
                </c:pt>
                <c:pt idx="89">
                  <c:v>0.99959043283501392</c:v>
                </c:pt>
                <c:pt idx="90">
                  <c:v>0.99966464986953363</c:v>
                </c:pt>
                <c:pt idx="91">
                  <c:v>0.99972542184389857</c:v>
                </c:pt>
                <c:pt idx="92">
                  <c:v>0.99977518322976666</c:v>
                </c:pt>
                <c:pt idx="93">
                  <c:v>0.99981592809503661</c:v>
                </c:pt>
                <c:pt idx="94">
                  <c:v>0.99984928964194031</c:v>
                </c:pt>
                <c:pt idx="95">
                  <c:v>0.99987660542401369</c:v>
                </c:pt>
                <c:pt idx="96">
                  <c:v>0.99989897080609225</c:v>
                </c:pt>
                <c:pt idx="97">
                  <c:v>0.99991728277714842</c:v>
                </c:pt>
                <c:pt idx="98">
                  <c:v>0.99993227585038036</c:v>
                </c:pt>
                <c:pt idx="99">
                  <c:v>0.99994455147527717</c:v>
                </c:pt>
                <c:pt idx="100">
                  <c:v>0.99995460213129761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7F-3C48-ABDC-511806BC189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Мамдами!$A$3:$A$103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Мамдами!$H$3:$H$103</c:f>
              <c:numCache>
                <c:formatCode>General</c:formatCode>
                <c:ptCount val="101"/>
                <c:pt idx="0">
                  <c:v>4.5397868702434395E-5</c:v>
                </c:pt>
                <c:pt idx="1">
                  <c:v>5.5448524722794907E-5</c:v>
                </c:pt>
                <c:pt idx="2">
                  <c:v>6.7724149619770231E-5</c:v>
                </c:pt>
                <c:pt idx="3">
                  <c:v>8.2717222851666389E-5</c:v>
                </c:pt>
                <c:pt idx="4">
                  <c:v>1.0102919390777289E-4</c:v>
                </c:pt>
                <c:pt idx="5">
                  <c:v>1.2339457598623172E-4</c:v>
                </c:pt>
                <c:pt idx="6">
                  <c:v>1.5071035805975741E-4</c:v>
                </c:pt>
                <c:pt idx="7">
                  <c:v>1.84071904963424E-4</c:v>
                </c:pt>
                <c:pt idx="8">
                  <c:v>2.248167702332953E-4</c:v>
                </c:pt>
                <c:pt idx="9">
                  <c:v>2.7457815610133291E-4</c:v>
                </c:pt>
                <c:pt idx="10">
                  <c:v>3.3535013046647811E-4</c:v>
                </c:pt>
                <c:pt idx="11">
                  <c:v>4.0956716498605043E-4</c:v>
                </c:pt>
                <c:pt idx="12">
                  <c:v>5.0020110707956432E-4</c:v>
                </c:pt>
                <c:pt idx="13">
                  <c:v>6.1087935943440102E-4</c:v>
                </c:pt>
                <c:pt idx="14">
                  <c:v>7.4602883383669699E-4</c:v>
                </c:pt>
                <c:pt idx="15">
                  <c:v>9.1105119440064539E-4</c:v>
                </c:pt>
                <c:pt idx="16">
                  <c:v>1.1125360328603216E-3</c:v>
                </c:pt>
                <c:pt idx="17">
                  <c:v>1.3585199504289591E-3</c:v>
                </c:pt>
                <c:pt idx="18">
                  <c:v>1.6588010801744215E-3</c:v>
                </c:pt>
                <c:pt idx="19">
                  <c:v>2.0253203890498819E-3</c:v>
                </c:pt>
                <c:pt idx="20">
                  <c:v>2.4726231566347743E-3</c:v>
                </c:pt>
                <c:pt idx="21">
                  <c:v>3.0184163247084241E-3</c:v>
                </c:pt>
                <c:pt idx="22">
                  <c:v>3.684239899435989E-3</c:v>
                </c:pt>
                <c:pt idx="23">
                  <c:v>4.4962731609411782E-3</c:v>
                </c:pt>
                <c:pt idx="24">
                  <c:v>5.4862988994504036E-3</c:v>
                </c:pt>
                <c:pt idx="25">
                  <c:v>6.6928509242848554E-3</c:v>
                </c:pt>
                <c:pt idx="26">
                  <c:v>8.1625711531598966E-3</c:v>
                </c:pt>
                <c:pt idx="27">
                  <c:v>9.9518018669043241E-3</c:v>
                </c:pt>
                <c:pt idx="28">
                  <c:v>1.2128434984274237E-2</c:v>
                </c:pt>
                <c:pt idx="29">
                  <c:v>1.4774031693273055E-2</c:v>
                </c:pt>
                <c:pt idx="30">
                  <c:v>1.7986209962091559E-2</c:v>
                </c:pt>
                <c:pt idx="31">
                  <c:v>2.1881270936130476E-2</c:v>
                </c:pt>
                <c:pt idx="32">
                  <c:v>2.6596993576865863E-2</c:v>
                </c:pt>
                <c:pt idx="33">
                  <c:v>3.2295464698450495E-2</c:v>
                </c:pt>
                <c:pt idx="34">
                  <c:v>3.9165722796764356E-2</c:v>
                </c:pt>
                <c:pt idx="35">
                  <c:v>4.7425873177566781E-2</c:v>
                </c:pt>
                <c:pt idx="36">
                  <c:v>5.7324175898868755E-2</c:v>
                </c:pt>
                <c:pt idx="37">
                  <c:v>6.9138420343346843E-2</c:v>
                </c:pt>
                <c:pt idx="38">
                  <c:v>8.3172696493922352E-2</c:v>
                </c:pt>
                <c:pt idx="39">
                  <c:v>9.9750489119685135E-2</c:v>
                </c:pt>
                <c:pt idx="40">
                  <c:v>0.11920292202211755</c:v>
                </c:pt>
                <c:pt idx="41">
                  <c:v>0.14185106490048771</c:v>
                </c:pt>
                <c:pt idx="42">
                  <c:v>0.16798161486607557</c:v>
                </c:pt>
                <c:pt idx="43">
                  <c:v>0.1978161114414182</c:v>
                </c:pt>
                <c:pt idx="44">
                  <c:v>0.23147521650098246</c:v>
                </c:pt>
                <c:pt idx="45">
                  <c:v>0.2689414213699951</c:v>
                </c:pt>
                <c:pt idx="46">
                  <c:v>0.31002551887238738</c:v>
                </c:pt>
                <c:pt idx="47">
                  <c:v>0.32465246735834974</c:v>
                </c:pt>
                <c:pt idx="48">
                  <c:v>0.32465246735834974</c:v>
                </c:pt>
                <c:pt idx="49">
                  <c:v>0.32465246735834974</c:v>
                </c:pt>
                <c:pt idx="50">
                  <c:v>0.32465246735834974</c:v>
                </c:pt>
                <c:pt idx="51">
                  <c:v>0.32465246735834974</c:v>
                </c:pt>
                <c:pt idx="52">
                  <c:v>0.32465246735834974</c:v>
                </c:pt>
                <c:pt idx="53">
                  <c:v>0.32465246735834974</c:v>
                </c:pt>
                <c:pt idx="54">
                  <c:v>0.32465246735834974</c:v>
                </c:pt>
                <c:pt idx="55">
                  <c:v>0.32465246735834974</c:v>
                </c:pt>
                <c:pt idx="56">
                  <c:v>0.32465246735834974</c:v>
                </c:pt>
                <c:pt idx="57">
                  <c:v>0.32465246735834974</c:v>
                </c:pt>
                <c:pt idx="58">
                  <c:v>0.32465246735834974</c:v>
                </c:pt>
                <c:pt idx="59">
                  <c:v>0.32465246735834974</c:v>
                </c:pt>
                <c:pt idx="60">
                  <c:v>0.32465246735834974</c:v>
                </c:pt>
                <c:pt idx="61">
                  <c:v>0.32465246735834974</c:v>
                </c:pt>
                <c:pt idx="62">
                  <c:v>0.32465246735834974</c:v>
                </c:pt>
                <c:pt idx="63">
                  <c:v>0.32465246735834974</c:v>
                </c:pt>
                <c:pt idx="64">
                  <c:v>0.32465246735834974</c:v>
                </c:pt>
                <c:pt idx="65">
                  <c:v>0.32465246735834974</c:v>
                </c:pt>
                <c:pt idx="66">
                  <c:v>0.32465246735834974</c:v>
                </c:pt>
                <c:pt idx="67">
                  <c:v>0.32465246735834974</c:v>
                </c:pt>
                <c:pt idx="68">
                  <c:v>0.32465246735834974</c:v>
                </c:pt>
                <c:pt idx="69">
                  <c:v>0.32465246735834974</c:v>
                </c:pt>
                <c:pt idx="70">
                  <c:v>0.32465246735834974</c:v>
                </c:pt>
                <c:pt idx="71">
                  <c:v>0.32465246735834974</c:v>
                </c:pt>
                <c:pt idx="72">
                  <c:v>0.32465246735834974</c:v>
                </c:pt>
                <c:pt idx="73">
                  <c:v>0.32465246735834974</c:v>
                </c:pt>
                <c:pt idx="74">
                  <c:v>0.32465246735834974</c:v>
                </c:pt>
                <c:pt idx="75">
                  <c:v>0.32465246735834974</c:v>
                </c:pt>
                <c:pt idx="76">
                  <c:v>0.32465246735834974</c:v>
                </c:pt>
                <c:pt idx="77">
                  <c:v>0.32465246735834974</c:v>
                </c:pt>
                <c:pt idx="78">
                  <c:v>0.32465246735834974</c:v>
                </c:pt>
                <c:pt idx="79">
                  <c:v>0.32465246735834974</c:v>
                </c:pt>
                <c:pt idx="80">
                  <c:v>0.32465246735834974</c:v>
                </c:pt>
                <c:pt idx="81">
                  <c:v>0.32465246735834974</c:v>
                </c:pt>
                <c:pt idx="82">
                  <c:v>0.32465246735834974</c:v>
                </c:pt>
                <c:pt idx="83">
                  <c:v>0.32465246735834974</c:v>
                </c:pt>
                <c:pt idx="84">
                  <c:v>0.32465246735834974</c:v>
                </c:pt>
                <c:pt idx="85">
                  <c:v>0.32465246735834974</c:v>
                </c:pt>
                <c:pt idx="86">
                  <c:v>0.32465246735834974</c:v>
                </c:pt>
                <c:pt idx="87">
                  <c:v>0.32465246735834974</c:v>
                </c:pt>
                <c:pt idx="88">
                  <c:v>0.32465246735834974</c:v>
                </c:pt>
                <c:pt idx="89">
                  <c:v>0.32465246735834974</c:v>
                </c:pt>
                <c:pt idx="90">
                  <c:v>0.32465246735834974</c:v>
                </c:pt>
                <c:pt idx="91">
                  <c:v>0.32465246735834974</c:v>
                </c:pt>
                <c:pt idx="92">
                  <c:v>0.32465246735834974</c:v>
                </c:pt>
                <c:pt idx="93">
                  <c:v>0.32465246735834974</c:v>
                </c:pt>
                <c:pt idx="94">
                  <c:v>0.32465246735834974</c:v>
                </c:pt>
                <c:pt idx="95">
                  <c:v>0.32465246735834974</c:v>
                </c:pt>
                <c:pt idx="96">
                  <c:v>0.32465246735834974</c:v>
                </c:pt>
                <c:pt idx="97">
                  <c:v>0.32465246735834974</c:v>
                </c:pt>
                <c:pt idx="98">
                  <c:v>0.32465246735834974</c:v>
                </c:pt>
                <c:pt idx="99">
                  <c:v>0.32465246735834974</c:v>
                </c:pt>
                <c:pt idx="100">
                  <c:v>0.32465246735834974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57F-3C48-ABDC-511806BC1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3314640"/>
        <c:axId val="1513316288"/>
      </c:scatterChart>
      <c:valAx>
        <c:axId val="1513314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3316288"/>
        <c:crosses val="autoZero"/>
        <c:crossBetween val="midCat"/>
      </c:valAx>
      <c:valAx>
        <c:axId val="151331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33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Мамдами!$G$2</c:f>
              <c:strCache>
                <c:ptCount val="1"/>
                <c:pt idx="0">
                  <c:v>smf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Мамдами!$A$3:$A$103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Мамдами!$G$3:$G$103</c:f>
              <c:numCache>
                <c:formatCode>General</c:formatCode>
                <c:ptCount val="101"/>
                <c:pt idx="0">
                  <c:v>0</c:v>
                </c:pt>
                <c:pt idx="1">
                  <c:v>5.5555555555555556E-4</c:v>
                </c:pt>
                <c:pt idx="2">
                  <c:v>2.2222222222222222E-3</c:v>
                </c:pt>
                <c:pt idx="3">
                  <c:v>4.9999999999999992E-3</c:v>
                </c:pt>
                <c:pt idx="4">
                  <c:v>8.8888888888888889E-3</c:v>
                </c:pt>
                <c:pt idx="5">
                  <c:v>1.3888888888888888E-2</c:v>
                </c:pt>
                <c:pt idx="6">
                  <c:v>1.9999999999999997E-2</c:v>
                </c:pt>
                <c:pt idx="7">
                  <c:v>2.7222222222222217E-2</c:v>
                </c:pt>
                <c:pt idx="8">
                  <c:v>3.5555555555555556E-2</c:v>
                </c:pt>
                <c:pt idx="9">
                  <c:v>4.4999999999999998E-2</c:v>
                </c:pt>
                <c:pt idx="10">
                  <c:v>5.5555555555555552E-2</c:v>
                </c:pt>
                <c:pt idx="11">
                  <c:v>6.7222222222222239E-2</c:v>
                </c:pt>
                <c:pt idx="12">
                  <c:v>7.9999999999999988E-2</c:v>
                </c:pt>
                <c:pt idx="13">
                  <c:v>9.3888888888888897E-2</c:v>
                </c:pt>
                <c:pt idx="14">
                  <c:v>0.10888888888888887</c:v>
                </c:pt>
                <c:pt idx="15">
                  <c:v>0.125</c:v>
                </c:pt>
                <c:pt idx="16">
                  <c:v>0.14222222222222222</c:v>
                </c:pt>
                <c:pt idx="17">
                  <c:v>0.16055555555555553</c:v>
                </c:pt>
                <c:pt idx="18">
                  <c:v>0.18</c:v>
                </c:pt>
                <c:pt idx="19">
                  <c:v>0.20055555555555554</c:v>
                </c:pt>
                <c:pt idx="20">
                  <c:v>0.22222222222222221</c:v>
                </c:pt>
                <c:pt idx="21">
                  <c:v>0.24500000000000005</c:v>
                </c:pt>
                <c:pt idx="22">
                  <c:v>0.26888888888888896</c:v>
                </c:pt>
                <c:pt idx="23">
                  <c:v>0.29388888888888887</c:v>
                </c:pt>
                <c:pt idx="24">
                  <c:v>0.31999999999999995</c:v>
                </c:pt>
                <c:pt idx="25">
                  <c:v>0.34722222222222227</c:v>
                </c:pt>
                <c:pt idx="26">
                  <c:v>0.37555555555555559</c:v>
                </c:pt>
                <c:pt idx="27">
                  <c:v>0.40500000000000003</c:v>
                </c:pt>
                <c:pt idx="28">
                  <c:v>0.43555555555555547</c:v>
                </c:pt>
                <c:pt idx="29">
                  <c:v>0.46722222222222221</c:v>
                </c:pt>
                <c:pt idx="30">
                  <c:v>0.5</c:v>
                </c:pt>
                <c:pt idx="31">
                  <c:v>0.53277777777777779</c:v>
                </c:pt>
                <c:pt idx="32">
                  <c:v>0.56444444444444453</c:v>
                </c:pt>
                <c:pt idx="33">
                  <c:v>0.59499999999999997</c:v>
                </c:pt>
                <c:pt idx="34">
                  <c:v>0.62444444444444436</c:v>
                </c:pt>
                <c:pt idx="35">
                  <c:v>0.65277777777777768</c:v>
                </c:pt>
                <c:pt idx="36">
                  <c:v>0.68</c:v>
                </c:pt>
                <c:pt idx="37">
                  <c:v>0.70611111111111113</c:v>
                </c:pt>
                <c:pt idx="38">
                  <c:v>0.73111111111111104</c:v>
                </c:pt>
                <c:pt idx="39">
                  <c:v>0.75499999999999989</c:v>
                </c:pt>
                <c:pt idx="40">
                  <c:v>0.77777777777777779</c:v>
                </c:pt>
                <c:pt idx="41">
                  <c:v>0.7994444444444444</c:v>
                </c:pt>
                <c:pt idx="42">
                  <c:v>0.82000000000000006</c:v>
                </c:pt>
                <c:pt idx="43">
                  <c:v>0.83944444444444444</c:v>
                </c:pt>
                <c:pt idx="44">
                  <c:v>0.85777777777777786</c:v>
                </c:pt>
                <c:pt idx="45">
                  <c:v>0.875</c:v>
                </c:pt>
                <c:pt idx="46">
                  <c:v>0.89111111111111108</c:v>
                </c:pt>
                <c:pt idx="47">
                  <c:v>0.90611111111111109</c:v>
                </c:pt>
                <c:pt idx="48">
                  <c:v>0.91999999999999993</c:v>
                </c:pt>
                <c:pt idx="49">
                  <c:v>0.93277777777777782</c:v>
                </c:pt>
                <c:pt idx="50">
                  <c:v>0.94444444444444442</c:v>
                </c:pt>
                <c:pt idx="51">
                  <c:v>0.95499999999999996</c:v>
                </c:pt>
                <c:pt idx="52">
                  <c:v>0.96444444444444444</c:v>
                </c:pt>
                <c:pt idx="53">
                  <c:v>0.97277777777777774</c:v>
                </c:pt>
                <c:pt idx="54">
                  <c:v>0.98</c:v>
                </c:pt>
                <c:pt idx="55">
                  <c:v>0.98611111111111116</c:v>
                </c:pt>
                <c:pt idx="56">
                  <c:v>0.99111111111111105</c:v>
                </c:pt>
                <c:pt idx="57">
                  <c:v>0.995</c:v>
                </c:pt>
                <c:pt idx="58">
                  <c:v>0.99777777777777776</c:v>
                </c:pt>
                <c:pt idx="59">
                  <c:v>0.99944444444444447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65B-6A43-A104-22E7F159344F}"/>
            </c:ext>
          </c:extLst>
        </c:ser>
        <c:ser>
          <c:idx val="1"/>
          <c:order val="1"/>
          <c:tx>
            <c:strRef>
              <c:f>Мамдами!$I$2</c:f>
              <c:strCache>
                <c:ptCount val="1"/>
                <c:pt idx="0">
                  <c:v>b2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Мамдами!$A$3:$A$103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Мамдами!$I$3:$I$103</c:f>
              <c:numCache>
                <c:formatCode>General</c:formatCode>
                <c:ptCount val="101"/>
                <c:pt idx="0">
                  <c:v>0</c:v>
                </c:pt>
                <c:pt idx="1">
                  <c:v>5.5555555555555556E-4</c:v>
                </c:pt>
                <c:pt idx="2">
                  <c:v>2.2222222222222222E-3</c:v>
                </c:pt>
                <c:pt idx="3">
                  <c:v>4.9999999999999992E-3</c:v>
                </c:pt>
                <c:pt idx="4">
                  <c:v>8.8888888888888889E-3</c:v>
                </c:pt>
                <c:pt idx="5">
                  <c:v>1.3888888888888888E-2</c:v>
                </c:pt>
                <c:pt idx="6">
                  <c:v>1.9999999999999997E-2</c:v>
                </c:pt>
                <c:pt idx="7">
                  <c:v>2.7222222222222217E-2</c:v>
                </c:pt>
                <c:pt idx="8">
                  <c:v>3.5555555555555556E-2</c:v>
                </c:pt>
                <c:pt idx="9">
                  <c:v>4.4999999999999998E-2</c:v>
                </c:pt>
                <c:pt idx="10">
                  <c:v>5.5555555555555552E-2</c:v>
                </c:pt>
                <c:pt idx="11">
                  <c:v>6.7222222222222239E-2</c:v>
                </c:pt>
                <c:pt idx="12">
                  <c:v>7.9999999999999988E-2</c:v>
                </c:pt>
                <c:pt idx="13">
                  <c:v>9.3888888888888897E-2</c:v>
                </c:pt>
                <c:pt idx="14">
                  <c:v>0.10888888888888887</c:v>
                </c:pt>
                <c:pt idx="15">
                  <c:v>0.125</c:v>
                </c:pt>
                <c:pt idx="16">
                  <c:v>0.14222222222222222</c:v>
                </c:pt>
                <c:pt idx="17">
                  <c:v>0.16055555555555553</c:v>
                </c:pt>
                <c:pt idx="18">
                  <c:v>0.18</c:v>
                </c:pt>
                <c:pt idx="19">
                  <c:v>0.20055555555555554</c:v>
                </c:pt>
                <c:pt idx="20">
                  <c:v>0.22222222222222221</c:v>
                </c:pt>
                <c:pt idx="21">
                  <c:v>0.24500000000000005</c:v>
                </c:pt>
                <c:pt idx="22">
                  <c:v>0.26888888888888896</c:v>
                </c:pt>
                <c:pt idx="23">
                  <c:v>0.29388888888888887</c:v>
                </c:pt>
                <c:pt idx="24">
                  <c:v>0.31999999999999995</c:v>
                </c:pt>
                <c:pt idx="25">
                  <c:v>0.33333333333333331</c:v>
                </c:pt>
                <c:pt idx="26">
                  <c:v>0.33333333333333331</c:v>
                </c:pt>
                <c:pt idx="27">
                  <c:v>0.33333333333333331</c:v>
                </c:pt>
                <c:pt idx="28">
                  <c:v>0.33333333333333331</c:v>
                </c:pt>
                <c:pt idx="29">
                  <c:v>0.33333333333333331</c:v>
                </c:pt>
                <c:pt idx="30">
                  <c:v>0.33333333333333331</c:v>
                </c:pt>
                <c:pt idx="31">
                  <c:v>0.33333333333333331</c:v>
                </c:pt>
                <c:pt idx="32">
                  <c:v>0.33333333333333331</c:v>
                </c:pt>
                <c:pt idx="33">
                  <c:v>0.33333333333333331</c:v>
                </c:pt>
                <c:pt idx="34">
                  <c:v>0.33333333333333331</c:v>
                </c:pt>
                <c:pt idx="35">
                  <c:v>0.33333333333333331</c:v>
                </c:pt>
                <c:pt idx="36">
                  <c:v>0.33333333333333331</c:v>
                </c:pt>
                <c:pt idx="37">
                  <c:v>0.33333333333333331</c:v>
                </c:pt>
                <c:pt idx="38">
                  <c:v>0.33333333333333331</c:v>
                </c:pt>
                <c:pt idx="39">
                  <c:v>0.33333333333333331</c:v>
                </c:pt>
                <c:pt idx="40">
                  <c:v>0.33333333333333331</c:v>
                </c:pt>
                <c:pt idx="41">
                  <c:v>0.33333333333333331</c:v>
                </c:pt>
                <c:pt idx="42">
                  <c:v>0.33333333333333331</c:v>
                </c:pt>
                <c:pt idx="43">
                  <c:v>0.33333333333333331</c:v>
                </c:pt>
                <c:pt idx="44">
                  <c:v>0.33333333333333331</c:v>
                </c:pt>
                <c:pt idx="45">
                  <c:v>0.33333333333333331</c:v>
                </c:pt>
                <c:pt idx="46">
                  <c:v>0.33333333333333331</c:v>
                </c:pt>
                <c:pt idx="47">
                  <c:v>0.33333333333333331</c:v>
                </c:pt>
                <c:pt idx="48">
                  <c:v>0.33333333333333331</c:v>
                </c:pt>
                <c:pt idx="49">
                  <c:v>0.33333333333333331</c:v>
                </c:pt>
                <c:pt idx="50">
                  <c:v>0.33333333333333331</c:v>
                </c:pt>
                <c:pt idx="51">
                  <c:v>0.33333333333333331</c:v>
                </c:pt>
                <c:pt idx="52">
                  <c:v>0.33333333333333331</c:v>
                </c:pt>
                <c:pt idx="53">
                  <c:v>0.33333333333333331</c:v>
                </c:pt>
                <c:pt idx="54">
                  <c:v>0.33333333333333331</c:v>
                </c:pt>
                <c:pt idx="55">
                  <c:v>0.33333333333333331</c:v>
                </c:pt>
                <c:pt idx="56">
                  <c:v>0.33333333333333331</c:v>
                </c:pt>
                <c:pt idx="57">
                  <c:v>0.33333333333333331</c:v>
                </c:pt>
                <c:pt idx="58">
                  <c:v>0.33333333333333331</c:v>
                </c:pt>
                <c:pt idx="59">
                  <c:v>0.33333333333333331</c:v>
                </c:pt>
                <c:pt idx="60">
                  <c:v>0.33333333333333331</c:v>
                </c:pt>
                <c:pt idx="61">
                  <c:v>0.33333333333333331</c:v>
                </c:pt>
                <c:pt idx="62">
                  <c:v>0.33333333333333331</c:v>
                </c:pt>
                <c:pt idx="63">
                  <c:v>0.33333333333333331</c:v>
                </c:pt>
                <c:pt idx="64">
                  <c:v>0.33333333333333331</c:v>
                </c:pt>
                <c:pt idx="65">
                  <c:v>0.33333333333333331</c:v>
                </c:pt>
                <c:pt idx="66">
                  <c:v>0.33333333333333331</c:v>
                </c:pt>
                <c:pt idx="67">
                  <c:v>0.33333333333333331</c:v>
                </c:pt>
                <c:pt idx="68">
                  <c:v>0.33333333333333331</c:v>
                </c:pt>
                <c:pt idx="69">
                  <c:v>0.33333333333333331</c:v>
                </c:pt>
                <c:pt idx="70">
                  <c:v>0.33333333333333331</c:v>
                </c:pt>
                <c:pt idx="71">
                  <c:v>0.33333333333333331</c:v>
                </c:pt>
                <c:pt idx="72">
                  <c:v>0.33333333333333331</c:v>
                </c:pt>
                <c:pt idx="73">
                  <c:v>0.33333333333333331</c:v>
                </c:pt>
                <c:pt idx="74">
                  <c:v>0.33333333333333331</c:v>
                </c:pt>
                <c:pt idx="75">
                  <c:v>0.33333333333333331</c:v>
                </c:pt>
                <c:pt idx="76">
                  <c:v>0.33333333333333331</c:v>
                </c:pt>
                <c:pt idx="77">
                  <c:v>0.33333333333333331</c:v>
                </c:pt>
                <c:pt idx="78">
                  <c:v>0.33333333333333331</c:v>
                </c:pt>
                <c:pt idx="79">
                  <c:v>0.33333333333333331</c:v>
                </c:pt>
                <c:pt idx="80">
                  <c:v>0.33333333333333331</c:v>
                </c:pt>
                <c:pt idx="81">
                  <c:v>0.33333333333333331</c:v>
                </c:pt>
                <c:pt idx="82">
                  <c:v>0.33333333333333331</c:v>
                </c:pt>
                <c:pt idx="83">
                  <c:v>0.33333333333333331</c:v>
                </c:pt>
                <c:pt idx="84">
                  <c:v>0.33333333333333331</c:v>
                </c:pt>
                <c:pt idx="85">
                  <c:v>0.33333333333333331</c:v>
                </c:pt>
                <c:pt idx="86">
                  <c:v>0.33333333333333331</c:v>
                </c:pt>
                <c:pt idx="87">
                  <c:v>0.33333333333333331</c:v>
                </c:pt>
                <c:pt idx="88">
                  <c:v>0.33333333333333331</c:v>
                </c:pt>
                <c:pt idx="89">
                  <c:v>0.33333333333333331</c:v>
                </c:pt>
                <c:pt idx="90">
                  <c:v>0.33333333333333331</c:v>
                </c:pt>
                <c:pt idx="91">
                  <c:v>0.33333333333333331</c:v>
                </c:pt>
                <c:pt idx="92">
                  <c:v>0.33333333333333331</c:v>
                </c:pt>
                <c:pt idx="93">
                  <c:v>0.33333333333333331</c:v>
                </c:pt>
                <c:pt idx="94">
                  <c:v>0.33333333333333331</c:v>
                </c:pt>
                <c:pt idx="95">
                  <c:v>0.33333333333333331</c:v>
                </c:pt>
                <c:pt idx="96">
                  <c:v>0.33333333333333331</c:v>
                </c:pt>
                <c:pt idx="97">
                  <c:v>0.33333333333333331</c:v>
                </c:pt>
                <c:pt idx="98">
                  <c:v>0.33333333333333331</c:v>
                </c:pt>
                <c:pt idx="99">
                  <c:v>0.33333333333333331</c:v>
                </c:pt>
                <c:pt idx="100">
                  <c:v>0.33333333333333331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65B-6A43-A104-22E7F1593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6985744"/>
        <c:axId val="1516987392"/>
      </c:scatterChart>
      <c:valAx>
        <c:axId val="1516985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6987392"/>
        <c:crosses val="autoZero"/>
        <c:crossBetween val="midCat"/>
      </c:valAx>
      <c:valAx>
        <c:axId val="151698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6985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Мамдами!$J$2</c:f>
              <c:strCache>
                <c:ptCount val="1"/>
                <c:pt idx="0">
                  <c:v>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Мамдами!$A$3:$A$103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Мамдами!$J$3:$J$103</c:f>
              <c:numCache>
                <c:formatCode>General</c:formatCode>
                <c:ptCount val="101"/>
                <c:pt idx="0">
                  <c:v>4.5397868702434395E-5</c:v>
                </c:pt>
                <c:pt idx="1">
                  <c:v>5.5555555555555556E-4</c:v>
                </c:pt>
                <c:pt idx="2">
                  <c:v>2.2222222222222222E-3</c:v>
                </c:pt>
                <c:pt idx="3">
                  <c:v>4.9999999999999992E-3</c:v>
                </c:pt>
                <c:pt idx="4">
                  <c:v>8.8888888888888889E-3</c:v>
                </c:pt>
                <c:pt idx="5">
                  <c:v>1.3888888888888888E-2</c:v>
                </c:pt>
                <c:pt idx="6">
                  <c:v>1.9999999999999997E-2</c:v>
                </c:pt>
                <c:pt idx="7">
                  <c:v>2.7222222222222217E-2</c:v>
                </c:pt>
                <c:pt idx="8">
                  <c:v>3.5555555555555556E-2</c:v>
                </c:pt>
                <c:pt idx="9">
                  <c:v>4.4999999999999998E-2</c:v>
                </c:pt>
                <c:pt idx="10">
                  <c:v>5.5555555555555552E-2</c:v>
                </c:pt>
                <c:pt idx="11">
                  <c:v>6.7222222222222239E-2</c:v>
                </c:pt>
                <c:pt idx="12">
                  <c:v>7.9999999999999988E-2</c:v>
                </c:pt>
                <c:pt idx="13">
                  <c:v>9.3888888888888897E-2</c:v>
                </c:pt>
                <c:pt idx="14">
                  <c:v>0.10888888888888887</c:v>
                </c:pt>
                <c:pt idx="15">
                  <c:v>0.125</c:v>
                </c:pt>
                <c:pt idx="16">
                  <c:v>0.14222222222222222</c:v>
                </c:pt>
                <c:pt idx="17">
                  <c:v>0.16055555555555553</c:v>
                </c:pt>
                <c:pt idx="18">
                  <c:v>0.18</c:v>
                </c:pt>
                <c:pt idx="19">
                  <c:v>0.20055555555555554</c:v>
                </c:pt>
                <c:pt idx="20">
                  <c:v>0.22222222222222221</c:v>
                </c:pt>
                <c:pt idx="21">
                  <c:v>0.24500000000000005</c:v>
                </c:pt>
                <c:pt idx="22">
                  <c:v>0.26888888888888896</c:v>
                </c:pt>
                <c:pt idx="23">
                  <c:v>0.29388888888888887</c:v>
                </c:pt>
                <c:pt idx="24">
                  <c:v>0.31999999999999995</c:v>
                </c:pt>
                <c:pt idx="25">
                  <c:v>0.33333333333333331</c:v>
                </c:pt>
                <c:pt idx="26">
                  <c:v>0.33333333333333331</c:v>
                </c:pt>
                <c:pt idx="27">
                  <c:v>0.33333333333333331</c:v>
                </c:pt>
                <c:pt idx="28">
                  <c:v>0.33333333333333331</c:v>
                </c:pt>
                <c:pt idx="29">
                  <c:v>0.33333333333333331</c:v>
                </c:pt>
                <c:pt idx="30">
                  <c:v>0.33333333333333331</c:v>
                </c:pt>
                <c:pt idx="31">
                  <c:v>0.33333333333333331</c:v>
                </c:pt>
                <c:pt idx="32">
                  <c:v>0.33333333333333331</c:v>
                </c:pt>
                <c:pt idx="33">
                  <c:v>0.33333333333333331</c:v>
                </c:pt>
                <c:pt idx="34">
                  <c:v>0.33333333333333331</c:v>
                </c:pt>
                <c:pt idx="35">
                  <c:v>0.33333333333333331</c:v>
                </c:pt>
                <c:pt idx="36">
                  <c:v>0.33333333333333331</c:v>
                </c:pt>
                <c:pt idx="37">
                  <c:v>0.33333333333333331</c:v>
                </c:pt>
                <c:pt idx="38">
                  <c:v>0.33333333333333331</c:v>
                </c:pt>
                <c:pt idx="39">
                  <c:v>0.33333333333333331</c:v>
                </c:pt>
                <c:pt idx="40">
                  <c:v>0.33333333333333331</c:v>
                </c:pt>
                <c:pt idx="41">
                  <c:v>0.33333333333333331</c:v>
                </c:pt>
                <c:pt idx="42">
                  <c:v>0.33333333333333331</c:v>
                </c:pt>
                <c:pt idx="43">
                  <c:v>0.33333333333333331</c:v>
                </c:pt>
                <c:pt idx="44">
                  <c:v>0.33333333333333331</c:v>
                </c:pt>
                <c:pt idx="45">
                  <c:v>0.33333333333333331</c:v>
                </c:pt>
                <c:pt idx="46">
                  <c:v>0.33333333333333331</c:v>
                </c:pt>
                <c:pt idx="47">
                  <c:v>0.33333333333333331</c:v>
                </c:pt>
                <c:pt idx="48">
                  <c:v>0.33333333333333331</c:v>
                </c:pt>
                <c:pt idx="49">
                  <c:v>0.33333333333333331</c:v>
                </c:pt>
                <c:pt idx="50">
                  <c:v>0.33333333333333331</c:v>
                </c:pt>
                <c:pt idx="51">
                  <c:v>0.33333333333333331</c:v>
                </c:pt>
                <c:pt idx="52">
                  <c:v>0.33333333333333331</c:v>
                </c:pt>
                <c:pt idx="53">
                  <c:v>0.33333333333333331</c:v>
                </c:pt>
                <c:pt idx="54">
                  <c:v>0.33333333333333331</c:v>
                </c:pt>
                <c:pt idx="55">
                  <c:v>0.33333333333333331</c:v>
                </c:pt>
                <c:pt idx="56">
                  <c:v>0.33333333333333331</c:v>
                </c:pt>
                <c:pt idx="57">
                  <c:v>0.33333333333333331</c:v>
                </c:pt>
                <c:pt idx="58">
                  <c:v>0.33333333333333331</c:v>
                </c:pt>
                <c:pt idx="59">
                  <c:v>0.33333333333333331</c:v>
                </c:pt>
                <c:pt idx="60">
                  <c:v>0.33333333333333331</c:v>
                </c:pt>
                <c:pt idx="61">
                  <c:v>0.33333333333333331</c:v>
                </c:pt>
                <c:pt idx="62">
                  <c:v>0.33333333333333331</c:v>
                </c:pt>
                <c:pt idx="63">
                  <c:v>0.33333333333333331</c:v>
                </c:pt>
                <c:pt idx="64">
                  <c:v>0.33333333333333331</c:v>
                </c:pt>
                <c:pt idx="65">
                  <c:v>0.33333333333333331</c:v>
                </c:pt>
                <c:pt idx="66">
                  <c:v>0.33333333333333331</c:v>
                </c:pt>
                <c:pt idx="67">
                  <c:v>0.33333333333333331</c:v>
                </c:pt>
                <c:pt idx="68">
                  <c:v>0.33333333333333331</c:v>
                </c:pt>
                <c:pt idx="69">
                  <c:v>0.33333333333333331</c:v>
                </c:pt>
                <c:pt idx="70">
                  <c:v>0.33333333333333331</c:v>
                </c:pt>
                <c:pt idx="71">
                  <c:v>0.33333333333333331</c:v>
                </c:pt>
                <c:pt idx="72">
                  <c:v>0.33333333333333331</c:v>
                </c:pt>
                <c:pt idx="73">
                  <c:v>0.33333333333333331</c:v>
                </c:pt>
                <c:pt idx="74">
                  <c:v>0.33333333333333331</c:v>
                </c:pt>
                <c:pt idx="75">
                  <c:v>0.33333333333333331</c:v>
                </c:pt>
                <c:pt idx="76">
                  <c:v>0.33333333333333331</c:v>
                </c:pt>
                <c:pt idx="77">
                  <c:v>0.33333333333333331</c:v>
                </c:pt>
                <c:pt idx="78">
                  <c:v>0.33333333333333331</c:v>
                </c:pt>
                <c:pt idx="79">
                  <c:v>0.33333333333333331</c:v>
                </c:pt>
                <c:pt idx="80">
                  <c:v>0.33333333333333331</c:v>
                </c:pt>
                <c:pt idx="81">
                  <c:v>0.33333333333333331</c:v>
                </c:pt>
                <c:pt idx="82">
                  <c:v>0.33333333333333331</c:v>
                </c:pt>
                <c:pt idx="83">
                  <c:v>0.33333333333333331</c:v>
                </c:pt>
                <c:pt idx="84">
                  <c:v>0.33333333333333331</c:v>
                </c:pt>
                <c:pt idx="85">
                  <c:v>0.33333333333333331</c:v>
                </c:pt>
                <c:pt idx="86">
                  <c:v>0.33333333333333331</c:v>
                </c:pt>
                <c:pt idx="87">
                  <c:v>0.33333333333333331</c:v>
                </c:pt>
                <c:pt idx="88">
                  <c:v>0.33333333333333331</c:v>
                </c:pt>
                <c:pt idx="89">
                  <c:v>0.33333333333333331</c:v>
                </c:pt>
                <c:pt idx="90">
                  <c:v>0.33333333333333331</c:v>
                </c:pt>
                <c:pt idx="91">
                  <c:v>0.33333333333333331</c:v>
                </c:pt>
                <c:pt idx="92">
                  <c:v>0.33333333333333331</c:v>
                </c:pt>
                <c:pt idx="93">
                  <c:v>0.33333333333333331</c:v>
                </c:pt>
                <c:pt idx="94">
                  <c:v>0.33333333333333331</c:v>
                </c:pt>
                <c:pt idx="95">
                  <c:v>0.33333333333333331</c:v>
                </c:pt>
                <c:pt idx="96">
                  <c:v>0.33333333333333331</c:v>
                </c:pt>
                <c:pt idx="97">
                  <c:v>0.33333333333333331</c:v>
                </c:pt>
                <c:pt idx="98">
                  <c:v>0.33333333333333331</c:v>
                </c:pt>
                <c:pt idx="99">
                  <c:v>0.33333333333333331</c:v>
                </c:pt>
                <c:pt idx="100">
                  <c:v>0.33333333333333331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06-CF4C-8D92-8E242072D5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5676544"/>
        <c:axId val="1451547760"/>
      </c:lineChart>
      <c:catAx>
        <c:axId val="1675676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1547760"/>
        <c:crosses val="autoZero"/>
        <c:auto val="1"/>
        <c:lblAlgn val="ctr"/>
        <c:lblOffset val="100"/>
        <c:noMultiLvlLbl val="0"/>
      </c:catAx>
      <c:valAx>
        <c:axId val="145154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5676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A11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Цукамото!$B$2</c:f>
              <c:strCache>
                <c:ptCount val="1"/>
                <c:pt idx="0">
                  <c:v>трапец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Цукамото!$A$3:$A$103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Цукамото!$B$3:$B$103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0.19999999999999996</c:v>
                </c:pt>
                <c:pt idx="7">
                  <c:v>0.39999999999999991</c:v>
                </c:pt>
                <c:pt idx="8">
                  <c:v>0.60000000000000009</c:v>
                </c:pt>
                <c:pt idx="9">
                  <c:v>0.8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0.93333333333333324</c:v>
                </c:pt>
                <c:pt idx="32">
                  <c:v>0.86666666666666659</c:v>
                </c:pt>
                <c:pt idx="33">
                  <c:v>0.80000000000000016</c:v>
                </c:pt>
                <c:pt idx="34">
                  <c:v>0.73333333333333339</c:v>
                </c:pt>
                <c:pt idx="35">
                  <c:v>0.66666666666666663</c:v>
                </c:pt>
                <c:pt idx="36">
                  <c:v>0.6</c:v>
                </c:pt>
                <c:pt idx="37">
                  <c:v>0.53333333333333321</c:v>
                </c:pt>
                <c:pt idx="38">
                  <c:v>0.46666666666666679</c:v>
                </c:pt>
                <c:pt idx="39">
                  <c:v>0.40000000000000008</c:v>
                </c:pt>
                <c:pt idx="40">
                  <c:v>0.33333333333333331</c:v>
                </c:pt>
                <c:pt idx="41">
                  <c:v>0.26666666666666689</c:v>
                </c:pt>
                <c:pt idx="42">
                  <c:v>0.19999999999999987</c:v>
                </c:pt>
                <c:pt idx="43">
                  <c:v>0.13333333333333344</c:v>
                </c:pt>
                <c:pt idx="44">
                  <c:v>6.666666666666643E-2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949-B24F-980F-46C20FECA9E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(Цукамото!$L$10,Цукамото!$L$10)</c:f>
              <c:numCache>
                <c:formatCode>General</c:formatCode>
                <c:ptCount val="2"/>
                <c:pt idx="0">
                  <c:v>7</c:v>
                </c:pt>
                <c:pt idx="1">
                  <c:v>7</c:v>
                </c:pt>
              </c:numCache>
            </c:numRef>
          </c:xVal>
          <c:yVal>
            <c:numRef>
              <c:f>(Цукамото!$J$10,Цукамото!$M$10)</c:f>
              <c:numCache>
                <c:formatCode>General</c:formatCode>
                <c:ptCount val="2"/>
                <c:pt idx="0">
                  <c:v>0</c:v>
                </c:pt>
                <c:pt idx="1">
                  <c:v>0.66666666666666663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949-B24F-980F-46C20FECA9E5}"/>
            </c:ext>
          </c:extLst>
        </c:ser>
        <c:ser>
          <c:idx val="2"/>
          <c:order val="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6949-B24F-980F-46C20FECA9E5}"/>
              </c:ext>
            </c:extLst>
          </c:dPt>
          <c:xVal>
            <c:numRef>
              <c:f>(Цукамото!$L$10,Цукамото!$J$11)</c:f>
              <c:numCache>
                <c:formatCode>General</c:formatCode>
                <c:ptCount val="2"/>
                <c:pt idx="0">
                  <c:v>7</c:v>
                </c:pt>
                <c:pt idx="1">
                  <c:v>20</c:v>
                </c:pt>
              </c:numCache>
            </c:numRef>
          </c:xVal>
          <c:yVal>
            <c:numRef>
              <c:f>(Цукамото!$M$10,Цукамото!$M$10)</c:f>
              <c:numCache>
                <c:formatCode>General</c:formatCode>
                <c:ptCount val="2"/>
                <c:pt idx="0">
                  <c:v>0.66666666666666663</c:v>
                </c:pt>
                <c:pt idx="1">
                  <c:v>0.66666666666666663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949-B24F-980F-46C20FECA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4321920"/>
        <c:axId val="1754323568"/>
      </c:scatterChart>
      <c:valAx>
        <c:axId val="175432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54323568"/>
        <c:crosses val="autoZero"/>
        <c:crossBetween val="midCat"/>
      </c:valAx>
      <c:valAx>
        <c:axId val="175432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54321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Цукамото!$C$2</c:f>
              <c:strCache>
                <c:ptCount val="1"/>
                <c:pt idx="0">
                  <c:v>треуг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Цукамото!$A$3:$A$103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Цукамото!$C$3:$C$103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4.9999999999999989E-2</c:v>
                </c:pt>
                <c:pt idx="7">
                  <c:v>9.9999999999999978E-2</c:v>
                </c:pt>
                <c:pt idx="8">
                  <c:v>0.15000000000000002</c:v>
                </c:pt>
                <c:pt idx="9">
                  <c:v>0.2</c:v>
                </c:pt>
                <c:pt idx="10">
                  <c:v>0.25</c:v>
                </c:pt>
                <c:pt idx="11">
                  <c:v>0.30000000000000004</c:v>
                </c:pt>
                <c:pt idx="12">
                  <c:v>0.35</c:v>
                </c:pt>
                <c:pt idx="13">
                  <c:v>0.4</c:v>
                </c:pt>
                <c:pt idx="14">
                  <c:v>0.44999999999999996</c:v>
                </c:pt>
                <c:pt idx="15">
                  <c:v>0.5</c:v>
                </c:pt>
                <c:pt idx="16">
                  <c:v>0.55000000000000004</c:v>
                </c:pt>
                <c:pt idx="17">
                  <c:v>0.6</c:v>
                </c:pt>
                <c:pt idx="18">
                  <c:v>0.65</c:v>
                </c:pt>
                <c:pt idx="19">
                  <c:v>0.7</c:v>
                </c:pt>
                <c:pt idx="20">
                  <c:v>0.75</c:v>
                </c:pt>
                <c:pt idx="21">
                  <c:v>0.8</c:v>
                </c:pt>
                <c:pt idx="22">
                  <c:v>0.85000000000000009</c:v>
                </c:pt>
                <c:pt idx="23">
                  <c:v>0.89999999999999991</c:v>
                </c:pt>
                <c:pt idx="24">
                  <c:v>0.95</c:v>
                </c:pt>
                <c:pt idx="25">
                  <c:v>1</c:v>
                </c:pt>
                <c:pt idx="26">
                  <c:v>0.93333333333333324</c:v>
                </c:pt>
                <c:pt idx="27">
                  <c:v>0.86666666666666659</c:v>
                </c:pt>
                <c:pt idx="28">
                  <c:v>0.80000000000000016</c:v>
                </c:pt>
                <c:pt idx="29">
                  <c:v>0.73333333333333339</c:v>
                </c:pt>
                <c:pt idx="30">
                  <c:v>0.66666666666666663</c:v>
                </c:pt>
                <c:pt idx="31">
                  <c:v>0.6</c:v>
                </c:pt>
                <c:pt idx="32">
                  <c:v>0.53333333333333321</c:v>
                </c:pt>
                <c:pt idx="33">
                  <c:v>0.46666666666666679</c:v>
                </c:pt>
                <c:pt idx="34">
                  <c:v>0.40000000000000008</c:v>
                </c:pt>
                <c:pt idx="35">
                  <c:v>0.33333333333333331</c:v>
                </c:pt>
                <c:pt idx="36">
                  <c:v>0.26666666666666661</c:v>
                </c:pt>
                <c:pt idx="37">
                  <c:v>0.19999999999999987</c:v>
                </c:pt>
                <c:pt idx="38">
                  <c:v>0.13333333333333344</c:v>
                </c:pt>
                <c:pt idx="39">
                  <c:v>6.6666666666666721E-2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84-4D46-B96F-95ABB8CAFBA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(Цукамото!$L$10,Цукамото!$L$10)</c:f>
              <c:numCache>
                <c:formatCode>General</c:formatCode>
                <c:ptCount val="2"/>
                <c:pt idx="0">
                  <c:v>7</c:v>
                </c:pt>
                <c:pt idx="1">
                  <c:v>7</c:v>
                </c:pt>
              </c:numCache>
            </c:numRef>
          </c:xVal>
          <c:yVal>
            <c:numRef>
              <c:f>(Цукамото!$J$10,Цукамото!$M$11)</c:f>
              <c:numCache>
                <c:formatCode>General</c:formatCode>
                <c:ptCount val="2"/>
                <c:pt idx="0">
                  <c:v>0</c:v>
                </c:pt>
                <c:pt idx="1">
                  <c:v>0.33333333333333331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A84-4D46-B96F-95ABB8CAFBA9}"/>
            </c:ext>
          </c:extLst>
        </c:ser>
        <c:ser>
          <c:idx val="2"/>
          <c:order val="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(Цукамото!$L$11,Цукамото!$J$11)</c:f>
              <c:numCache>
                <c:formatCode>General</c:formatCode>
                <c:ptCount val="2"/>
                <c:pt idx="0">
                  <c:v>7</c:v>
                </c:pt>
                <c:pt idx="1">
                  <c:v>20</c:v>
                </c:pt>
              </c:numCache>
            </c:numRef>
          </c:xVal>
          <c:yVal>
            <c:numRef>
              <c:f>(Цукамото!$M$11,Цукамото!$M$11)</c:f>
              <c:numCache>
                <c:formatCode>General</c:formatCode>
                <c:ptCount val="2"/>
                <c:pt idx="0">
                  <c:v>0.33333333333333331</c:v>
                </c:pt>
                <c:pt idx="1">
                  <c:v>0.33333333333333331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A84-4D46-B96F-95ABB8CAF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0380720"/>
        <c:axId val="1669537008"/>
      </c:scatterChart>
      <c:valAx>
        <c:axId val="167038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69537008"/>
        <c:crosses val="autoZero"/>
        <c:crossBetween val="midCat"/>
      </c:valAx>
      <c:valAx>
        <c:axId val="166953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0380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Цукамото!$D$2</c:f>
              <c:strCache>
                <c:ptCount val="1"/>
                <c:pt idx="0">
                  <c:v>гаусс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Цукамото!$A$3:$A$103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Цукамото!$D$3:$D$103</c:f>
              <c:numCache>
                <c:formatCode>General</c:formatCode>
                <c:ptCount val="101"/>
                <c:pt idx="0">
                  <c:v>3.7266531720786705E-6</c:v>
                </c:pt>
                <c:pt idx="1">
                  <c:v>6.1135679663713912E-6</c:v>
                </c:pt>
                <c:pt idx="2">
                  <c:v>9.9295043058510811E-6</c:v>
                </c:pt>
                <c:pt idx="3">
                  <c:v>1.5966783897804717E-5</c:v>
                </c:pt>
                <c:pt idx="4">
                  <c:v>2.5419346516199291E-5</c:v>
                </c:pt>
                <c:pt idx="5">
                  <c:v>4.0065297392951069E-5</c:v>
                </c:pt>
                <c:pt idx="6">
                  <c:v>6.2521503774820152E-5</c:v>
                </c:pt>
                <c:pt idx="7">
                  <c:v>9.6593413722184009E-5</c:v>
                </c:pt>
                <c:pt idx="8">
                  <c:v>1.4774836023203364E-4</c:v>
                </c:pt>
                <c:pt idx="9">
                  <c:v>2.2374579372062055E-4</c:v>
                </c:pt>
                <c:pt idx="10">
                  <c:v>3.3546262790251185E-4</c:v>
                </c:pt>
                <c:pt idx="11">
                  <c:v>4.9795542150327392E-4</c:v>
                </c:pt>
                <c:pt idx="12">
                  <c:v>7.3180241888047277E-4</c:v>
                </c:pt>
                <c:pt idx="13">
                  <c:v>1.0647662366679196E-3</c:v>
                </c:pt>
                <c:pt idx="14">
                  <c:v>1.533810679324463E-3</c:v>
                </c:pt>
                <c:pt idx="15">
                  <c:v>2.1874911181828851E-3</c:v>
                </c:pt>
                <c:pt idx="16">
                  <c:v>3.0887154082367713E-3</c:v>
                </c:pt>
                <c:pt idx="17">
                  <c:v>4.3178400076330824E-3</c:v>
                </c:pt>
                <c:pt idx="18">
                  <c:v>5.9760228950059375E-3</c:v>
                </c:pt>
                <c:pt idx="19">
                  <c:v>8.1887010143740762E-3</c:v>
                </c:pt>
                <c:pt idx="20">
                  <c:v>1.1108996538242306E-2</c:v>
                </c:pt>
                <c:pt idx="21">
                  <c:v>1.4920786069067842E-2</c:v>
                </c:pt>
                <c:pt idx="22">
                  <c:v>1.9841094744370295E-2</c:v>
                </c:pt>
                <c:pt idx="23">
                  <c:v>2.6121409853918223E-2</c:v>
                </c:pt>
                <c:pt idx="24">
                  <c:v>3.4047454734599331E-2</c:v>
                </c:pt>
                <c:pt idx="25">
                  <c:v>4.3936933623407413E-2</c:v>
                </c:pt>
                <c:pt idx="26">
                  <c:v>5.6134762834133725E-2</c:v>
                </c:pt>
                <c:pt idx="27">
                  <c:v>7.1005353739637012E-2</c:v>
                </c:pt>
                <c:pt idx="28">
                  <c:v>8.8921617459386301E-2</c:v>
                </c:pt>
                <c:pt idx="29">
                  <c:v>0.11025052530448522</c:v>
                </c:pt>
                <c:pt idx="30">
                  <c:v>0.1353352832366127</c:v>
                </c:pt>
                <c:pt idx="31">
                  <c:v>0.1644744565771549</c:v>
                </c:pt>
                <c:pt idx="32">
                  <c:v>0.19789869908361474</c:v>
                </c:pt>
                <c:pt idx="33">
                  <c:v>0.23574607655586347</c:v>
                </c:pt>
                <c:pt idx="34">
                  <c:v>0.27803730045319403</c:v>
                </c:pt>
                <c:pt idx="35">
                  <c:v>0.32465246735834974</c:v>
                </c:pt>
                <c:pt idx="36">
                  <c:v>0.37531109885139957</c:v>
                </c:pt>
                <c:pt idx="37">
                  <c:v>0.42955735821073926</c:v>
                </c:pt>
                <c:pt idx="38">
                  <c:v>0.48675225595997157</c:v>
                </c:pt>
                <c:pt idx="39">
                  <c:v>0.5460744266397094</c:v>
                </c:pt>
                <c:pt idx="40">
                  <c:v>0.60653065971263342</c:v>
                </c:pt>
                <c:pt idx="41">
                  <c:v>0.66697681085847427</c:v>
                </c:pt>
                <c:pt idx="42">
                  <c:v>0.72614903707369094</c:v>
                </c:pt>
                <c:pt idx="43">
                  <c:v>0.78270453824186803</c:v>
                </c:pt>
                <c:pt idx="44">
                  <c:v>0.83527021141127222</c:v>
                </c:pt>
                <c:pt idx="45">
                  <c:v>0.88249690258459534</c:v>
                </c:pt>
                <c:pt idx="46">
                  <c:v>0.92311634638663576</c:v>
                </c:pt>
                <c:pt idx="47">
                  <c:v>0.95599748183309996</c:v>
                </c:pt>
                <c:pt idx="48">
                  <c:v>0.98019867330675536</c:v>
                </c:pt>
                <c:pt idx="49">
                  <c:v>0.99501247919268243</c:v>
                </c:pt>
                <c:pt idx="50">
                  <c:v>1</c:v>
                </c:pt>
                <c:pt idx="51">
                  <c:v>0.99501247919268243</c:v>
                </c:pt>
                <c:pt idx="52">
                  <c:v>0.98019867330675536</c:v>
                </c:pt>
                <c:pt idx="53">
                  <c:v>0.95599748183309996</c:v>
                </c:pt>
                <c:pt idx="54">
                  <c:v>0.92311634638663576</c:v>
                </c:pt>
                <c:pt idx="55">
                  <c:v>0.88249690258459534</c:v>
                </c:pt>
                <c:pt idx="56">
                  <c:v>0.83527021141127222</c:v>
                </c:pt>
                <c:pt idx="57">
                  <c:v>0.78270453824186803</c:v>
                </c:pt>
                <c:pt idx="58">
                  <c:v>0.72614903707369094</c:v>
                </c:pt>
                <c:pt idx="59">
                  <c:v>0.66697681085847427</c:v>
                </c:pt>
                <c:pt idx="60">
                  <c:v>0.60653065971263342</c:v>
                </c:pt>
                <c:pt idx="61">
                  <c:v>0.54607442663970962</c:v>
                </c:pt>
                <c:pt idx="62">
                  <c:v>0.48675225595997157</c:v>
                </c:pt>
                <c:pt idx="63">
                  <c:v>0.42955735821073926</c:v>
                </c:pt>
                <c:pt idx="64">
                  <c:v>0.37531109885139935</c:v>
                </c:pt>
                <c:pt idx="65">
                  <c:v>0.32465246735834974</c:v>
                </c:pt>
                <c:pt idx="66">
                  <c:v>0.2780373004531943</c:v>
                </c:pt>
                <c:pt idx="67">
                  <c:v>0.23574607655586347</c:v>
                </c:pt>
                <c:pt idx="68">
                  <c:v>0.19789869908361474</c:v>
                </c:pt>
                <c:pt idx="69">
                  <c:v>0.16447445657715479</c:v>
                </c:pt>
                <c:pt idx="70">
                  <c:v>0.1353352832366127</c:v>
                </c:pt>
                <c:pt idx="71">
                  <c:v>0.11025052530448533</c:v>
                </c:pt>
                <c:pt idx="72">
                  <c:v>8.8921617459386301E-2</c:v>
                </c:pt>
                <c:pt idx="73">
                  <c:v>7.1005353739637012E-2</c:v>
                </c:pt>
                <c:pt idx="74">
                  <c:v>5.6134762834133684E-2</c:v>
                </c:pt>
                <c:pt idx="75">
                  <c:v>4.3936933623407413E-2</c:v>
                </c:pt>
                <c:pt idx="76">
                  <c:v>3.4047454734599372E-2</c:v>
                </c:pt>
                <c:pt idx="77">
                  <c:v>2.6121409853918223E-2</c:v>
                </c:pt>
                <c:pt idx="78">
                  <c:v>1.9841094744370295E-2</c:v>
                </c:pt>
                <c:pt idx="79">
                  <c:v>1.492078606906783E-2</c:v>
                </c:pt>
                <c:pt idx="80">
                  <c:v>1.1108996538242306E-2</c:v>
                </c:pt>
                <c:pt idx="81">
                  <c:v>8.1887010143740901E-3</c:v>
                </c:pt>
                <c:pt idx="82">
                  <c:v>5.9760228950059592E-3</c:v>
                </c:pt>
                <c:pt idx="83">
                  <c:v>4.3178400076330703E-3</c:v>
                </c:pt>
                <c:pt idx="84">
                  <c:v>3.0887154082367661E-3</c:v>
                </c:pt>
                <c:pt idx="85">
                  <c:v>2.1874911181828851E-3</c:v>
                </c:pt>
                <c:pt idx="86">
                  <c:v>1.5338106793244659E-3</c:v>
                </c:pt>
                <c:pt idx="87">
                  <c:v>1.0647662366679233E-3</c:v>
                </c:pt>
                <c:pt idx="88">
                  <c:v>7.3180241888047082E-4</c:v>
                </c:pt>
                <c:pt idx="89">
                  <c:v>4.9795542150327305E-4</c:v>
                </c:pt>
                <c:pt idx="90">
                  <c:v>3.3546262790251185E-4</c:v>
                </c:pt>
                <c:pt idx="91">
                  <c:v>2.2374579372062055E-4</c:v>
                </c:pt>
                <c:pt idx="92">
                  <c:v>1.4774836023203415E-4</c:v>
                </c:pt>
                <c:pt idx="93">
                  <c:v>9.6593413722183657E-5</c:v>
                </c:pt>
                <c:pt idx="94">
                  <c:v>6.2521503774820152E-5</c:v>
                </c:pt>
                <c:pt idx="95">
                  <c:v>4.0065297392951069E-5</c:v>
                </c:pt>
                <c:pt idx="96">
                  <c:v>2.5419346516199291E-5</c:v>
                </c:pt>
                <c:pt idx="97">
                  <c:v>1.5966783897804805E-5</c:v>
                </c:pt>
                <c:pt idx="98">
                  <c:v>9.9295043058510456E-6</c:v>
                </c:pt>
                <c:pt idx="99">
                  <c:v>6.1135679663713912E-6</c:v>
                </c:pt>
                <c:pt idx="100">
                  <c:v>3.7266531720786705E-6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6AE-DD42-92A2-CE7B3C9F682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(Цукамото!$L$10,Цукамото!$L$10)</c:f>
              <c:numCache>
                <c:formatCode>General</c:formatCode>
                <c:ptCount val="2"/>
                <c:pt idx="0">
                  <c:v>7</c:v>
                </c:pt>
                <c:pt idx="1">
                  <c:v>7</c:v>
                </c:pt>
              </c:numCache>
            </c:numRef>
          </c:xVal>
          <c:yVal>
            <c:numRef>
              <c:f>(Цукамото!$J$10,Цукамото!$N$10)</c:f>
              <c:numCache>
                <c:formatCode>General</c:formatCode>
                <c:ptCount val="2"/>
                <c:pt idx="0">
                  <c:v>0</c:v>
                </c:pt>
                <c:pt idx="1">
                  <c:v>0.32465246735834974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6AE-DD42-92A2-CE7B3C9F6823}"/>
            </c:ext>
          </c:extLst>
        </c:ser>
        <c:ser>
          <c:idx val="2"/>
          <c:order val="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B6AE-DD42-92A2-CE7B3C9F6823}"/>
              </c:ext>
            </c:extLst>
          </c:dPt>
          <c:xVal>
            <c:numRef>
              <c:f>(Цукамото!$L$10,Цукамото!$J$11)</c:f>
              <c:numCache>
                <c:formatCode>General</c:formatCode>
                <c:ptCount val="2"/>
                <c:pt idx="0">
                  <c:v>7</c:v>
                </c:pt>
                <c:pt idx="1">
                  <c:v>20</c:v>
                </c:pt>
              </c:numCache>
            </c:numRef>
          </c:xVal>
          <c:yVal>
            <c:numRef>
              <c:f>(Цукамото!$N$10,Цукамото!$N$10)</c:f>
              <c:numCache>
                <c:formatCode>General</c:formatCode>
                <c:ptCount val="2"/>
                <c:pt idx="0">
                  <c:v>0.32465246735834974</c:v>
                </c:pt>
                <c:pt idx="1">
                  <c:v>0.32465246735834974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6AE-DD42-92A2-CE7B3C9F6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2042800"/>
        <c:axId val="1747533728"/>
      </c:scatterChart>
      <c:valAx>
        <c:axId val="134204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7533728"/>
        <c:crosses val="autoZero"/>
        <c:crossBetween val="midCat"/>
      </c:valAx>
      <c:valAx>
        <c:axId val="174753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2042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Цукамото!$E$2</c:f>
              <c:strCache>
                <c:ptCount val="1"/>
                <c:pt idx="0">
                  <c:v>колокол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Цукамото!$A$3:$A$103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Цукамото!$E$3:$E$103</c:f>
              <c:numCache>
                <c:formatCode>General</c:formatCode>
                <c:ptCount val="101"/>
                <c:pt idx="0">
                  <c:v>1.0995116156867419E-8</c:v>
                </c:pt>
                <c:pt idx="1">
                  <c:v>1.6469420021710349E-8</c:v>
                </c:pt>
                <c:pt idx="2">
                  <c:v>2.4875691085557922E-8</c:v>
                </c:pt>
                <c:pt idx="3">
                  <c:v>3.7900307894649001E-8</c:v>
                </c:pt>
                <c:pt idx="4">
                  <c:v>5.8269763355497748E-8</c:v>
                </c:pt>
                <c:pt idx="5">
                  <c:v>9.0437718659184586E-8</c:v>
                </c:pt>
                <c:pt idx="6">
                  <c:v>1.4175759024885271E-7</c:v>
                </c:pt>
                <c:pt idx="7">
                  <c:v>2.2450742264614811E-7</c:v>
                </c:pt>
                <c:pt idx="8">
                  <c:v>3.594296907498649E-7</c:v>
                </c:pt>
                <c:pt idx="9">
                  <c:v>5.8199938553001085E-7</c:v>
                </c:pt>
                <c:pt idx="10">
                  <c:v>9.5367340691241559E-7</c:v>
                </c:pt>
                <c:pt idx="11">
                  <c:v>1.5823665202468446E-6</c:v>
                </c:pt>
                <c:pt idx="12">
                  <c:v>2.6602767912369079E-6</c:v>
                </c:pt>
                <c:pt idx="13">
                  <c:v>4.5348555975893047E-6</c:v>
                </c:pt>
                <c:pt idx="14">
                  <c:v>7.8441608616649459E-6</c:v>
                </c:pt>
                <c:pt idx="15">
                  <c:v>1.377948676089912E-5</c:v>
                </c:pt>
                <c:pt idx="16">
                  <c:v>2.4604292808514892E-5</c:v>
                </c:pt>
                <c:pt idx="17">
                  <c:v>4.4699400920980951E-5</c:v>
                </c:pt>
                <c:pt idx="18">
                  <c:v>8.2711219543577885E-5</c:v>
                </c:pt>
                <c:pt idx="19">
                  <c:v>1.5606239024626504E-4</c:v>
                </c:pt>
                <c:pt idx="20">
                  <c:v>3.0063824928391918E-4</c:v>
                </c:pt>
                <c:pt idx="21">
                  <c:v>5.9208320308558261E-4</c:v>
                </c:pt>
                <c:pt idx="22">
                  <c:v>1.1937696385379887E-3</c:v>
                </c:pt>
                <c:pt idx="23">
                  <c:v>2.4674689577465336E-3</c:v>
                </c:pt>
                <c:pt idx="24">
                  <c:v>5.2342418011532632E-3</c:v>
                </c:pt>
                <c:pt idx="25">
                  <c:v>1.139780727494202E-2</c:v>
                </c:pt>
                <c:pt idx="26">
                  <c:v>2.5420971333277208E-2</c:v>
                </c:pt>
                <c:pt idx="27">
                  <c:v>5.7582002524359216E-2</c:v>
                </c:pt>
                <c:pt idx="28">
                  <c:v>0.12940795943806788</c:v>
                </c:pt>
                <c:pt idx="29">
                  <c:v>0.27372529717242639</c:v>
                </c:pt>
                <c:pt idx="30">
                  <c:v>0.5</c:v>
                </c:pt>
                <c:pt idx="31">
                  <c:v>0.73611362731462049</c:v>
                </c:pt>
                <c:pt idx="32">
                  <c:v>0.89160201035483344</c:v>
                </c:pt>
                <c:pt idx="33">
                  <c:v>0.96268671436973718</c:v>
                </c:pt>
                <c:pt idx="34">
                  <c:v>0.988602192725058</c:v>
                </c:pt>
                <c:pt idx="35">
                  <c:v>0.99683881285547993</c:v>
                </c:pt>
                <c:pt idx="36">
                  <c:v>0.99920271350998313</c:v>
                </c:pt>
                <c:pt idx="37">
                  <c:v>0.99981878738559993</c:v>
                </c:pt>
                <c:pt idx="38">
                  <c:v>0.99996343975229984</c:v>
                </c:pt>
                <c:pt idx="39">
                  <c:v>0.99999358419724749</c:v>
                </c:pt>
                <c:pt idx="40">
                  <c:v>0.99999904632659309</c:v>
                </c:pt>
                <c:pt idx="41">
                  <c:v>0.99999988405548057</c:v>
                </c:pt>
                <c:pt idx="42">
                  <c:v>0.99999998900488374</c:v>
                </c:pt>
                <c:pt idx="43">
                  <c:v>0.99999999923904159</c:v>
                </c:pt>
                <c:pt idx="44">
                  <c:v>0.99999999996513211</c:v>
                </c:pt>
                <c:pt idx="45">
                  <c:v>0.99999999999909051</c:v>
                </c:pt>
                <c:pt idx="46">
                  <c:v>0.99999999999998956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0.99999999999998956</c:v>
                </c:pt>
                <c:pt idx="55">
                  <c:v>0.99999999999909051</c:v>
                </c:pt>
                <c:pt idx="56">
                  <c:v>0.99999999996513211</c:v>
                </c:pt>
                <c:pt idx="57">
                  <c:v>0.99999999923904159</c:v>
                </c:pt>
                <c:pt idx="58">
                  <c:v>0.99999998900488374</c:v>
                </c:pt>
                <c:pt idx="59">
                  <c:v>0.99999988405548057</c:v>
                </c:pt>
                <c:pt idx="60">
                  <c:v>0.99999904632659309</c:v>
                </c:pt>
                <c:pt idx="61">
                  <c:v>0.99999358419724749</c:v>
                </c:pt>
                <c:pt idx="62">
                  <c:v>0.99996343975229984</c:v>
                </c:pt>
                <c:pt idx="63">
                  <c:v>0.99981878738559993</c:v>
                </c:pt>
                <c:pt idx="64">
                  <c:v>0.99920271350998313</c:v>
                </c:pt>
                <c:pt idx="65">
                  <c:v>0.99683881285547993</c:v>
                </c:pt>
                <c:pt idx="66">
                  <c:v>0.988602192725058</c:v>
                </c:pt>
                <c:pt idx="67">
                  <c:v>0.96268671436973718</c:v>
                </c:pt>
                <c:pt idx="68">
                  <c:v>0.89160201035483344</c:v>
                </c:pt>
                <c:pt idx="69">
                  <c:v>0.73611362731461971</c:v>
                </c:pt>
                <c:pt idx="70">
                  <c:v>0.5</c:v>
                </c:pt>
                <c:pt idx="71">
                  <c:v>0.27372529717242716</c:v>
                </c:pt>
                <c:pt idx="72">
                  <c:v>0.12940795943806788</c:v>
                </c:pt>
                <c:pt idx="73">
                  <c:v>5.7582002524359216E-2</c:v>
                </c:pt>
                <c:pt idx="74">
                  <c:v>2.5420971333277132E-2</c:v>
                </c:pt>
                <c:pt idx="75">
                  <c:v>1.139780727494202E-2</c:v>
                </c:pt>
                <c:pt idx="76">
                  <c:v>5.2342418011532832E-3</c:v>
                </c:pt>
                <c:pt idx="77">
                  <c:v>2.4674689577465336E-3</c:v>
                </c:pt>
                <c:pt idx="78">
                  <c:v>1.1937696385379887E-3</c:v>
                </c:pt>
                <c:pt idx="79">
                  <c:v>5.9208320308558164E-4</c:v>
                </c:pt>
                <c:pt idx="80">
                  <c:v>3.0063824928391918E-4</c:v>
                </c:pt>
                <c:pt idx="81">
                  <c:v>1.5606239024626567E-4</c:v>
                </c:pt>
                <c:pt idx="82">
                  <c:v>8.2711219543578495E-5</c:v>
                </c:pt>
                <c:pt idx="83">
                  <c:v>4.4699400920980734E-5</c:v>
                </c:pt>
                <c:pt idx="84">
                  <c:v>2.4604292808514814E-5</c:v>
                </c:pt>
                <c:pt idx="85">
                  <c:v>1.377948676089912E-5</c:v>
                </c:pt>
                <c:pt idx="86">
                  <c:v>7.844160861664973E-6</c:v>
                </c:pt>
                <c:pt idx="87">
                  <c:v>4.5348555975893284E-6</c:v>
                </c:pt>
                <c:pt idx="88">
                  <c:v>2.6602767912368985E-6</c:v>
                </c:pt>
                <c:pt idx="89">
                  <c:v>1.582366520246841E-6</c:v>
                </c:pt>
                <c:pt idx="90">
                  <c:v>9.5367340691241559E-7</c:v>
                </c:pt>
                <c:pt idx="91">
                  <c:v>5.8199938553001085E-7</c:v>
                </c:pt>
                <c:pt idx="92">
                  <c:v>3.5942969074986627E-7</c:v>
                </c:pt>
                <c:pt idx="93">
                  <c:v>2.2450742264614731E-7</c:v>
                </c:pt>
                <c:pt idx="94">
                  <c:v>1.4175759024885271E-7</c:v>
                </c:pt>
                <c:pt idx="95">
                  <c:v>9.0437718659184586E-8</c:v>
                </c:pt>
                <c:pt idx="96">
                  <c:v>5.8269763355497748E-8</c:v>
                </c:pt>
                <c:pt idx="97">
                  <c:v>3.7900307894649199E-8</c:v>
                </c:pt>
                <c:pt idx="98">
                  <c:v>2.4875691085557843E-8</c:v>
                </c:pt>
                <c:pt idx="99">
                  <c:v>1.6469420021710349E-8</c:v>
                </c:pt>
                <c:pt idx="100">
                  <c:v>1.0995116156867419E-8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348-6448-803C-BCB009302A7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1348-6448-803C-BCB009302A7A}"/>
              </c:ext>
            </c:extLst>
          </c:dPt>
          <c:xVal>
            <c:numRef>
              <c:f>(Цукамото!$L$10,Цукамото!$L$10)</c:f>
              <c:numCache>
                <c:formatCode>General</c:formatCode>
                <c:ptCount val="2"/>
                <c:pt idx="0">
                  <c:v>7</c:v>
                </c:pt>
                <c:pt idx="1">
                  <c:v>7</c:v>
                </c:pt>
              </c:numCache>
            </c:numRef>
          </c:xVal>
          <c:yVal>
            <c:numRef>
              <c:f>(Цукамото!$J$10,Цукамото!$N$11)</c:f>
              <c:numCache>
                <c:formatCode>General</c:formatCode>
                <c:ptCount val="2"/>
                <c:pt idx="0">
                  <c:v>0</c:v>
                </c:pt>
                <c:pt idx="1">
                  <c:v>0.99683881285547993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348-6448-803C-BCB009302A7A}"/>
            </c:ext>
          </c:extLst>
        </c:ser>
        <c:ser>
          <c:idx val="2"/>
          <c:order val="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1348-6448-803C-BCB009302A7A}"/>
              </c:ext>
            </c:extLst>
          </c:dPt>
          <c:xVal>
            <c:numRef>
              <c:f>(Цукамото!$L$10,Цукамото!$J$11)</c:f>
              <c:numCache>
                <c:formatCode>General</c:formatCode>
                <c:ptCount val="2"/>
                <c:pt idx="0">
                  <c:v>7</c:v>
                </c:pt>
                <c:pt idx="1">
                  <c:v>20</c:v>
                </c:pt>
              </c:numCache>
            </c:numRef>
          </c:xVal>
          <c:yVal>
            <c:numRef>
              <c:f>(Цукамото!$N$11,Цукамото!$N$11)</c:f>
              <c:numCache>
                <c:formatCode>General</c:formatCode>
                <c:ptCount val="2"/>
                <c:pt idx="0">
                  <c:v>0.99683881285547993</c:v>
                </c:pt>
                <c:pt idx="1">
                  <c:v>0.99683881285547993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348-6448-803C-BCB009302A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1878496"/>
        <c:axId val="1452196352"/>
      </c:scatterChart>
      <c:valAx>
        <c:axId val="145187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2196352"/>
        <c:crosses val="autoZero"/>
        <c:crossBetween val="midCat"/>
      </c:valAx>
      <c:valAx>
        <c:axId val="145219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187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</a:t>
            </a:r>
            <a:r>
              <a:rPr lang="en-US" baseline="0"/>
              <a:t> = ax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Цукамото!$F$2</c:f>
              <c:strCache>
                <c:ptCount val="1"/>
                <c:pt idx="0">
                  <c:v>монотонная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Цукамото!$A$3:$A$103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Цукамото!$F$3:$F$103</c:f>
              <c:numCache>
                <c:formatCode>General</c:formatCode>
                <c:ptCount val="101"/>
                <c:pt idx="0">
                  <c:v>0</c:v>
                </c:pt>
                <c:pt idx="1">
                  <c:v>4.0000000000000001E-3</c:v>
                </c:pt>
                <c:pt idx="2">
                  <c:v>8.0000000000000002E-3</c:v>
                </c:pt>
                <c:pt idx="3">
                  <c:v>1.2E-2</c:v>
                </c:pt>
                <c:pt idx="4">
                  <c:v>1.6E-2</c:v>
                </c:pt>
                <c:pt idx="5">
                  <c:v>0.02</c:v>
                </c:pt>
                <c:pt idx="6">
                  <c:v>2.4E-2</c:v>
                </c:pt>
                <c:pt idx="7">
                  <c:v>2.7999999999999997E-2</c:v>
                </c:pt>
                <c:pt idx="8">
                  <c:v>3.2000000000000001E-2</c:v>
                </c:pt>
                <c:pt idx="9">
                  <c:v>3.6000000000000004E-2</c:v>
                </c:pt>
                <c:pt idx="10">
                  <c:v>0.04</c:v>
                </c:pt>
                <c:pt idx="11">
                  <c:v>4.4000000000000004E-2</c:v>
                </c:pt>
                <c:pt idx="12">
                  <c:v>4.8000000000000001E-2</c:v>
                </c:pt>
                <c:pt idx="13">
                  <c:v>5.2000000000000005E-2</c:v>
                </c:pt>
                <c:pt idx="14">
                  <c:v>5.5999999999999994E-2</c:v>
                </c:pt>
                <c:pt idx="15">
                  <c:v>0.06</c:v>
                </c:pt>
                <c:pt idx="16">
                  <c:v>6.4000000000000001E-2</c:v>
                </c:pt>
                <c:pt idx="17">
                  <c:v>6.8000000000000005E-2</c:v>
                </c:pt>
                <c:pt idx="18">
                  <c:v>7.2000000000000008E-2</c:v>
                </c:pt>
                <c:pt idx="19">
                  <c:v>7.5999999999999998E-2</c:v>
                </c:pt>
                <c:pt idx="20">
                  <c:v>0.08</c:v>
                </c:pt>
                <c:pt idx="21">
                  <c:v>8.4000000000000005E-2</c:v>
                </c:pt>
                <c:pt idx="22">
                  <c:v>8.8000000000000009E-2</c:v>
                </c:pt>
                <c:pt idx="23">
                  <c:v>9.1999999999999998E-2</c:v>
                </c:pt>
                <c:pt idx="24">
                  <c:v>9.6000000000000002E-2</c:v>
                </c:pt>
                <c:pt idx="25">
                  <c:v>0.1</c:v>
                </c:pt>
                <c:pt idx="26">
                  <c:v>0.10400000000000001</c:v>
                </c:pt>
                <c:pt idx="27">
                  <c:v>0.10800000000000001</c:v>
                </c:pt>
                <c:pt idx="28">
                  <c:v>0.11199999999999999</c:v>
                </c:pt>
                <c:pt idx="29">
                  <c:v>0.11599999999999999</c:v>
                </c:pt>
                <c:pt idx="30">
                  <c:v>0.12</c:v>
                </c:pt>
                <c:pt idx="31">
                  <c:v>0.12400000000000001</c:v>
                </c:pt>
                <c:pt idx="32">
                  <c:v>0.128</c:v>
                </c:pt>
                <c:pt idx="33">
                  <c:v>0.13200000000000001</c:v>
                </c:pt>
                <c:pt idx="34">
                  <c:v>0.13600000000000001</c:v>
                </c:pt>
                <c:pt idx="35">
                  <c:v>0.14000000000000001</c:v>
                </c:pt>
                <c:pt idx="36">
                  <c:v>0.14400000000000002</c:v>
                </c:pt>
                <c:pt idx="37">
                  <c:v>0.14800000000000002</c:v>
                </c:pt>
                <c:pt idx="38">
                  <c:v>0.152</c:v>
                </c:pt>
                <c:pt idx="39">
                  <c:v>0.156</c:v>
                </c:pt>
                <c:pt idx="40">
                  <c:v>0.16</c:v>
                </c:pt>
                <c:pt idx="41">
                  <c:v>0.16399999999999998</c:v>
                </c:pt>
                <c:pt idx="42">
                  <c:v>0.16800000000000001</c:v>
                </c:pt>
                <c:pt idx="43">
                  <c:v>0.17199999999999999</c:v>
                </c:pt>
                <c:pt idx="44">
                  <c:v>0.17600000000000002</c:v>
                </c:pt>
                <c:pt idx="45">
                  <c:v>0.18</c:v>
                </c:pt>
                <c:pt idx="46">
                  <c:v>0.184</c:v>
                </c:pt>
                <c:pt idx="47">
                  <c:v>0.188</c:v>
                </c:pt>
                <c:pt idx="48">
                  <c:v>0.192</c:v>
                </c:pt>
                <c:pt idx="49">
                  <c:v>0.19600000000000001</c:v>
                </c:pt>
                <c:pt idx="50">
                  <c:v>0.2</c:v>
                </c:pt>
                <c:pt idx="51">
                  <c:v>0.20399999999999999</c:v>
                </c:pt>
                <c:pt idx="52">
                  <c:v>0.20800000000000002</c:v>
                </c:pt>
                <c:pt idx="53">
                  <c:v>0.21199999999999999</c:v>
                </c:pt>
                <c:pt idx="54">
                  <c:v>0.21600000000000003</c:v>
                </c:pt>
                <c:pt idx="55">
                  <c:v>0.22</c:v>
                </c:pt>
                <c:pt idx="56">
                  <c:v>0.22399999999999998</c:v>
                </c:pt>
                <c:pt idx="57">
                  <c:v>0.22800000000000001</c:v>
                </c:pt>
                <c:pt idx="58">
                  <c:v>0.23199999999999998</c:v>
                </c:pt>
                <c:pt idx="59">
                  <c:v>0.23600000000000002</c:v>
                </c:pt>
                <c:pt idx="60">
                  <c:v>0.24</c:v>
                </c:pt>
                <c:pt idx="61">
                  <c:v>0.24399999999999999</c:v>
                </c:pt>
                <c:pt idx="62">
                  <c:v>0.24800000000000003</c:v>
                </c:pt>
                <c:pt idx="63">
                  <c:v>0.252</c:v>
                </c:pt>
                <c:pt idx="64">
                  <c:v>0.25600000000000001</c:v>
                </c:pt>
                <c:pt idx="65">
                  <c:v>0.26</c:v>
                </c:pt>
                <c:pt idx="66">
                  <c:v>0.26400000000000001</c:v>
                </c:pt>
                <c:pt idx="67">
                  <c:v>0.26800000000000002</c:v>
                </c:pt>
                <c:pt idx="68">
                  <c:v>0.27200000000000002</c:v>
                </c:pt>
                <c:pt idx="69">
                  <c:v>0.27600000000000002</c:v>
                </c:pt>
                <c:pt idx="70">
                  <c:v>0.28000000000000003</c:v>
                </c:pt>
                <c:pt idx="71">
                  <c:v>0.28399999999999997</c:v>
                </c:pt>
                <c:pt idx="72">
                  <c:v>0.28800000000000003</c:v>
                </c:pt>
                <c:pt idx="73">
                  <c:v>0.29199999999999998</c:v>
                </c:pt>
                <c:pt idx="74">
                  <c:v>0.29600000000000004</c:v>
                </c:pt>
                <c:pt idx="75">
                  <c:v>0.3</c:v>
                </c:pt>
                <c:pt idx="76">
                  <c:v>0.30399999999999999</c:v>
                </c:pt>
                <c:pt idx="77">
                  <c:v>0.308</c:v>
                </c:pt>
                <c:pt idx="78">
                  <c:v>0.312</c:v>
                </c:pt>
                <c:pt idx="79">
                  <c:v>0.316</c:v>
                </c:pt>
                <c:pt idx="80">
                  <c:v>0.32</c:v>
                </c:pt>
                <c:pt idx="81">
                  <c:v>0.32400000000000001</c:v>
                </c:pt>
                <c:pt idx="82">
                  <c:v>0.32799999999999996</c:v>
                </c:pt>
                <c:pt idx="83">
                  <c:v>0.33200000000000002</c:v>
                </c:pt>
                <c:pt idx="84">
                  <c:v>0.33600000000000002</c:v>
                </c:pt>
                <c:pt idx="85">
                  <c:v>0.34</c:v>
                </c:pt>
                <c:pt idx="86">
                  <c:v>0.34399999999999997</c:v>
                </c:pt>
                <c:pt idx="87">
                  <c:v>0.34799999999999998</c:v>
                </c:pt>
                <c:pt idx="88">
                  <c:v>0.35200000000000004</c:v>
                </c:pt>
                <c:pt idx="89">
                  <c:v>0.35600000000000004</c:v>
                </c:pt>
                <c:pt idx="90">
                  <c:v>0.36</c:v>
                </c:pt>
                <c:pt idx="91">
                  <c:v>0.36399999999999999</c:v>
                </c:pt>
                <c:pt idx="92">
                  <c:v>0.36799999999999999</c:v>
                </c:pt>
                <c:pt idx="93">
                  <c:v>0.37200000000000005</c:v>
                </c:pt>
                <c:pt idx="94">
                  <c:v>0.376</c:v>
                </c:pt>
                <c:pt idx="95">
                  <c:v>0.38</c:v>
                </c:pt>
                <c:pt idx="96">
                  <c:v>0.38400000000000001</c:v>
                </c:pt>
                <c:pt idx="97">
                  <c:v>0.38799999999999996</c:v>
                </c:pt>
                <c:pt idx="98">
                  <c:v>0.39200000000000002</c:v>
                </c:pt>
                <c:pt idx="99">
                  <c:v>0.39600000000000002</c:v>
                </c:pt>
                <c:pt idx="100">
                  <c:v>0.4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8D4-2549-B50A-AC5C2F0B86C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(Цукамото!$T$10,Цукамото!$T$10)</c:f>
              <c:numCache>
                <c:formatCode>General</c:formatCode>
                <c:ptCount val="2"/>
                <c:pt idx="0">
                  <c:v>16.232623367917487</c:v>
                </c:pt>
                <c:pt idx="1">
                  <c:v>16.232623367917487</c:v>
                </c:pt>
              </c:numCache>
            </c:numRef>
          </c:xVal>
          <c:yVal>
            <c:numRef>
              <c:f>(Цукамото!$J$10,Цукамото!$O$10)</c:f>
              <c:numCache>
                <c:formatCode>General</c:formatCode>
                <c:ptCount val="2"/>
                <c:pt idx="0">
                  <c:v>0</c:v>
                </c:pt>
                <c:pt idx="1">
                  <c:v>0.32465246735834974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8D4-2549-B50A-AC5C2F0B86C4}"/>
            </c:ext>
          </c:extLst>
        </c:ser>
        <c:ser>
          <c:idx val="2"/>
          <c:order val="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(Цукамото!$T$10,Цукамото!$J$11)</c:f>
              <c:numCache>
                <c:formatCode>General</c:formatCode>
                <c:ptCount val="2"/>
                <c:pt idx="0">
                  <c:v>16.232623367917487</c:v>
                </c:pt>
                <c:pt idx="1">
                  <c:v>20</c:v>
                </c:pt>
              </c:numCache>
            </c:numRef>
          </c:xVal>
          <c:yVal>
            <c:numRef>
              <c:f>(Цукамото!$O$10,Цукамото!$O$10)</c:f>
              <c:numCache>
                <c:formatCode>General</c:formatCode>
                <c:ptCount val="2"/>
                <c:pt idx="0">
                  <c:v>0.32465246735834974</c:v>
                </c:pt>
                <c:pt idx="1">
                  <c:v>0.32465246735834974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8D4-2549-B50A-AC5C2F0B86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5167024"/>
        <c:axId val="1754612912"/>
      </c:scatterChart>
      <c:valAx>
        <c:axId val="1755167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54612912"/>
        <c:crosses val="autoZero"/>
        <c:crossBetween val="midCat"/>
      </c:valAx>
      <c:valAx>
        <c:axId val="175461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55167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</a:t>
            </a:r>
            <a:r>
              <a:rPr lang="en-US" baseline="0"/>
              <a:t> = bx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Цукамото!$G$2</c:f>
              <c:strCache>
                <c:ptCount val="1"/>
                <c:pt idx="0">
                  <c:v>монотонная 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Цукамото!$A$3:$A$103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Цукамото!$G$3:$G$103</c:f>
              <c:numCache>
                <c:formatCode>General</c:formatCode>
                <c:ptCount val="101"/>
                <c:pt idx="0">
                  <c:v>0</c:v>
                </c:pt>
                <c:pt idx="1">
                  <c:v>1.0000000000000002E-2</c:v>
                </c:pt>
                <c:pt idx="2">
                  <c:v>2.0000000000000004E-2</c:v>
                </c:pt>
                <c:pt idx="3">
                  <c:v>0.03</c:v>
                </c:pt>
                <c:pt idx="4">
                  <c:v>4.0000000000000008E-2</c:v>
                </c:pt>
                <c:pt idx="5">
                  <c:v>0.05</c:v>
                </c:pt>
                <c:pt idx="6">
                  <c:v>0.06</c:v>
                </c:pt>
                <c:pt idx="7">
                  <c:v>6.9999999999999993E-2</c:v>
                </c:pt>
                <c:pt idx="8">
                  <c:v>8.0000000000000016E-2</c:v>
                </c:pt>
                <c:pt idx="9">
                  <c:v>9.0000000000000011E-2</c:v>
                </c:pt>
                <c:pt idx="10">
                  <c:v>0.1</c:v>
                </c:pt>
                <c:pt idx="11">
                  <c:v>0.11000000000000001</c:v>
                </c:pt>
                <c:pt idx="12">
                  <c:v>0.12</c:v>
                </c:pt>
                <c:pt idx="13">
                  <c:v>0.13</c:v>
                </c:pt>
                <c:pt idx="14">
                  <c:v>0.13999999999999999</c:v>
                </c:pt>
                <c:pt idx="15">
                  <c:v>0.15000000000000002</c:v>
                </c:pt>
                <c:pt idx="16">
                  <c:v>0.16000000000000003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</c:v>
                </c:pt>
                <c:pt idx="20">
                  <c:v>0.2</c:v>
                </c:pt>
                <c:pt idx="21">
                  <c:v>0.21000000000000002</c:v>
                </c:pt>
                <c:pt idx="22">
                  <c:v>0.22000000000000003</c:v>
                </c:pt>
                <c:pt idx="23">
                  <c:v>0.22999999999999998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0.27999999999999997</c:v>
                </c:pt>
                <c:pt idx="29">
                  <c:v>0.28999999999999998</c:v>
                </c:pt>
                <c:pt idx="30">
                  <c:v>0.30000000000000004</c:v>
                </c:pt>
                <c:pt idx="31">
                  <c:v>0.31000000000000005</c:v>
                </c:pt>
                <c:pt idx="32">
                  <c:v>0.32000000000000006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0.36000000000000004</c:v>
                </c:pt>
                <c:pt idx="37">
                  <c:v>0.37000000000000005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0.42000000000000004</c:v>
                </c:pt>
                <c:pt idx="43">
                  <c:v>0.43</c:v>
                </c:pt>
                <c:pt idx="44">
                  <c:v>0.44000000000000006</c:v>
                </c:pt>
                <c:pt idx="45">
                  <c:v>0.45</c:v>
                </c:pt>
                <c:pt idx="46">
                  <c:v>0.45999999999999996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0.49000000000000005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0.55999999999999994</c:v>
                </c:pt>
                <c:pt idx="57">
                  <c:v>0.57000000000000006</c:v>
                </c:pt>
                <c:pt idx="58">
                  <c:v>0.57999999999999996</c:v>
                </c:pt>
                <c:pt idx="59">
                  <c:v>0.59000000000000008</c:v>
                </c:pt>
                <c:pt idx="60">
                  <c:v>0.60000000000000009</c:v>
                </c:pt>
                <c:pt idx="61">
                  <c:v>0.61</c:v>
                </c:pt>
                <c:pt idx="62">
                  <c:v>0.62000000000000011</c:v>
                </c:pt>
                <c:pt idx="63">
                  <c:v>0.63</c:v>
                </c:pt>
                <c:pt idx="64">
                  <c:v>0.64000000000000012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</c:v>
                </c:pt>
                <c:pt idx="72">
                  <c:v>0.72000000000000008</c:v>
                </c:pt>
                <c:pt idx="73">
                  <c:v>0.73</c:v>
                </c:pt>
                <c:pt idx="74">
                  <c:v>0.7400000000000001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0.83000000000000007</c:v>
                </c:pt>
                <c:pt idx="84">
                  <c:v>0.84000000000000008</c:v>
                </c:pt>
                <c:pt idx="85">
                  <c:v>0.85000000000000009</c:v>
                </c:pt>
                <c:pt idx="86">
                  <c:v>0.86</c:v>
                </c:pt>
                <c:pt idx="87">
                  <c:v>0.87</c:v>
                </c:pt>
                <c:pt idx="88">
                  <c:v>0.88000000000000012</c:v>
                </c:pt>
                <c:pt idx="89">
                  <c:v>0.89000000000000012</c:v>
                </c:pt>
                <c:pt idx="90">
                  <c:v>0.9</c:v>
                </c:pt>
                <c:pt idx="91">
                  <c:v>0.91</c:v>
                </c:pt>
                <c:pt idx="92">
                  <c:v>0.91999999999999993</c:v>
                </c:pt>
                <c:pt idx="93">
                  <c:v>0.93000000000000016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</c:v>
                </c:pt>
                <c:pt idx="97">
                  <c:v>0.97</c:v>
                </c:pt>
                <c:pt idx="98">
                  <c:v>0.98000000000000009</c:v>
                </c:pt>
                <c:pt idx="99">
                  <c:v>0.9900000000000001</c:v>
                </c:pt>
                <c:pt idx="10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D6-8E43-8D88-57C411A6853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(Цукамото!$U$10,Цукамото!$U$10)</c:f>
              <c:numCache>
                <c:formatCode>General</c:formatCode>
                <c:ptCount val="2"/>
                <c:pt idx="0">
                  <c:v>6.6666666666666661</c:v>
                </c:pt>
                <c:pt idx="1">
                  <c:v>6.6666666666666661</c:v>
                </c:pt>
              </c:numCache>
            </c:numRef>
          </c:xVal>
          <c:yVal>
            <c:numRef>
              <c:f>(Цукамото!$J$10,Цукамото!$O$11)</c:f>
              <c:numCache>
                <c:formatCode>General</c:formatCode>
                <c:ptCount val="2"/>
                <c:pt idx="0">
                  <c:v>0</c:v>
                </c:pt>
                <c:pt idx="1">
                  <c:v>0.33333333333333331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0D6-8E43-8D88-57C411A68537}"/>
            </c:ext>
          </c:extLst>
        </c:ser>
        <c:ser>
          <c:idx val="2"/>
          <c:order val="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(Цукамото!$U$10,Цукамото!$J$11)</c:f>
              <c:numCache>
                <c:formatCode>General</c:formatCode>
                <c:ptCount val="2"/>
                <c:pt idx="0">
                  <c:v>6.6666666666666661</c:v>
                </c:pt>
                <c:pt idx="1">
                  <c:v>20</c:v>
                </c:pt>
              </c:numCache>
            </c:numRef>
          </c:xVal>
          <c:yVal>
            <c:numRef>
              <c:f>(Цукамото!$O$11,Цукамото!$O$11)</c:f>
              <c:numCache>
                <c:formatCode>General</c:formatCode>
                <c:ptCount val="2"/>
                <c:pt idx="0">
                  <c:v>0.33333333333333331</c:v>
                </c:pt>
                <c:pt idx="1">
                  <c:v>0.33333333333333331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0D6-8E43-8D88-57C411A685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9594400"/>
        <c:axId val="1555480912"/>
      </c:scatterChart>
      <c:valAx>
        <c:axId val="1669594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5480912"/>
        <c:crosses val="autoZero"/>
        <c:crossBetween val="midCat"/>
      </c:valAx>
      <c:valAx>
        <c:axId val="155548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69594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A11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Ларсен!$B$2</c:f>
              <c:strCache>
                <c:ptCount val="1"/>
                <c:pt idx="0">
                  <c:v>трапец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Ларсен!$A$3:$A$103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Ларсен!$B$3:$B$103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0.19999999999999996</c:v>
                </c:pt>
                <c:pt idx="7">
                  <c:v>0.39999999999999991</c:v>
                </c:pt>
                <c:pt idx="8">
                  <c:v>0.60000000000000009</c:v>
                </c:pt>
                <c:pt idx="9">
                  <c:v>0.8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0.93333333333333324</c:v>
                </c:pt>
                <c:pt idx="32">
                  <c:v>0.86666666666666659</c:v>
                </c:pt>
                <c:pt idx="33">
                  <c:v>0.80000000000000016</c:v>
                </c:pt>
                <c:pt idx="34">
                  <c:v>0.73333333333333339</c:v>
                </c:pt>
                <c:pt idx="35">
                  <c:v>0.66666666666666663</c:v>
                </c:pt>
                <c:pt idx="36">
                  <c:v>0.6</c:v>
                </c:pt>
                <c:pt idx="37">
                  <c:v>0.53333333333333321</c:v>
                </c:pt>
                <c:pt idx="38">
                  <c:v>0.46666666666666679</c:v>
                </c:pt>
                <c:pt idx="39">
                  <c:v>0.40000000000000008</c:v>
                </c:pt>
                <c:pt idx="40">
                  <c:v>0.33333333333333331</c:v>
                </c:pt>
                <c:pt idx="41">
                  <c:v>0.26666666666666689</c:v>
                </c:pt>
                <c:pt idx="42">
                  <c:v>0.19999999999999987</c:v>
                </c:pt>
                <c:pt idx="43">
                  <c:v>0.13333333333333344</c:v>
                </c:pt>
                <c:pt idx="44">
                  <c:v>6.666666666666643E-2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F37-2F47-AD4A-D4A1BC76A1E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(Ларсен!$M$10,Ларсен!$M$10)</c:f>
              <c:numCache>
                <c:formatCode>General</c:formatCode>
                <c:ptCount val="2"/>
                <c:pt idx="0">
                  <c:v>7</c:v>
                </c:pt>
                <c:pt idx="1">
                  <c:v>7</c:v>
                </c:pt>
              </c:numCache>
            </c:numRef>
          </c:xVal>
          <c:yVal>
            <c:numRef>
              <c:f>(Ларсен!$K$10,Ларсен!$N$10)</c:f>
              <c:numCache>
                <c:formatCode>General</c:formatCode>
                <c:ptCount val="2"/>
                <c:pt idx="0">
                  <c:v>0</c:v>
                </c:pt>
                <c:pt idx="1">
                  <c:v>0.66666666666666663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F37-2F47-AD4A-D4A1BC76A1E9}"/>
            </c:ext>
          </c:extLst>
        </c:ser>
        <c:ser>
          <c:idx val="2"/>
          <c:order val="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5F37-2F47-AD4A-D4A1BC76A1E9}"/>
              </c:ext>
            </c:extLst>
          </c:dPt>
          <c:xVal>
            <c:numRef>
              <c:f>(Ларсен!$M$10,Ларсен!$K$11)</c:f>
              <c:numCache>
                <c:formatCode>General</c:formatCode>
                <c:ptCount val="2"/>
                <c:pt idx="0">
                  <c:v>7</c:v>
                </c:pt>
                <c:pt idx="1">
                  <c:v>20</c:v>
                </c:pt>
              </c:numCache>
            </c:numRef>
          </c:xVal>
          <c:yVal>
            <c:numRef>
              <c:f>(Ларсен!$N$10,Ларсен!$N$10)</c:f>
              <c:numCache>
                <c:formatCode>General</c:formatCode>
                <c:ptCount val="2"/>
                <c:pt idx="0">
                  <c:v>0.66666666666666663</c:v>
                </c:pt>
                <c:pt idx="1">
                  <c:v>0.66666666666666663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F37-2F47-AD4A-D4A1BC76A1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4321920"/>
        <c:axId val="1754323568"/>
      </c:scatterChart>
      <c:valAx>
        <c:axId val="175432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54323568"/>
        <c:crosses val="autoZero"/>
        <c:crossBetween val="midCat"/>
      </c:valAx>
      <c:valAx>
        <c:axId val="175432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54321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Ларсен!$C$2</c:f>
              <c:strCache>
                <c:ptCount val="1"/>
                <c:pt idx="0">
                  <c:v>треуг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Ларсен!$A$3:$A$103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Ларсен!$C$3:$C$103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4.9999999999999989E-2</c:v>
                </c:pt>
                <c:pt idx="7">
                  <c:v>9.9999999999999978E-2</c:v>
                </c:pt>
                <c:pt idx="8">
                  <c:v>0.15000000000000002</c:v>
                </c:pt>
                <c:pt idx="9">
                  <c:v>0.2</c:v>
                </c:pt>
                <c:pt idx="10">
                  <c:v>0.25</c:v>
                </c:pt>
                <c:pt idx="11">
                  <c:v>0.30000000000000004</c:v>
                </c:pt>
                <c:pt idx="12">
                  <c:v>0.35</c:v>
                </c:pt>
                <c:pt idx="13">
                  <c:v>0.4</c:v>
                </c:pt>
                <c:pt idx="14">
                  <c:v>0.44999999999999996</c:v>
                </c:pt>
                <c:pt idx="15">
                  <c:v>0.5</c:v>
                </c:pt>
                <c:pt idx="16">
                  <c:v>0.55000000000000004</c:v>
                </c:pt>
                <c:pt idx="17">
                  <c:v>0.6</c:v>
                </c:pt>
                <c:pt idx="18">
                  <c:v>0.65</c:v>
                </c:pt>
                <c:pt idx="19">
                  <c:v>0.7</c:v>
                </c:pt>
                <c:pt idx="20">
                  <c:v>0.75</c:v>
                </c:pt>
                <c:pt idx="21">
                  <c:v>0.8</c:v>
                </c:pt>
                <c:pt idx="22">
                  <c:v>0.85000000000000009</c:v>
                </c:pt>
                <c:pt idx="23">
                  <c:v>0.89999999999999991</c:v>
                </c:pt>
                <c:pt idx="24">
                  <c:v>0.95</c:v>
                </c:pt>
                <c:pt idx="25">
                  <c:v>1</c:v>
                </c:pt>
                <c:pt idx="26">
                  <c:v>0.93333333333333324</c:v>
                </c:pt>
                <c:pt idx="27">
                  <c:v>0.86666666666666659</c:v>
                </c:pt>
                <c:pt idx="28">
                  <c:v>0.80000000000000016</c:v>
                </c:pt>
                <c:pt idx="29">
                  <c:v>0.73333333333333339</c:v>
                </c:pt>
                <c:pt idx="30">
                  <c:v>0.66666666666666663</c:v>
                </c:pt>
                <c:pt idx="31">
                  <c:v>0.6</c:v>
                </c:pt>
                <c:pt idx="32">
                  <c:v>0.53333333333333321</c:v>
                </c:pt>
                <c:pt idx="33">
                  <c:v>0.46666666666666679</c:v>
                </c:pt>
                <c:pt idx="34">
                  <c:v>0.40000000000000008</c:v>
                </c:pt>
                <c:pt idx="35">
                  <c:v>0.33333333333333331</c:v>
                </c:pt>
                <c:pt idx="36">
                  <c:v>0.26666666666666661</c:v>
                </c:pt>
                <c:pt idx="37">
                  <c:v>0.19999999999999987</c:v>
                </c:pt>
                <c:pt idx="38">
                  <c:v>0.13333333333333344</c:v>
                </c:pt>
                <c:pt idx="39">
                  <c:v>6.6666666666666721E-2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647-1A43-8E1D-E8E3BA0845F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(Ларсен!$M$10,Ларсен!$M$10)</c:f>
              <c:numCache>
                <c:formatCode>General</c:formatCode>
                <c:ptCount val="2"/>
                <c:pt idx="0">
                  <c:v>7</c:v>
                </c:pt>
                <c:pt idx="1">
                  <c:v>7</c:v>
                </c:pt>
              </c:numCache>
            </c:numRef>
          </c:xVal>
          <c:yVal>
            <c:numRef>
              <c:f>(Ларсен!$K$10,Ларсен!$N$11)</c:f>
              <c:numCache>
                <c:formatCode>General</c:formatCode>
                <c:ptCount val="2"/>
                <c:pt idx="0">
                  <c:v>0</c:v>
                </c:pt>
                <c:pt idx="1">
                  <c:v>0.33333333333333331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647-1A43-8E1D-E8E3BA0845F0}"/>
            </c:ext>
          </c:extLst>
        </c:ser>
        <c:ser>
          <c:idx val="2"/>
          <c:order val="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(Ларсен!$M$11,Ларсен!$K$11)</c:f>
              <c:numCache>
                <c:formatCode>General</c:formatCode>
                <c:ptCount val="2"/>
                <c:pt idx="0">
                  <c:v>7</c:v>
                </c:pt>
                <c:pt idx="1">
                  <c:v>20</c:v>
                </c:pt>
              </c:numCache>
            </c:numRef>
          </c:xVal>
          <c:yVal>
            <c:numRef>
              <c:f>(Ларсен!$N$11,Ларсен!$N$11)</c:f>
              <c:numCache>
                <c:formatCode>General</c:formatCode>
                <c:ptCount val="2"/>
                <c:pt idx="0">
                  <c:v>0.33333333333333331</c:v>
                </c:pt>
                <c:pt idx="1">
                  <c:v>0.33333333333333331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647-1A43-8E1D-E8E3BA0845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0380720"/>
        <c:axId val="1669537008"/>
      </c:scatterChart>
      <c:valAx>
        <c:axId val="167038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69537008"/>
        <c:crosses val="autoZero"/>
        <c:crossBetween val="midCat"/>
      </c:valAx>
      <c:valAx>
        <c:axId val="166953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0380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Ларсен!$D$2</c:f>
              <c:strCache>
                <c:ptCount val="1"/>
                <c:pt idx="0">
                  <c:v>гаусс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Ларсен!$A$3:$A$103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Ларсен!$D$3:$D$103</c:f>
              <c:numCache>
                <c:formatCode>General</c:formatCode>
                <c:ptCount val="101"/>
                <c:pt idx="0">
                  <c:v>3.7266531720786705E-6</c:v>
                </c:pt>
                <c:pt idx="1">
                  <c:v>6.1135679663713912E-6</c:v>
                </c:pt>
                <c:pt idx="2">
                  <c:v>9.9295043058510811E-6</c:v>
                </c:pt>
                <c:pt idx="3">
                  <c:v>1.5966783897804717E-5</c:v>
                </c:pt>
                <c:pt idx="4">
                  <c:v>2.5419346516199291E-5</c:v>
                </c:pt>
                <c:pt idx="5">
                  <c:v>4.0065297392951069E-5</c:v>
                </c:pt>
                <c:pt idx="6">
                  <c:v>6.2521503774820152E-5</c:v>
                </c:pt>
                <c:pt idx="7">
                  <c:v>9.6593413722184009E-5</c:v>
                </c:pt>
                <c:pt idx="8">
                  <c:v>1.4774836023203364E-4</c:v>
                </c:pt>
                <c:pt idx="9">
                  <c:v>2.2374579372062055E-4</c:v>
                </c:pt>
                <c:pt idx="10">
                  <c:v>3.3546262790251185E-4</c:v>
                </c:pt>
                <c:pt idx="11">
                  <c:v>4.9795542150327392E-4</c:v>
                </c:pt>
                <c:pt idx="12">
                  <c:v>7.3180241888047277E-4</c:v>
                </c:pt>
                <c:pt idx="13">
                  <c:v>1.0647662366679196E-3</c:v>
                </c:pt>
                <c:pt idx="14">
                  <c:v>1.533810679324463E-3</c:v>
                </c:pt>
                <c:pt idx="15">
                  <c:v>2.1874911181828851E-3</c:v>
                </c:pt>
                <c:pt idx="16">
                  <c:v>3.0887154082367713E-3</c:v>
                </c:pt>
                <c:pt idx="17">
                  <c:v>4.3178400076330824E-3</c:v>
                </c:pt>
                <c:pt idx="18">
                  <c:v>5.9760228950059375E-3</c:v>
                </c:pt>
                <c:pt idx="19">
                  <c:v>8.1887010143740762E-3</c:v>
                </c:pt>
                <c:pt idx="20">
                  <c:v>1.1108996538242306E-2</c:v>
                </c:pt>
                <c:pt idx="21">
                  <c:v>1.4920786069067842E-2</c:v>
                </c:pt>
                <c:pt idx="22">
                  <c:v>1.9841094744370295E-2</c:v>
                </c:pt>
                <c:pt idx="23">
                  <c:v>2.6121409853918223E-2</c:v>
                </c:pt>
                <c:pt idx="24">
                  <c:v>3.4047454734599331E-2</c:v>
                </c:pt>
                <c:pt idx="25">
                  <c:v>4.3936933623407413E-2</c:v>
                </c:pt>
                <c:pt idx="26">
                  <c:v>5.6134762834133725E-2</c:v>
                </c:pt>
                <c:pt idx="27">
                  <c:v>7.1005353739637012E-2</c:v>
                </c:pt>
                <c:pt idx="28">
                  <c:v>8.8921617459386301E-2</c:v>
                </c:pt>
                <c:pt idx="29">
                  <c:v>0.11025052530448522</c:v>
                </c:pt>
                <c:pt idx="30">
                  <c:v>0.1353352832366127</c:v>
                </c:pt>
                <c:pt idx="31">
                  <c:v>0.1644744565771549</c:v>
                </c:pt>
                <c:pt idx="32">
                  <c:v>0.19789869908361474</c:v>
                </c:pt>
                <c:pt idx="33">
                  <c:v>0.23574607655586347</c:v>
                </c:pt>
                <c:pt idx="34">
                  <c:v>0.27803730045319403</c:v>
                </c:pt>
                <c:pt idx="35">
                  <c:v>0.32465246735834974</c:v>
                </c:pt>
                <c:pt idx="36">
                  <c:v>0.37531109885139957</c:v>
                </c:pt>
                <c:pt idx="37">
                  <c:v>0.42955735821073926</c:v>
                </c:pt>
                <c:pt idx="38">
                  <c:v>0.48675225595997157</c:v>
                </c:pt>
                <c:pt idx="39">
                  <c:v>0.5460744266397094</c:v>
                </c:pt>
                <c:pt idx="40">
                  <c:v>0.60653065971263342</c:v>
                </c:pt>
                <c:pt idx="41">
                  <c:v>0.66697681085847427</c:v>
                </c:pt>
                <c:pt idx="42">
                  <c:v>0.72614903707369094</c:v>
                </c:pt>
                <c:pt idx="43">
                  <c:v>0.78270453824186803</c:v>
                </c:pt>
                <c:pt idx="44">
                  <c:v>0.83527021141127222</c:v>
                </c:pt>
                <c:pt idx="45">
                  <c:v>0.88249690258459534</c:v>
                </c:pt>
                <c:pt idx="46">
                  <c:v>0.92311634638663576</c:v>
                </c:pt>
                <c:pt idx="47">
                  <c:v>0.95599748183309996</c:v>
                </c:pt>
                <c:pt idx="48">
                  <c:v>0.98019867330675536</c:v>
                </c:pt>
                <c:pt idx="49">
                  <c:v>0.99501247919268243</c:v>
                </c:pt>
                <c:pt idx="50">
                  <c:v>1</c:v>
                </c:pt>
                <c:pt idx="51">
                  <c:v>0.99501247919268243</c:v>
                </c:pt>
                <c:pt idx="52">
                  <c:v>0.98019867330675536</c:v>
                </c:pt>
                <c:pt idx="53">
                  <c:v>0.95599748183309996</c:v>
                </c:pt>
                <c:pt idx="54">
                  <c:v>0.92311634638663576</c:v>
                </c:pt>
                <c:pt idx="55">
                  <c:v>0.88249690258459534</c:v>
                </c:pt>
                <c:pt idx="56">
                  <c:v>0.83527021141127222</c:v>
                </c:pt>
                <c:pt idx="57">
                  <c:v>0.78270453824186803</c:v>
                </c:pt>
                <c:pt idx="58">
                  <c:v>0.72614903707369094</c:v>
                </c:pt>
                <c:pt idx="59">
                  <c:v>0.66697681085847427</c:v>
                </c:pt>
                <c:pt idx="60">
                  <c:v>0.60653065971263342</c:v>
                </c:pt>
                <c:pt idx="61">
                  <c:v>0.54607442663970962</c:v>
                </c:pt>
                <c:pt idx="62">
                  <c:v>0.48675225595997157</c:v>
                </c:pt>
                <c:pt idx="63">
                  <c:v>0.42955735821073926</c:v>
                </c:pt>
                <c:pt idx="64">
                  <c:v>0.37531109885139935</c:v>
                </c:pt>
                <c:pt idx="65">
                  <c:v>0.32465246735834974</c:v>
                </c:pt>
                <c:pt idx="66">
                  <c:v>0.2780373004531943</c:v>
                </c:pt>
                <c:pt idx="67">
                  <c:v>0.23574607655586347</c:v>
                </c:pt>
                <c:pt idx="68">
                  <c:v>0.19789869908361474</c:v>
                </c:pt>
                <c:pt idx="69">
                  <c:v>0.16447445657715479</c:v>
                </c:pt>
                <c:pt idx="70">
                  <c:v>0.1353352832366127</c:v>
                </c:pt>
                <c:pt idx="71">
                  <c:v>0.11025052530448533</c:v>
                </c:pt>
                <c:pt idx="72">
                  <c:v>8.8921617459386301E-2</c:v>
                </c:pt>
                <c:pt idx="73">
                  <c:v>7.1005353739637012E-2</c:v>
                </c:pt>
                <c:pt idx="74">
                  <c:v>5.6134762834133684E-2</c:v>
                </c:pt>
                <c:pt idx="75">
                  <c:v>4.3936933623407413E-2</c:v>
                </c:pt>
                <c:pt idx="76">
                  <c:v>3.4047454734599372E-2</c:v>
                </c:pt>
                <c:pt idx="77">
                  <c:v>2.6121409853918223E-2</c:v>
                </c:pt>
                <c:pt idx="78">
                  <c:v>1.9841094744370295E-2</c:v>
                </c:pt>
                <c:pt idx="79">
                  <c:v>1.492078606906783E-2</c:v>
                </c:pt>
                <c:pt idx="80">
                  <c:v>1.1108996538242306E-2</c:v>
                </c:pt>
                <c:pt idx="81">
                  <c:v>8.1887010143740901E-3</c:v>
                </c:pt>
                <c:pt idx="82">
                  <c:v>5.9760228950059592E-3</c:v>
                </c:pt>
                <c:pt idx="83">
                  <c:v>4.3178400076330703E-3</c:v>
                </c:pt>
                <c:pt idx="84">
                  <c:v>3.0887154082367661E-3</c:v>
                </c:pt>
                <c:pt idx="85">
                  <c:v>2.1874911181828851E-3</c:v>
                </c:pt>
                <c:pt idx="86">
                  <c:v>1.5338106793244659E-3</c:v>
                </c:pt>
                <c:pt idx="87">
                  <c:v>1.0647662366679233E-3</c:v>
                </c:pt>
                <c:pt idx="88">
                  <c:v>7.3180241888047082E-4</c:v>
                </c:pt>
                <c:pt idx="89">
                  <c:v>4.9795542150327305E-4</c:v>
                </c:pt>
                <c:pt idx="90">
                  <c:v>3.3546262790251185E-4</c:v>
                </c:pt>
                <c:pt idx="91">
                  <c:v>2.2374579372062055E-4</c:v>
                </c:pt>
                <c:pt idx="92">
                  <c:v>1.4774836023203415E-4</c:v>
                </c:pt>
                <c:pt idx="93">
                  <c:v>9.6593413722183657E-5</c:v>
                </c:pt>
                <c:pt idx="94">
                  <c:v>6.2521503774820152E-5</c:v>
                </c:pt>
                <c:pt idx="95">
                  <c:v>4.0065297392951069E-5</c:v>
                </c:pt>
                <c:pt idx="96">
                  <c:v>2.5419346516199291E-5</c:v>
                </c:pt>
                <c:pt idx="97">
                  <c:v>1.5966783897804805E-5</c:v>
                </c:pt>
                <c:pt idx="98">
                  <c:v>9.9295043058510456E-6</c:v>
                </c:pt>
                <c:pt idx="99">
                  <c:v>6.1135679663713912E-6</c:v>
                </c:pt>
                <c:pt idx="100">
                  <c:v>3.7266531720786705E-6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8A-3E46-B09C-D2B703729B8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(Ларсен!$M$10,Ларсен!$M$10)</c:f>
              <c:numCache>
                <c:formatCode>General</c:formatCode>
                <c:ptCount val="2"/>
                <c:pt idx="0">
                  <c:v>7</c:v>
                </c:pt>
                <c:pt idx="1">
                  <c:v>7</c:v>
                </c:pt>
              </c:numCache>
            </c:numRef>
          </c:xVal>
          <c:yVal>
            <c:numRef>
              <c:f>(Ларсен!$K$10,Ларсен!$O$10)</c:f>
              <c:numCache>
                <c:formatCode>General</c:formatCode>
                <c:ptCount val="2"/>
                <c:pt idx="0">
                  <c:v>0</c:v>
                </c:pt>
                <c:pt idx="1">
                  <c:v>0.32465246735834974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58A-3E46-B09C-D2B703729B8E}"/>
            </c:ext>
          </c:extLst>
        </c:ser>
        <c:ser>
          <c:idx val="2"/>
          <c:order val="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C58A-3E46-B09C-D2B703729B8E}"/>
              </c:ext>
            </c:extLst>
          </c:dPt>
          <c:xVal>
            <c:numRef>
              <c:f>(Ларсен!$M$10,Ларсен!$K$11)</c:f>
              <c:numCache>
                <c:formatCode>General</c:formatCode>
                <c:ptCount val="2"/>
                <c:pt idx="0">
                  <c:v>7</c:v>
                </c:pt>
                <c:pt idx="1">
                  <c:v>20</c:v>
                </c:pt>
              </c:numCache>
            </c:numRef>
          </c:xVal>
          <c:yVal>
            <c:numRef>
              <c:f>(Ларсен!$O$10,Ларсен!$O$10)</c:f>
              <c:numCache>
                <c:formatCode>General</c:formatCode>
                <c:ptCount val="2"/>
                <c:pt idx="0">
                  <c:v>0.32465246735834974</c:v>
                </c:pt>
                <c:pt idx="1">
                  <c:v>0.32465246735834974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58A-3E46-B09C-D2B703729B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2042800"/>
        <c:axId val="1747533728"/>
      </c:scatterChart>
      <c:valAx>
        <c:axId val="134204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7533728"/>
        <c:crosses val="autoZero"/>
        <c:crossBetween val="midCat"/>
      </c:valAx>
      <c:valAx>
        <c:axId val="174753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2042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Ларсен!$E$2</c:f>
              <c:strCache>
                <c:ptCount val="1"/>
                <c:pt idx="0">
                  <c:v>колокол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Ларсен!$A$3:$A$103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Ларсен!$E$3:$E$103</c:f>
              <c:numCache>
                <c:formatCode>General</c:formatCode>
                <c:ptCount val="101"/>
                <c:pt idx="0">
                  <c:v>1.0995116156867419E-8</c:v>
                </c:pt>
                <c:pt idx="1">
                  <c:v>1.6469420021710349E-8</c:v>
                </c:pt>
                <c:pt idx="2">
                  <c:v>2.4875691085557922E-8</c:v>
                </c:pt>
                <c:pt idx="3">
                  <c:v>3.7900307894649001E-8</c:v>
                </c:pt>
                <c:pt idx="4">
                  <c:v>5.8269763355497748E-8</c:v>
                </c:pt>
                <c:pt idx="5">
                  <c:v>9.0437718659184586E-8</c:v>
                </c:pt>
                <c:pt idx="6">
                  <c:v>1.4175759024885271E-7</c:v>
                </c:pt>
                <c:pt idx="7">
                  <c:v>2.2450742264614811E-7</c:v>
                </c:pt>
                <c:pt idx="8">
                  <c:v>3.594296907498649E-7</c:v>
                </c:pt>
                <c:pt idx="9">
                  <c:v>5.8199938553001085E-7</c:v>
                </c:pt>
                <c:pt idx="10">
                  <c:v>9.5367340691241559E-7</c:v>
                </c:pt>
                <c:pt idx="11">
                  <c:v>1.5823665202468446E-6</c:v>
                </c:pt>
                <c:pt idx="12">
                  <c:v>2.6602767912369079E-6</c:v>
                </c:pt>
                <c:pt idx="13">
                  <c:v>4.5348555975893047E-6</c:v>
                </c:pt>
                <c:pt idx="14">
                  <c:v>7.8441608616649459E-6</c:v>
                </c:pt>
                <c:pt idx="15">
                  <c:v>1.377948676089912E-5</c:v>
                </c:pt>
                <c:pt idx="16">
                  <c:v>2.4604292808514892E-5</c:v>
                </c:pt>
                <c:pt idx="17">
                  <c:v>4.4699400920980951E-5</c:v>
                </c:pt>
                <c:pt idx="18">
                  <c:v>8.2711219543577885E-5</c:v>
                </c:pt>
                <c:pt idx="19">
                  <c:v>1.5606239024626504E-4</c:v>
                </c:pt>
                <c:pt idx="20">
                  <c:v>3.0063824928391918E-4</c:v>
                </c:pt>
                <c:pt idx="21">
                  <c:v>5.9208320308558261E-4</c:v>
                </c:pt>
                <c:pt idx="22">
                  <c:v>1.1937696385379887E-3</c:v>
                </c:pt>
                <c:pt idx="23">
                  <c:v>2.4674689577465336E-3</c:v>
                </c:pt>
                <c:pt idx="24">
                  <c:v>5.2342418011532632E-3</c:v>
                </c:pt>
                <c:pt idx="25">
                  <c:v>1.139780727494202E-2</c:v>
                </c:pt>
                <c:pt idx="26">
                  <c:v>2.5420971333277208E-2</c:v>
                </c:pt>
                <c:pt idx="27">
                  <c:v>5.7582002524359216E-2</c:v>
                </c:pt>
                <c:pt idx="28">
                  <c:v>0.12940795943806788</c:v>
                </c:pt>
                <c:pt idx="29">
                  <c:v>0.27372529717242639</c:v>
                </c:pt>
                <c:pt idx="30">
                  <c:v>0.5</c:v>
                </c:pt>
                <c:pt idx="31">
                  <c:v>0.73611362731462049</c:v>
                </c:pt>
                <c:pt idx="32">
                  <c:v>0.89160201035483344</c:v>
                </c:pt>
                <c:pt idx="33">
                  <c:v>0.96268671436973718</c:v>
                </c:pt>
                <c:pt idx="34">
                  <c:v>0.988602192725058</c:v>
                </c:pt>
                <c:pt idx="35">
                  <c:v>0.99683881285547993</c:v>
                </c:pt>
                <c:pt idx="36">
                  <c:v>0.99920271350998313</c:v>
                </c:pt>
                <c:pt idx="37">
                  <c:v>0.99981878738559993</c:v>
                </c:pt>
                <c:pt idx="38">
                  <c:v>0.99996343975229984</c:v>
                </c:pt>
                <c:pt idx="39">
                  <c:v>0.99999358419724749</c:v>
                </c:pt>
                <c:pt idx="40">
                  <c:v>0.99999904632659309</c:v>
                </c:pt>
                <c:pt idx="41">
                  <c:v>0.99999988405548057</c:v>
                </c:pt>
                <c:pt idx="42">
                  <c:v>0.99999998900488374</c:v>
                </c:pt>
                <c:pt idx="43">
                  <c:v>0.99999999923904159</c:v>
                </c:pt>
                <c:pt idx="44">
                  <c:v>0.99999999996513211</c:v>
                </c:pt>
                <c:pt idx="45">
                  <c:v>0.99999999999909051</c:v>
                </c:pt>
                <c:pt idx="46">
                  <c:v>0.99999999999998956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0.99999999999998956</c:v>
                </c:pt>
                <c:pt idx="55">
                  <c:v>0.99999999999909051</c:v>
                </c:pt>
                <c:pt idx="56">
                  <c:v>0.99999999996513211</c:v>
                </c:pt>
                <c:pt idx="57">
                  <c:v>0.99999999923904159</c:v>
                </c:pt>
                <c:pt idx="58">
                  <c:v>0.99999998900488374</c:v>
                </c:pt>
                <c:pt idx="59">
                  <c:v>0.99999988405548057</c:v>
                </c:pt>
                <c:pt idx="60">
                  <c:v>0.99999904632659309</c:v>
                </c:pt>
                <c:pt idx="61">
                  <c:v>0.99999358419724749</c:v>
                </c:pt>
                <c:pt idx="62">
                  <c:v>0.99996343975229984</c:v>
                </c:pt>
                <c:pt idx="63">
                  <c:v>0.99981878738559993</c:v>
                </c:pt>
                <c:pt idx="64">
                  <c:v>0.99920271350998313</c:v>
                </c:pt>
                <c:pt idx="65">
                  <c:v>0.99683881285547993</c:v>
                </c:pt>
                <c:pt idx="66">
                  <c:v>0.988602192725058</c:v>
                </c:pt>
                <c:pt idx="67">
                  <c:v>0.96268671436973718</c:v>
                </c:pt>
                <c:pt idx="68">
                  <c:v>0.89160201035483344</c:v>
                </c:pt>
                <c:pt idx="69">
                  <c:v>0.73611362731461971</c:v>
                </c:pt>
                <c:pt idx="70">
                  <c:v>0.5</c:v>
                </c:pt>
                <c:pt idx="71">
                  <c:v>0.27372529717242716</c:v>
                </c:pt>
                <c:pt idx="72">
                  <c:v>0.12940795943806788</c:v>
                </c:pt>
                <c:pt idx="73">
                  <c:v>5.7582002524359216E-2</c:v>
                </c:pt>
                <c:pt idx="74">
                  <c:v>2.5420971333277132E-2</c:v>
                </c:pt>
                <c:pt idx="75">
                  <c:v>1.139780727494202E-2</c:v>
                </c:pt>
                <c:pt idx="76">
                  <c:v>5.2342418011532832E-3</c:v>
                </c:pt>
                <c:pt idx="77">
                  <c:v>2.4674689577465336E-3</c:v>
                </c:pt>
                <c:pt idx="78">
                  <c:v>1.1937696385379887E-3</c:v>
                </c:pt>
                <c:pt idx="79">
                  <c:v>5.9208320308558164E-4</c:v>
                </c:pt>
                <c:pt idx="80">
                  <c:v>3.0063824928391918E-4</c:v>
                </c:pt>
                <c:pt idx="81">
                  <c:v>1.5606239024626567E-4</c:v>
                </c:pt>
                <c:pt idx="82">
                  <c:v>8.2711219543578495E-5</c:v>
                </c:pt>
                <c:pt idx="83">
                  <c:v>4.4699400920980734E-5</c:v>
                </c:pt>
                <c:pt idx="84">
                  <c:v>2.4604292808514814E-5</c:v>
                </c:pt>
                <c:pt idx="85">
                  <c:v>1.377948676089912E-5</c:v>
                </c:pt>
                <c:pt idx="86">
                  <c:v>7.844160861664973E-6</c:v>
                </c:pt>
                <c:pt idx="87">
                  <c:v>4.5348555975893284E-6</c:v>
                </c:pt>
                <c:pt idx="88">
                  <c:v>2.6602767912368985E-6</c:v>
                </c:pt>
                <c:pt idx="89">
                  <c:v>1.582366520246841E-6</c:v>
                </c:pt>
                <c:pt idx="90">
                  <c:v>9.5367340691241559E-7</c:v>
                </c:pt>
                <c:pt idx="91">
                  <c:v>5.8199938553001085E-7</c:v>
                </c:pt>
                <c:pt idx="92">
                  <c:v>3.5942969074986627E-7</c:v>
                </c:pt>
                <c:pt idx="93">
                  <c:v>2.2450742264614731E-7</c:v>
                </c:pt>
                <c:pt idx="94">
                  <c:v>1.4175759024885271E-7</c:v>
                </c:pt>
                <c:pt idx="95">
                  <c:v>9.0437718659184586E-8</c:v>
                </c:pt>
                <c:pt idx="96">
                  <c:v>5.8269763355497748E-8</c:v>
                </c:pt>
                <c:pt idx="97">
                  <c:v>3.7900307894649199E-8</c:v>
                </c:pt>
                <c:pt idx="98">
                  <c:v>2.4875691085557843E-8</c:v>
                </c:pt>
                <c:pt idx="99">
                  <c:v>1.6469420021710349E-8</c:v>
                </c:pt>
                <c:pt idx="100">
                  <c:v>1.0995116156867419E-8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2C-F341-BA17-8D088B27226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652C-F341-BA17-8D088B272261}"/>
              </c:ext>
            </c:extLst>
          </c:dPt>
          <c:xVal>
            <c:numRef>
              <c:f>(Ларсен!$M$10,Ларсен!$M$10)</c:f>
              <c:numCache>
                <c:formatCode>General</c:formatCode>
                <c:ptCount val="2"/>
                <c:pt idx="0">
                  <c:v>7</c:v>
                </c:pt>
                <c:pt idx="1">
                  <c:v>7</c:v>
                </c:pt>
              </c:numCache>
            </c:numRef>
          </c:xVal>
          <c:yVal>
            <c:numRef>
              <c:f>(Ларсен!$K$10,Ларсен!$O$11)</c:f>
              <c:numCache>
                <c:formatCode>General</c:formatCode>
                <c:ptCount val="2"/>
                <c:pt idx="0">
                  <c:v>0</c:v>
                </c:pt>
                <c:pt idx="1">
                  <c:v>0.99683881285547993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52C-F341-BA17-8D088B272261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652C-F341-BA17-8D088B272261}"/>
              </c:ext>
            </c:extLst>
          </c:dPt>
          <c:xVal>
            <c:numRef>
              <c:f>(Ларсен!$M$10,Ларсен!$K$11)</c:f>
              <c:numCache>
                <c:formatCode>General</c:formatCode>
                <c:ptCount val="2"/>
                <c:pt idx="0">
                  <c:v>7</c:v>
                </c:pt>
                <c:pt idx="1">
                  <c:v>20</c:v>
                </c:pt>
              </c:numCache>
            </c:numRef>
          </c:xVal>
          <c:yVal>
            <c:numRef>
              <c:f>(Ларсен!$O$11,Ларсен!$O$11)</c:f>
              <c:numCache>
                <c:formatCode>General</c:formatCode>
                <c:ptCount val="2"/>
                <c:pt idx="0">
                  <c:v>0.99683881285547993</c:v>
                </c:pt>
                <c:pt idx="1">
                  <c:v>0.99683881285547993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52C-F341-BA17-8D088B2722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1878496"/>
        <c:axId val="1452196352"/>
      </c:scatterChart>
      <c:valAx>
        <c:axId val="145187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2196352"/>
        <c:crosses val="autoZero"/>
        <c:crossBetween val="midCat"/>
      </c:valAx>
      <c:valAx>
        <c:axId val="145219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187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B1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Ларсен!$F$2</c:f>
              <c:strCache>
                <c:ptCount val="1"/>
                <c:pt idx="0">
                  <c:v>сигмоида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Ларсен!$A$3:$A$103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Ларсен!$F$3:$F$103</c:f>
              <c:numCache>
                <c:formatCode>General</c:formatCode>
                <c:ptCount val="101"/>
                <c:pt idx="0">
                  <c:v>4.5397868702434395E-5</c:v>
                </c:pt>
                <c:pt idx="1">
                  <c:v>5.5448524722794907E-5</c:v>
                </c:pt>
                <c:pt idx="2">
                  <c:v>6.7724149619770231E-5</c:v>
                </c:pt>
                <c:pt idx="3">
                  <c:v>8.2717222851666389E-5</c:v>
                </c:pt>
                <c:pt idx="4">
                  <c:v>1.0102919390777289E-4</c:v>
                </c:pt>
                <c:pt idx="5">
                  <c:v>1.2339457598623172E-4</c:v>
                </c:pt>
                <c:pt idx="6">
                  <c:v>1.5071035805975741E-4</c:v>
                </c:pt>
                <c:pt idx="7">
                  <c:v>1.84071904963424E-4</c:v>
                </c:pt>
                <c:pt idx="8">
                  <c:v>2.248167702332953E-4</c:v>
                </c:pt>
                <c:pt idx="9">
                  <c:v>2.7457815610133291E-4</c:v>
                </c:pt>
                <c:pt idx="10">
                  <c:v>3.3535013046647811E-4</c:v>
                </c:pt>
                <c:pt idx="11">
                  <c:v>4.0956716498605043E-4</c:v>
                </c:pt>
                <c:pt idx="12">
                  <c:v>5.0020110707956432E-4</c:v>
                </c:pt>
                <c:pt idx="13">
                  <c:v>6.1087935943440102E-4</c:v>
                </c:pt>
                <c:pt idx="14">
                  <c:v>7.4602883383669699E-4</c:v>
                </c:pt>
                <c:pt idx="15">
                  <c:v>9.1105119440064539E-4</c:v>
                </c:pt>
                <c:pt idx="16">
                  <c:v>1.1125360328603216E-3</c:v>
                </c:pt>
                <c:pt idx="17">
                  <c:v>1.3585199504289591E-3</c:v>
                </c:pt>
                <c:pt idx="18">
                  <c:v>1.6588010801744215E-3</c:v>
                </c:pt>
                <c:pt idx="19">
                  <c:v>2.0253203890498819E-3</c:v>
                </c:pt>
                <c:pt idx="20">
                  <c:v>2.4726231566347743E-3</c:v>
                </c:pt>
                <c:pt idx="21">
                  <c:v>3.0184163247084241E-3</c:v>
                </c:pt>
                <c:pt idx="22">
                  <c:v>3.684239899435989E-3</c:v>
                </c:pt>
                <c:pt idx="23">
                  <c:v>4.4962731609411782E-3</c:v>
                </c:pt>
                <c:pt idx="24">
                  <c:v>5.4862988994504036E-3</c:v>
                </c:pt>
                <c:pt idx="25">
                  <c:v>6.6928509242848554E-3</c:v>
                </c:pt>
                <c:pt idx="26">
                  <c:v>8.1625711531598966E-3</c:v>
                </c:pt>
                <c:pt idx="27">
                  <c:v>9.9518018669043241E-3</c:v>
                </c:pt>
                <c:pt idx="28">
                  <c:v>1.2128434984274237E-2</c:v>
                </c:pt>
                <c:pt idx="29">
                  <c:v>1.4774031693273055E-2</c:v>
                </c:pt>
                <c:pt idx="30">
                  <c:v>1.7986209962091559E-2</c:v>
                </c:pt>
                <c:pt idx="31">
                  <c:v>2.1881270936130476E-2</c:v>
                </c:pt>
                <c:pt idx="32">
                  <c:v>2.6596993576865863E-2</c:v>
                </c:pt>
                <c:pt idx="33">
                  <c:v>3.2295464698450495E-2</c:v>
                </c:pt>
                <c:pt idx="34">
                  <c:v>3.9165722796764356E-2</c:v>
                </c:pt>
                <c:pt idx="35">
                  <c:v>4.7425873177566781E-2</c:v>
                </c:pt>
                <c:pt idx="36">
                  <c:v>5.7324175898868755E-2</c:v>
                </c:pt>
                <c:pt idx="37">
                  <c:v>6.9138420343346843E-2</c:v>
                </c:pt>
                <c:pt idx="38">
                  <c:v>8.3172696493922352E-2</c:v>
                </c:pt>
                <c:pt idx="39">
                  <c:v>9.9750489119685135E-2</c:v>
                </c:pt>
                <c:pt idx="40">
                  <c:v>0.11920292202211755</c:v>
                </c:pt>
                <c:pt idx="41">
                  <c:v>0.14185106490048771</c:v>
                </c:pt>
                <c:pt idx="42">
                  <c:v>0.16798161486607557</c:v>
                </c:pt>
                <c:pt idx="43">
                  <c:v>0.1978161114414182</c:v>
                </c:pt>
                <c:pt idx="44">
                  <c:v>0.23147521650098246</c:v>
                </c:pt>
                <c:pt idx="45">
                  <c:v>0.2689414213699951</c:v>
                </c:pt>
                <c:pt idx="46">
                  <c:v>0.31002551887238738</c:v>
                </c:pt>
                <c:pt idx="47">
                  <c:v>0.35434369377420466</c:v>
                </c:pt>
                <c:pt idx="48">
                  <c:v>0.40131233988754794</c:v>
                </c:pt>
                <c:pt idx="49">
                  <c:v>0.45016600268752233</c:v>
                </c:pt>
                <c:pt idx="50">
                  <c:v>0.5</c:v>
                </c:pt>
                <c:pt idx="51">
                  <c:v>0.54983399731247773</c:v>
                </c:pt>
                <c:pt idx="52">
                  <c:v>0.59868766011245211</c:v>
                </c:pt>
                <c:pt idx="53">
                  <c:v>0.6456563062257954</c:v>
                </c:pt>
                <c:pt idx="54">
                  <c:v>0.68997448112761262</c:v>
                </c:pt>
                <c:pt idx="55">
                  <c:v>0.7310585786300049</c:v>
                </c:pt>
                <c:pt idx="56">
                  <c:v>0.76852478349901754</c:v>
                </c:pt>
                <c:pt idx="57">
                  <c:v>0.8021838885585818</c:v>
                </c:pt>
                <c:pt idx="58">
                  <c:v>0.83201838513392445</c:v>
                </c:pt>
                <c:pt idx="59">
                  <c:v>0.85814893509951229</c:v>
                </c:pt>
                <c:pt idx="60">
                  <c:v>0.88079707797788231</c:v>
                </c:pt>
                <c:pt idx="61">
                  <c:v>0.9002495108803148</c:v>
                </c:pt>
                <c:pt idx="62">
                  <c:v>0.91682730350607766</c:v>
                </c:pt>
                <c:pt idx="63">
                  <c:v>0.93086157965665306</c:v>
                </c:pt>
                <c:pt idx="64">
                  <c:v>0.94267582410113127</c:v>
                </c:pt>
                <c:pt idx="65">
                  <c:v>0.95257412682243336</c:v>
                </c:pt>
                <c:pt idx="66">
                  <c:v>0.96083427720323566</c:v>
                </c:pt>
                <c:pt idx="67">
                  <c:v>0.96770453530154954</c:v>
                </c:pt>
                <c:pt idx="68">
                  <c:v>0.97340300642313404</c:v>
                </c:pt>
                <c:pt idx="69">
                  <c:v>0.97811872906386943</c:v>
                </c:pt>
                <c:pt idx="70">
                  <c:v>0.98201379003790845</c:v>
                </c:pt>
                <c:pt idx="71">
                  <c:v>0.98522596830672693</c:v>
                </c:pt>
                <c:pt idx="72">
                  <c:v>0.98787156501572571</c:v>
                </c:pt>
                <c:pt idx="73">
                  <c:v>0.99004819813309575</c:v>
                </c:pt>
                <c:pt idx="74">
                  <c:v>0.99183742884684012</c:v>
                </c:pt>
                <c:pt idx="75">
                  <c:v>0.99330714907571527</c:v>
                </c:pt>
                <c:pt idx="76">
                  <c:v>0.99451370110054949</c:v>
                </c:pt>
                <c:pt idx="77">
                  <c:v>0.99550372683905886</c:v>
                </c:pt>
                <c:pt idx="78">
                  <c:v>0.99631576010056411</c:v>
                </c:pt>
                <c:pt idx="79">
                  <c:v>0.99698158367529166</c:v>
                </c:pt>
                <c:pt idx="80">
                  <c:v>0.99752737684336534</c:v>
                </c:pt>
                <c:pt idx="81">
                  <c:v>0.9979746796109501</c:v>
                </c:pt>
                <c:pt idx="82">
                  <c:v>0.99834119891982553</c:v>
                </c:pt>
                <c:pt idx="83">
                  <c:v>0.9986414800495711</c:v>
                </c:pt>
                <c:pt idx="84">
                  <c:v>0.99888746396713979</c:v>
                </c:pt>
                <c:pt idx="85">
                  <c:v>0.9990889488055994</c:v>
                </c:pt>
                <c:pt idx="86">
                  <c:v>0.99925397116616332</c:v>
                </c:pt>
                <c:pt idx="87">
                  <c:v>0.99938912064056562</c:v>
                </c:pt>
                <c:pt idx="88">
                  <c:v>0.99949979889292051</c:v>
                </c:pt>
                <c:pt idx="89">
                  <c:v>0.99959043283501392</c:v>
                </c:pt>
                <c:pt idx="90">
                  <c:v>0.99966464986953363</c:v>
                </c:pt>
                <c:pt idx="91">
                  <c:v>0.99972542184389857</c:v>
                </c:pt>
                <c:pt idx="92">
                  <c:v>0.99977518322976666</c:v>
                </c:pt>
                <c:pt idx="93">
                  <c:v>0.99981592809503661</c:v>
                </c:pt>
                <c:pt idx="94">
                  <c:v>0.99984928964194031</c:v>
                </c:pt>
                <c:pt idx="95">
                  <c:v>0.99987660542401369</c:v>
                </c:pt>
                <c:pt idx="96">
                  <c:v>0.99989897080609225</c:v>
                </c:pt>
                <c:pt idx="97">
                  <c:v>0.99991728277714842</c:v>
                </c:pt>
                <c:pt idx="98">
                  <c:v>0.99993227585038036</c:v>
                </c:pt>
                <c:pt idx="99">
                  <c:v>0.99994455147527717</c:v>
                </c:pt>
                <c:pt idx="100">
                  <c:v>0.99995460213129761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0BB-3848-BDF3-ADF4EBD4E46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Ларсен!$A$3:$A$103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Ларсен!$H$3:$H$103</c:f>
              <c:numCache>
                <c:formatCode>General</c:formatCode>
                <c:ptCount val="101"/>
                <c:pt idx="0">
                  <c:v>1.4738530087055729E-5</c:v>
                </c:pt>
                <c:pt idx="1">
                  <c:v>1.8001500362635822E-5</c:v>
                </c:pt>
                <c:pt idx="2">
                  <c:v>2.1986812273804448E-5</c:v>
                </c:pt>
                <c:pt idx="3">
                  <c:v>2.6854350491823963E-5</c:v>
                </c:pt>
                <c:pt idx="4">
                  <c:v>3.2799377077383622E-5</c:v>
                </c:pt>
                <c:pt idx="5">
                  <c:v>4.0060353552567498E-5</c:v>
                </c:pt>
                <c:pt idx="6">
                  <c:v>4.8928489600560591E-5</c:v>
                </c:pt>
                <c:pt idx="7">
                  <c:v>5.9759398117727263E-5</c:v>
                </c:pt>
                <c:pt idx="8">
                  <c:v>7.2987319159774521E-5</c:v>
                </c:pt>
                <c:pt idx="9">
                  <c:v>8.9142475861003835E-5</c:v>
                </c:pt>
                <c:pt idx="10">
                  <c:v>1.0887224728488662E-4</c:v>
                </c:pt>
                <c:pt idx="11">
                  <c:v>1.3296699066168559E-4</c:v>
                </c:pt>
                <c:pt idx="12">
                  <c:v>1.6239152358875865E-4</c:v>
                </c:pt>
                <c:pt idx="13">
                  <c:v>1.9832349129866647E-4</c:v>
                </c:pt>
                <c:pt idx="14">
                  <c:v>2.4220010162555598E-4</c:v>
                </c:pt>
                <c:pt idx="15">
                  <c:v>2.9577501815194107E-4</c:v>
                </c:pt>
                <c:pt idx="16">
                  <c:v>3.6118756809317348E-4</c:v>
                </c:pt>
                <c:pt idx="17">
                  <c:v>4.4104685386230454E-4</c:v>
                </c:pt>
                <c:pt idx="18">
                  <c:v>5.385338635353217E-4</c:v>
                </c:pt>
                <c:pt idx="19">
                  <c:v>6.5752526149621699E-4</c:v>
                </c:pt>
                <c:pt idx="20">
                  <c:v>8.0274320864887072E-4</c:v>
                </c:pt>
                <c:pt idx="21">
                  <c:v>9.799363073313117E-4</c:v>
                </c:pt>
                <c:pt idx="22">
                  <c:v>1.1960975736919721E-3</c:v>
                </c:pt>
                <c:pt idx="23">
                  <c:v>1.4597261756166798E-3</c:v>
                </c:pt>
                <c:pt idx="24">
                  <c:v>1.7811404743719723E-3</c:v>
                </c:pt>
                <c:pt idx="25">
                  <c:v>2.17285056623069E-3</c:v>
                </c:pt>
                <c:pt idx="26">
                  <c:v>2.6499988648614504E-3</c:v>
                </c:pt>
                <c:pt idx="27">
                  <c:v>3.2308770307519202E-3</c:v>
                </c:pt>
                <c:pt idx="28">
                  <c:v>3.9375263428399589E-3</c:v>
                </c:pt>
                <c:pt idx="29">
                  <c:v>4.7964258420515552E-3</c:v>
                </c:pt>
                <c:pt idx="30">
                  <c:v>5.8392674426183547E-3</c:v>
                </c:pt>
                <c:pt idx="31">
                  <c:v>7.1038085983513065E-3</c:v>
                </c:pt>
                <c:pt idx="32">
                  <c:v>8.6347795890436823E-3</c:v>
                </c:pt>
                <c:pt idx="33">
                  <c:v>1.0484802298836436E-2</c:v>
                </c:pt>
                <c:pt idx="34">
                  <c:v>1.2715248541842715E-2</c:v>
                </c:pt>
                <c:pt idx="35">
                  <c:v>1.5396926743721234E-2</c:v>
                </c:pt>
                <c:pt idx="36">
                  <c:v>1.8610435144851788E-2</c:v>
                </c:pt>
                <c:pt idx="37">
                  <c:v>2.2445958753726274E-2</c:v>
                </c:pt>
                <c:pt idx="38">
                  <c:v>2.7002221133599055E-2</c:v>
                </c:pt>
                <c:pt idx="39">
                  <c:v>3.2384242412908E-2</c:v>
                </c:pt>
                <c:pt idx="40">
                  <c:v>3.8699522750805425E-2</c:v>
                </c:pt>
                <c:pt idx="41">
                  <c:v>4.6052298217352738E-2</c:v>
                </c:pt>
                <c:pt idx="42">
                  <c:v>5.4535645737111477E-2</c:v>
                </c:pt>
                <c:pt idx="43">
                  <c:v>6.4221488662690701E-2</c:v>
                </c:pt>
                <c:pt idx="44">
                  <c:v>7.5149000169352151E-2</c:v>
                </c:pt>
                <c:pt idx="45">
                  <c:v>8.7312496022630512E-2</c:v>
                </c:pt>
                <c:pt idx="46">
                  <c:v>0.10065054964597318</c:v>
                </c:pt>
                <c:pt idx="47">
                  <c:v>0.11503855447666705</c:v>
                </c:pt>
                <c:pt idx="48">
                  <c:v>0.13028704132584512</c:v>
                </c:pt>
                <c:pt idx="49">
                  <c:v>0.14614750349334962</c:v>
                </c:pt>
                <c:pt idx="50">
                  <c:v>0.16232623367917487</c:v>
                </c:pt>
                <c:pt idx="51">
                  <c:v>0.17850496386500014</c:v>
                </c:pt>
                <c:pt idx="52">
                  <c:v>0.19436542603250465</c:v>
                </c:pt>
                <c:pt idx="53">
                  <c:v>0.20961391288168271</c:v>
                </c:pt>
                <c:pt idx="54">
                  <c:v>0.22400191771237654</c:v>
                </c:pt>
                <c:pt idx="55">
                  <c:v>0.23733997133571921</c:v>
                </c:pt>
                <c:pt idx="56">
                  <c:v>0.2495034671889976</c:v>
                </c:pt>
                <c:pt idx="57">
                  <c:v>0.26043097869565907</c:v>
                </c:pt>
                <c:pt idx="58">
                  <c:v>0.27011682162123829</c:v>
                </c:pt>
                <c:pt idx="59">
                  <c:v>0.278600169140997</c:v>
                </c:pt>
                <c:pt idx="60">
                  <c:v>0.28595294460754428</c:v>
                </c:pt>
                <c:pt idx="61">
                  <c:v>0.29226822494544169</c:v>
                </c:pt>
                <c:pt idx="62">
                  <c:v>0.29765024622475067</c:v>
                </c:pt>
                <c:pt idx="63">
                  <c:v>0.30220650860462345</c:v>
                </c:pt>
                <c:pt idx="64">
                  <c:v>0.30604203221349796</c:v>
                </c:pt>
                <c:pt idx="65">
                  <c:v>0.30925554061462857</c:v>
                </c:pt>
                <c:pt idx="66">
                  <c:v>0.31193721881650704</c:v>
                </c:pt>
                <c:pt idx="67">
                  <c:v>0.31416766505951332</c:v>
                </c:pt>
                <c:pt idx="68">
                  <c:v>0.316017687769306</c:v>
                </c:pt>
                <c:pt idx="69">
                  <c:v>0.31754865875999838</c:v>
                </c:pt>
                <c:pt idx="70">
                  <c:v>0.31881319991573137</c:v>
                </c:pt>
                <c:pt idx="71">
                  <c:v>0.31985604151629821</c:v>
                </c:pt>
                <c:pt idx="72">
                  <c:v>0.32071494101550974</c:v>
                </c:pt>
                <c:pt idx="73">
                  <c:v>0.32142159032759782</c:v>
                </c:pt>
                <c:pt idx="74">
                  <c:v>0.32200246849348829</c:v>
                </c:pt>
                <c:pt idx="75">
                  <c:v>0.32247961679211906</c:v>
                </c:pt>
                <c:pt idx="76">
                  <c:v>0.32287132688397774</c:v>
                </c:pt>
                <c:pt idx="77">
                  <c:v>0.32319274118273306</c:v>
                </c:pt>
                <c:pt idx="78">
                  <c:v>0.3234563697846578</c:v>
                </c:pt>
                <c:pt idx="79">
                  <c:v>0.32367253105101845</c:v>
                </c:pt>
                <c:pt idx="80">
                  <c:v>0.32384972414970092</c:v>
                </c:pt>
                <c:pt idx="81">
                  <c:v>0.32399494209685353</c:v>
                </c:pt>
                <c:pt idx="82">
                  <c:v>0.32411393349481438</c:v>
                </c:pt>
                <c:pt idx="83">
                  <c:v>0.32421142050448748</c:v>
                </c:pt>
                <c:pt idx="84">
                  <c:v>0.32429127979025663</c:v>
                </c:pt>
                <c:pt idx="85">
                  <c:v>0.32435669234019782</c:v>
                </c:pt>
                <c:pt idx="86">
                  <c:v>0.32441026725672417</c:v>
                </c:pt>
                <c:pt idx="87">
                  <c:v>0.32445414386705107</c:v>
                </c:pt>
                <c:pt idx="88">
                  <c:v>0.32449007583476103</c:v>
                </c:pt>
                <c:pt idx="89">
                  <c:v>0.32451950036768806</c:v>
                </c:pt>
                <c:pt idx="90">
                  <c:v>0.3245435951110649</c:v>
                </c:pt>
                <c:pt idx="91">
                  <c:v>0.32456332488248868</c:v>
                </c:pt>
                <c:pt idx="92">
                  <c:v>0.32457948003918996</c:v>
                </c:pt>
                <c:pt idx="93">
                  <c:v>0.32459270796023204</c:v>
                </c:pt>
                <c:pt idx="94">
                  <c:v>0.32460353886874921</c:v>
                </c:pt>
                <c:pt idx="95">
                  <c:v>0.32461240700479715</c:v>
                </c:pt>
                <c:pt idx="96">
                  <c:v>0.32461966798127234</c:v>
                </c:pt>
                <c:pt idx="97">
                  <c:v>0.32462561300785792</c:v>
                </c:pt>
                <c:pt idx="98">
                  <c:v>0.32463048054607596</c:v>
                </c:pt>
                <c:pt idx="99">
                  <c:v>0.32463446585798711</c:v>
                </c:pt>
                <c:pt idx="100">
                  <c:v>0.32463772882826269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0BB-3848-BDF3-ADF4EBD4E4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3314640"/>
        <c:axId val="1513316288"/>
      </c:scatterChart>
      <c:valAx>
        <c:axId val="1513314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3316288"/>
        <c:crosses val="autoZero"/>
        <c:crossBetween val="midCat"/>
      </c:valAx>
      <c:valAx>
        <c:axId val="151331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33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Ларсен!$G$2</c:f>
              <c:strCache>
                <c:ptCount val="1"/>
                <c:pt idx="0">
                  <c:v>smf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Ларсен!$A$3:$A$103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Ларсен!$G$3:$G$103</c:f>
              <c:numCache>
                <c:formatCode>General</c:formatCode>
                <c:ptCount val="101"/>
                <c:pt idx="0">
                  <c:v>0</c:v>
                </c:pt>
                <c:pt idx="1">
                  <c:v>5.5555555555555556E-4</c:v>
                </c:pt>
                <c:pt idx="2">
                  <c:v>2.2222222222222222E-3</c:v>
                </c:pt>
                <c:pt idx="3">
                  <c:v>4.9999999999999992E-3</c:v>
                </c:pt>
                <c:pt idx="4">
                  <c:v>8.8888888888888889E-3</c:v>
                </c:pt>
                <c:pt idx="5">
                  <c:v>1.3888888888888888E-2</c:v>
                </c:pt>
                <c:pt idx="6">
                  <c:v>1.9999999999999997E-2</c:v>
                </c:pt>
                <c:pt idx="7">
                  <c:v>2.7222222222222217E-2</c:v>
                </c:pt>
                <c:pt idx="8">
                  <c:v>3.5555555555555556E-2</c:v>
                </c:pt>
                <c:pt idx="9">
                  <c:v>4.4999999999999998E-2</c:v>
                </c:pt>
                <c:pt idx="10">
                  <c:v>5.5555555555555552E-2</c:v>
                </c:pt>
                <c:pt idx="11">
                  <c:v>6.7222222222222239E-2</c:v>
                </c:pt>
                <c:pt idx="12">
                  <c:v>7.9999999999999988E-2</c:v>
                </c:pt>
                <c:pt idx="13">
                  <c:v>9.3888888888888897E-2</c:v>
                </c:pt>
                <c:pt idx="14">
                  <c:v>0.10888888888888887</c:v>
                </c:pt>
                <c:pt idx="15">
                  <c:v>0.125</c:v>
                </c:pt>
                <c:pt idx="16">
                  <c:v>0.14222222222222222</c:v>
                </c:pt>
                <c:pt idx="17">
                  <c:v>0.16055555555555553</c:v>
                </c:pt>
                <c:pt idx="18">
                  <c:v>0.18</c:v>
                </c:pt>
                <c:pt idx="19">
                  <c:v>0.20055555555555554</c:v>
                </c:pt>
                <c:pt idx="20">
                  <c:v>0.22222222222222221</c:v>
                </c:pt>
                <c:pt idx="21">
                  <c:v>0.24500000000000005</c:v>
                </c:pt>
                <c:pt idx="22">
                  <c:v>0.26888888888888896</c:v>
                </c:pt>
                <c:pt idx="23">
                  <c:v>0.29388888888888887</c:v>
                </c:pt>
                <c:pt idx="24">
                  <c:v>0.31999999999999995</c:v>
                </c:pt>
                <c:pt idx="25">
                  <c:v>0.34722222222222227</c:v>
                </c:pt>
                <c:pt idx="26">
                  <c:v>0.37555555555555559</c:v>
                </c:pt>
                <c:pt idx="27">
                  <c:v>0.40500000000000003</c:v>
                </c:pt>
                <c:pt idx="28">
                  <c:v>0.43555555555555547</c:v>
                </c:pt>
                <c:pt idx="29">
                  <c:v>0.46722222222222221</c:v>
                </c:pt>
                <c:pt idx="30">
                  <c:v>0.5</c:v>
                </c:pt>
                <c:pt idx="31">
                  <c:v>0.53277777777777779</c:v>
                </c:pt>
                <c:pt idx="32">
                  <c:v>0.56444444444444453</c:v>
                </c:pt>
                <c:pt idx="33">
                  <c:v>0.59499999999999997</c:v>
                </c:pt>
                <c:pt idx="34">
                  <c:v>0.62444444444444436</c:v>
                </c:pt>
                <c:pt idx="35">
                  <c:v>0.65277777777777768</c:v>
                </c:pt>
                <c:pt idx="36">
                  <c:v>0.68</c:v>
                </c:pt>
                <c:pt idx="37">
                  <c:v>0.70611111111111113</c:v>
                </c:pt>
                <c:pt idx="38">
                  <c:v>0.73111111111111104</c:v>
                </c:pt>
                <c:pt idx="39">
                  <c:v>0.75499999999999989</c:v>
                </c:pt>
                <c:pt idx="40">
                  <c:v>0.77777777777777779</c:v>
                </c:pt>
                <c:pt idx="41">
                  <c:v>0.7994444444444444</c:v>
                </c:pt>
                <c:pt idx="42">
                  <c:v>0.82000000000000006</c:v>
                </c:pt>
                <c:pt idx="43">
                  <c:v>0.83944444444444444</c:v>
                </c:pt>
                <c:pt idx="44">
                  <c:v>0.85777777777777786</c:v>
                </c:pt>
                <c:pt idx="45">
                  <c:v>0.875</c:v>
                </c:pt>
                <c:pt idx="46">
                  <c:v>0.89111111111111108</c:v>
                </c:pt>
                <c:pt idx="47">
                  <c:v>0.90611111111111109</c:v>
                </c:pt>
                <c:pt idx="48">
                  <c:v>0.91999999999999993</c:v>
                </c:pt>
                <c:pt idx="49">
                  <c:v>0.93277777777777782</c:v>
                </c:pt>
                <c:pt idx="50">
                  <c:v>0.94444444444444442</c:v>
                </c:pt>
                <c:pt idx="51">
                  <c:v>0.95499999999999996</c:v>
                </c:pt>
                <c:pt idx="52">
                  <c:v>0.96444444444444444</c:v>
                </c:pt>
                <c:pt idx="53">
                  <c:v>0.97277777777777774</c:v>
                </c:pt>
                <c:pt idx="54">
                  <c:v>0.98</c:v>
                </c:pt>
                <c:pt idx="55">
                  <c:v>0.98611111111111116</c:v>
                </c:pt>
                <c:pt idx="56">
                  <c:v>0.99111111111111105</c:v>
                </c:pt>
                <c:pt idx="57">
                  <c:v>0.995</c:v>
                </c:pt>
                <c:pt idx="58">
                  <c:v>0.99777777777777776</c:v>
                </c:pt>
                <c:pt idx="59">
                  <c:v>0.99944444444444447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F6-AF47-8310-7E87787DA72D}"/>
            </c:ext>
          </c:extLst>
        </c:ser>
        <c:ser>
          <c:idx val="1"/>
          <c:order val="1"/>
          <c:tx>
            <c:strRef>
              <c:f>Ларсен!$I$2</c:f>
              <c:strCache>
                <c:ptCount val="1"/>
                <c:pt idx="0">
                  <c:v>b2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Ларсен!$A$3:$A$103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Ларсен!$I$3:$I$103</c:f>
              <c:numCache>
                <c:formatCode>General</c:formatCode>
                <c:ptCount val="101"/>
                <c:pt idx="0">
                  <c:v>0</c:v>
                </c:pt>
                <c:pt idx="1">
                  <c:v>1.8518518518518518E-4</c:v>
                </c:pt>
                <c:pt idx="2">
                  <c:v>7.407407407407407E-4</c:v>
                </c:pt>
                <c:pt idx="3">
                  <c:v>1.6666666666666663E-3</c:v>
                </c:pt>
                <c:pt idx="4">
                  <c:v>2.9629629629629628E-3</c:v>
                </c:pt>
                <c:pt idx="5">
                  <c:v>4.6296296296296294E-3</c:v>
                </c:pt>
                <c:pt idx="6">
                  <c:v>6.6666666666666654E-3</c:v>
                </c:pt>
                <c:pt idx="7">
                  <c:v>9.0740740740740712E-3</c:v>
                </c:pt>
                <c:pt idx="8">
                  <c:v>1.1851851851851851E-2</c:v>
                </c:pt>
                <c:pt idx="9">
                  <c:v>1.4999999999999999E-2</c:v>
                </c:pt>
                <c:pt idx="10">
                  <c:v>1.8518518518518517E-2</c:v>
                </c:pt>
                <c:pt idx="11">
                  <c:v>2.2407407407407411E-2</c:v>
                </c:pt>
                <c:pt idx="12">
                  <c:v>2.6666666666666661E-2</c:v>
                </c:pt>
                <c:pt idx="13">
                  <c:v>3.1296296296296294E-2</c:v>
                </c:pt>
                <c:pt idx="14">
                  <c:v>3.6296296296296285E-2</c:v>
                </c:pt>
                <c:pt idx="15">
                  <c:v>4.1666666666666664E-2</c:v>
                </c:pt>
                <c:pt idx="16">
                  <c:v>4.7407407407407405E-2</c:v>
                </c:pt>
                <c:pt idx="17">
                  <c:v>5.3518518518518507E-2</c:v>
                </c:pt>
                <c:pt idx="18">
                  <c:v>0.06</c:v>
                </c:pt>
                <c:pt idx="19">
                  <c:v>6.6851851851851843E-2</c:v>
                </c:pt>
                <c:pt idx="20">
                  <c:v>7.407407407407407E-2</c:v>
                </c:pt>
                <c:pt idx="21">
                  <c:v>8.1666666666666679E-2</c:v>
                </c:pt>
                <c:pt idx="22">
                  <c:v>8.9629629629629642E-2</c:v>
                </c:pt>
                <c:pt idx="23">
                  <c:v>9.7962962962962946E-2</c:v>
                </c:pt>
                <c:pt idx="24">
                  <c:v>0.10666666666666665</c:v>
                </c:pt>
                <c:pt idx="25">
                  <c:v>0.11574074074074076</c:v>
                </c:pt>
                <c:pt idx="26">
                  <c:v>0.12518518518518518</c:v>
                </c:pt>
                <c:pt idx="27">
                  <c:v>0.13500000000000001</c:v>
                </c:pt>
                <c:pt idx="28">
                  <c:v>0.14518518518518514</c:v>
                </c:pt>
                <c:pt idx="29">
                  <c:v>0.15574074074074074</c:v>
                </c:pt>
                <c:pt idx="30">
                  <c:v>0.16666666666666666</c:v>
                </c:pt>
                <c:pt idx="31">
                  <c:v>0.17759259259259258</c:v>
                </c:pt>
                <c:pt idx="32">
                  <c:v>0.18814814814814818</c:v>
                </c:pt>
                <c:pt idx="33">
                  <c:v>0.19833333333333331</c:v>
                </c:pt>
                <c:pt idx="34">
                  <c:v>0.20814814814814811</c:v>
                </c:pt>
                <c:pt idx="35">
                  <c:v>0.21759259259259256</c:v>
                </c:pt>
                <c:pt idx="36">
                  <c:v>0.22666666666666668</c:v>
                </c:pt>
                <c:pt idx="37">
                  <c:v>0.23537037037037037</c:v>
                </c:pt>
                <c:pt idx="38">
                  <c:v>0.24370370370370367</c:v>
                </c:pt>
                <c:pt idx="39">
                  <c:v>0.25166666666666659</c:v>
                </c:pt>
                <c:pt idx="40">
                  <c:v>0.25925925925925924</c:v>
                </c:pt>
                <c:pt idx="41">
                  <c:v>0.26648148148148143</c:v>
                </c:pt>
                <c:pt idx="42">
                  <c:v>0.27333333333333332</c:v>
                </c:pt>
                <c:pt idx="43">
                  <c:v>0.27981481481481479</c:v>
                </c:pt>
                <c:pt idx="44">
                  <c:v>0.28592592592592592</c:v>
                </c:pt>
                <c:pt idx="45">
                  <c:v>0.29166666666666663</c:v>
                </c:pt>
                <c:pt idx="46">
                  <c:v>0.29703703703703699</c:v>
                </c:pt>
                <c:pt idx="47">
                  <c:v>0.30203703703703699</c:v>
                </c:pt>
                <c:pt idx="48">
                  <c:v>0.30666666666666664</c:v>
                </c:pt>
                <c:pt idx="49">
                  <c:v>0.31092592592592594</c:v>
                </c:pt>
                <c:pt idx="50">
                  <c:v>0.31481481481481477</c:v>
                </c:pt>
                <c:pt idx="51">
                  <c:v>0.3183333333333333</c:v>
                </c:pt>
                <c:pt idx="52">
                  <c:v>0.32148148148148148</c:v>
                </c:pt>
                <c:pt idx="53">
                  <c:v>0.32425925925925925</c:v>
                </c:pt>
                <c:pt idx="54">
                  <c:v>0.32666666666666666</c:v>
                </c:pt>
                <c:pt idx="55">
                  <c:v>0.32870370370370372</c:v>
                </c:pt>
                <c:pt idx="56">
                  <c:v>0.33037037037037031</c:v>
                </c:pt>
                <c:pt idx="57">
                  <c:v>0.33166666666666667</c:v>
                </c:pt>
                <c:pt idx="58">
                  <c:v>0.33259259259259255</c:v>
                </c:pt>
                <c:pt idx="59">
                  <c:v>0.33314814814814814</c:v>
                </c:pt>
                <c:pt idx="60">
                  <c:v>0.33333333333333331</c:v>
                </c:pt>
                <c:pt idx="61">
                  <c:v>0.33333333333333331</c:v>
                </c:pt>
                <c:pt idx="62">
                  <c:v>0.33333333333333331</c:v>
                </c:pt>
                <c:pt idx="63">
                  <c:v>0.33333333333333331</c:v>
                </c:pt>
                <c:pt idx="64">
                  <c:v>0.33333333333333331</c:v>
                </c:pt>
                <c:pt idx="65">
                  <c:v>0.33333333333333331</c:v>
                </c:pt>
                <c:pt idx="66">
                  <c:v>0.33333333333333331</c:v>
                </c:pt>
                <c:pt idx="67">
                  <c:v>0.33333333333333331</c:v>
                </c:pt>
                <c:pt idx="68">
                  <c:v>0.33333333333333331</c:v>
                </c:pt>
                <c:pt idx="69">
                  <c:v>0.33333333333333331</c:v>
                </c:pt>
                <c:pt idx="70">
                  <c:v>0.33333333333333331</c:v>
                </c:pt>
                <c:pt idx="71">
                  <c:v>0.33333333333333331</c:v>
                </c:pt>
                <c:pt idx="72">
                  <c:v>0.33333333333333331</c:v>
                </c:pt>
                <c:pt idx="73">
                  <c:v>0.33333333333333331</c:v>
                </c:pt>
                <c:pt idx="74">
                  <c:v>0.33333333333333331</c:v>
                </c:pt>
                <c:pt idx="75">
                  <c:v>0.33333333333333331</c:v>
                </c:pt>
                <c:pt idx="76">
                  <c:v>0.33333333333333331</c:v>
                </c:pt>
                <c:pt idx="77">
                  <c:v>0.33333333333333331</c:v>
                </c:pt>
                <c:pt idx="78">
                  <c:v>0.33333333333333331</c:v>
                </c:pt>
                <c:pt idx="79">
                  <c:v>0.33333333333333331</c:v>
                </c:pt>
                <c:pt idx="80">
                  <c:v>0.33333333333333331</c:v>
                </c:pt>
                <c:pt idx="81">
                  <c:v>0.33333333333333331</c:v>
                </c:pt>
                <c:pt idx="82">
                  <c:v>0.33333333333333331</c:v>
                </c:pt>
                <c:pt idx="83">
                  <c:v>0.33333333333333331</c:v>
                </c:pt>
                <c:pt idx="84">
                  <c:v>0.33333333333333331</c:v>
                </c:pt>
                <c:pt idx="85">
                  <c:v>0.33333333333333331</c:v>
                </c:pt>
                <c:pt idx="86">
                  <c:v>0.33333333333333331</c:v>
                </c:pt>
                <c:pt idx="87">
                  <c:v>0.33333333333333331</c:v>
                </c:pt>
                <c:pt idx="88">
                  <c:v>0.33333333333333331</c:v>
                </c:pt>
                <c:pt idx="89">
                  <c:v>0.33333333333333331</c:v>
                </c:pt>
                <c:pt idx="90">
                  <c:v>0.33333333333333331</c:v>
                </c:pt>
                <c:pt idx="91">
                  <c:v>0.33333333333333331</c:v>
                </c:pt>
                <c:pt idx="92">
                  <c:v>0.33333333333333331</c:v>
                </c:pt>
                <c:pt idx="93">
                  <c:v>0.33333333333333331</c:v>
                </c:pt>
                <c:pt idx="94">
                  <c:v>0.33333333333333331</c:v>
                </c:pt>
                <c:pt idx="95">
                  <c:v>0.33333333333333331</c:v>
                </c:pt>
                <c:pt idx="96">
                  <c:v>0.33333333333333331</c:v>
                </c:pt>
                <c:pt idx="97">
                  <c:v>0.33333333333333331</c:v>
                </c:pt>
                <c:pt idx="98">
                  <c:v>0.33333333333333331</c:v>
                </c:pt>
                <c:pt idx="99">
                  <c:v>0.33333333333333331</c:v>
                </c:pt>
                <c:pt idx="100">
                  <c:v>0.33333333333333331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BF6-AF47-8310-7E87787DA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6985744"/>
        <c:axId val="1516987392"/>
      </c:scatterChart>
      <c:valAx>
        <c:axId val="1516985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6987392"/>
        <c:crosses val="autoZero"/>
        <c:crossBetween val="midCat"/>
      </c:valAx>
      <c:valAx>
        <c:axId val="151698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6985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Ларсен!$J$2</c:f>
              <c:strCache>
                <c:ptCount val="1"/>
                <c:pt idx="0">
                  <c:v>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Ларсен!$A$3:$A$103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Ларсен!$J$3:$J$103</c:f>
              <c:numCache>
                <c:formatCode>General</c:formatCode>
                <c:ptCount val="101"/>
                <c:pt idx="0">
                  <c:v>1.4738530087055729E-5</c:v>
                </c:pt>
                <c:pt idx="1">
                  <c:v>1.8518518518518518E-4</c:v>
                </c:pt>
                <c:pt idx="2">
                  <c:v>7.407407407407407E-4</c:v>
                </c:pt>
                <c:pt idx="3">
                  <c:v>1.6666666666666663E-3</c:v>
                </c:pt>
                <c:pt idx="4">
                  <c:v>2.9629629629629628E-3</c:v>
                </c:pt>
                <c:pt idx="5">
                  <c:v>4.6296296296296294E-3</c:v>
                </c:pt>
                <c:pt idx="6">
                  <c:v>6.6666666666666654E-3</c:v>
                </c:pt>
                <c:pt idx="7">
                  <c:v>9.0740740740740712E-3</c:v>
                </c:pt>
                <c:pt idx="8">
                  <c:v>1.1851851851851851E-2</c:v>
                </c:pt>
                <c:pt idx="9">
                  <c:v>1.4999999999999999E-2</c:v>
                </c:pt>
                <c:pt idx="10">
                  <c:v>1.8518518518518517E-2</c:v>
                </c:pt>
                <c:pt idx="11">
                  <c:v>2.2407407407407411E-2</c:v>
                </c:pt>
                <c:pt idx="12">
                  <c:v>2.6666666666666661E-2</c:v>
                </c:pt>
                <c:pt idx="13">
                  <c:v>3.1296296296296294E-2</c:v>
                </c:pt>
                <c:pt idx="14">
                  <c:v>3.6296296296296285E-2</c:v>
                </c:pt>
                <c:pt idx="15">
                  <c:v>4.1666666666666664E-2</c:v>
                </c:pt>
                <c:pt idx="16">
                  <c:v>4.7407407407407405E-2</c:v>
                </c:pt>
                <c:pt idx="17">
                  <c:v>5.3518518518518507E-2</c:v>
                </c:pt>
                <c:pt idx="18">
                  <c:v>0.06</c:v>
                </c:pt>
                <c:pt idx="19">
                  <c:v>6.6851851851851843E-2</c:v>
                </c:pt>
                <c:pt idx="20">
                  <c:v>7.407407407407407E-2</c:v>
                </c:pt>
                <c:pt idx="21">
                  <c:v>8.1666666666666679E-2</c:v>
                </c:pt>
                <c:pt idx="22">
                  <c:v>8.9629629629629642E-2</c:v>
                </c:pt>
                <c:pt idx="23">
                  <c:v>9.7962962962962946E-2</c:v>
                </c:pt>
                <c:pt idx="24">
                  <c:v>0.10666666666666665</c:v>
                </c:pt>
                <c:pt idx="25">
                  <c:v>0.11574074074074076</c:v>
                </c:pt>
                <c:pt idx="26">
                  <c:v>0.12518518518518518</c:v>
                </c:pt>
                <c:pt idx="27">
                  <c:v>0.13500000000000001</c:v>
                </c:pt>
                <c:pt idx="28">
                  <c:v>0.14518518518518514</c:v>
                </c:pt>
                <c:pt idx="29">
                  <c:v>0.15574074074074074</c:v>
                </c:pt>
                <c:pt idx="30">
                  <c:v>0.16666666666666666</c:v>
                </c:pt>
                <c:pt idx="31">
                  <c:v>0.17759259259259258</c:v>
                </c:pt>
                <c:pt idx="32">
                  <c:v>0.18814814814814818</c:v>
                </c:pt>
                <c:pt idx="33">
                  <c:v>0.19833333333333331</c:v>
                </c:pt>
                <c:pt idx="34">
                  <c:v>0.20814814814814811</c:v>
                </c:pt>
                <c:pt idx="35">
                  <c:v>0.21759259259259256</c:v>
                </c:pt>
                <c:pt idx="36">
                  <c:v>0.22666666666666668</c:v>
                </c:pt>
                <c:pt idx="37">
                  <c:v>0.23537037037037037</c:v>
                </c:pt>
                <c:pt idx="38">
                  <c:v>0.24370370370370367</c:v>
                </c:pt>
                <c:pt idx="39">
                  <c:v>0.25166666666666659</c:v>
                </c:pt>
                <c:pt idx="40">
                  <c:v>0.25925925925925924</c:v>
                </c:pt>
                <c:pt idx="41">
                  <c:v>0.26648148148148143</c:v>
                </c:pt>
                <c:pt idx="42">
                  <c:v>0.27333333333333332</c:v>
                </c:pt>
                <c:pt idx="43">
                  <c:v>0.27981481481481479</c:v>
                </c:pt>
                <c:pt idx="44">
                  <c:v>0.28592592592592592</c:v>
                </c:pt>
                <c:pt idx="45">
                  <c:v>0.29166666666666663</c:v>
                </c:pt>
                <c:pt idx="46">
                  <c:v>0.29703703703703699</c:v>
                </c:pt>
                <c:pt idx="47">
                  <c:v>0.30203703703703699</c:v>
                </c:pt>
                <c:pt idx="48">
                  <c:v>0.30666666666666664</c:v>
                </c:pt>
                <c:pt idx="49">
                  <c:v>0.31092592592592594</c:v>
                </c:pt>
                <c:pt idx="50">
                  <c:v>0.31481481481481477</c:v>
                </c:pt>
                <c:pt idx="51">
                  <c:v>0.3183333333333333</c:v>
                </c:pt>
                <c:pt idx="52">
                  <c:v>0.32148148148148148</c:v>
                </c:pt>
                <c:pt idx="53">
                  <c:v>0.32425925925925925</c:v>
                </c:pt>
                <c:pt idx="54">
                  <c:v>0.32666666666666666</c:v>
                </c:pt>
                <c:pt idx="55">
                  <c:v>0.32870370370370372</c:v>
                </c:pt>
                <c:pt idx="56">
                  <c:v>0.33037037037037031</c:v>
                </c:pt>
                <c:pt idx="57">
                  <c:v>0.33166666666666667</c:v>
                </c:pt>
                <c:pt idx="58">
                  <c:v>0.33259259259259255</c:v>
                </c:pt>
                <c:pt idx="59">
                  <c:v>0.33314814814814814</c:v>
                </c:pt>
                <c:pt idx="60">
                  <c:v>0.33333333333333331</c:v>
                </c:pt>
                <c:pt idx="61">
                  <c:v>0.33333333333333331</c:v>
                </c:pt>
                <c:pt idx="62">
                  <c:v>0.33333333333333331</c:v>
                </c:pt>
                <c:pt idx="63">
                  <c:v>0.33333333333333331</c:v>
                </c:pt>
                <c:pt idx="64">
                  <c:v>0.33333333333333331</c:v>
                </c:pt>
                <c:pt idx="65">
                  <c:v>0.33333333333333331</c:v>
                </c:pt>
                <c:pt idx="66">
                  <c:v>0.33333333333333331</c:v>
                </c:pt>
                <c:pt idx="67">
                  <c:v>0.33333333333333331</c:v>
                </c:pt>
                <c:pt idx="68">
                  <c:v>0.33333333333333331</c:v>
                </c:pt>
                <c:pt idx="69">
                  <c:v>0.33333333333333331</c:v>
                </c:pt>
                <c:pt idx="70">
                  <c:v>0.33333333333333331</c:v>
                </c:pt>
                <c:pt idx="71">
                  <c:v>0.33333333333333331</c:v>
                </c:pt>
                <c:pt idx="72">
                  <c:v>0.33333333333333331</c:v>
                </c:pt>
                <c:pt idx="73">
                  <c:v>0.33333333333333331</c:v>
                </c:pt>
                <c:pt idx="74">
                  <c:v>0.33333333333333331</c:v>
                </c:pt>
                <c:pt idx="75">
                  <c:v>0.33333333333333331</c:v>
                </c:pt>
                <c:pt idx="76">
                  <c:v>0.33333333333333331</c:v>
                </c:pt>
                <c:pt idx="77">
                  <c:v>0.33333333333333331</c:v>
                </c:pt>
                <c:pt idx="78">
                  <c:v>0.33333333333333331</c:v>
                </c:pt>
                <c:pt idx="79">
                  <c:v>0.33333333333333331</c:v>
                </c:pt>
                <c:pt idx="80">
                  <c:v>0.33333333333333331</c:v>
                </c:pt>
                <c:pt idx="81">
                  <c:v>0.33333333333333331</c:v>
                </c:pt>
                <c:pt idx="82">
                  <c:v>0.33333333333333331</c:v>
                </c:pt>
                <c:pt idx="83">
                  <c:v>0.33333333333333331</c:v>
                </c:pt>
                <c:pt idx="84">
                  <c:v>0.33333333333333331</c:v>
                </c:pt>
                <c:pt idx="85">
                  <c:v>0.33333333333333331</c:v>
                </c:pt>
                <c:pt idx="86">
                  <c:v>0.33333333333333331</c:v>
                </c:pt>
                <c:pt idx="87">
                  <c:v>0.33333333333333331</c:v>
                </c:pt>
                <c:pt idx="88">
                  <c:v>0.33333333333333331</c:v>
                </c:pt>
                <c:pt idx="89">
                  <c:v>0.33333333333333331</c:v>
                </c:pt>
                <c:pt idx="90">
                  <c:v>0.33333333333333331</c:v>
                </c:pt>
                <c:pt idx="91">
                  <c:v>0.33333333333333331</c:v>
                </c:pt>
                <c:pt idx="92">
                  <c:v>0.33333333333333331</c:v>
                </c:pt>
                <c:pt idx="93">
                  <c:v>0.33333333333333331</c:v>
                </c:pt>
                <c:pt idx="94">
                  <c:v>0.33333333333333331</c:v>
                </c:pt>
                <c:pt idx="95">
                  <c:v>0.33333333333333331</c:v>
                </c:pt>
                <c:pt idx="96">
                  <c:v>0.33333333333333331</c:v>
                </c:pt>
                <c:pt idx="97">
                  <c:v>0.33333333333333331</c:v>
                </c:pt>
                <c:pt idx="98">
                  <c:v>0.33333333333333331</c:v>
                </c:pt>
                <c:pt idx="99">
                  <c:v>0.33333333333333331</c:v>
                </c:pt>
                <c:pt idx="100">
                  <c:v>0.33333333333333331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75-5945-A50F-BF85D4457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5676544"/>
        <c:axId val="1451547760"/>
      </c:lineChart>
      <c:catAx>
        <c:axId val="1675676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1547760"/>
        <c:crosses val="autoZero"/>
        <c:auto val="1"/>
        <c:lblAlgn val="ctr"/>
        <c:lblOffset val="100"/>
        <c:noMultiLvlLbl val="0"/>
      </c:catAx>
      <c:valAx>
        <c:axId val="145154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5676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7" Type="http://schemas.openxmlformats.org/officeDocument/2006/relationships/chart" Target="../charts/chart17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5.xml"/><Relationship Id="rId3" Type="http://schemas.openxmlformats.org/officeDocument/2006/relationships/chart" Target="../charts/chart20.xml"/><Relationship Id="rId7" Type="http://schemas.openxmlformats.org/officeDocument/2006/relationships/chart" Target="../charts/chart24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6" Type="http://schemas.openxmlformats.org/officeDocument/2006/relationships/chart" Target="../charts/chart23.xml"/><Relationship Id="rId5" Type="http://schemas.openxmlformats.org/officeDocument/2006/relationships/chart" Target="../charts/chart22.xml"/><Relationship Id="rId10" Type="http://schemas.openxmlformats.org/officeDocument/2006/relationships/chart" Target="../charts/chart27.xml"/><Relationship Id="rId4" Type="http://schemas.openxmlformats.org/officeDocument/2006/relationships/chart" Target="../charts/chart21.xml"/><Relationship Id="rId9" Type="http://schemas.openxmlformats.org/officeDocument/2006/relationships/chart" Target="../charts/chart2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1.xml"/><Relationship Id="rId1" Type="http://schemas.openxmlformats.org/officeDocument/2006/relationships/chart" Target="../charts/chart30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3.xml"/><Relationship Id="rId1" Type="http://schemas.openxmlformats.org/officeDocument/2006/relationships/chart" Target="../charts/chart32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6.xml"/><Relationship Id="rId7" Type="http://schemas.openxmlformats.org/officeDocument/2006/relationships/chart" Target="../charts/chart40.xml"/><Relationship Id="rId2" Type="http://schemas.openxmlformats.org/officeDocument/2006/relationships/chart" Target="../charts/chart35.xml"/><Relationship Id="rId1" Type="http://schemas.openxmlformats.org/officeDocument/2006/relationships/chart" Target="../charts/chart34.xml"/><Relationship Id="rId6" Type="http://schemas.openxmlformats.org/officeDocument/2006/relationships/chart" Target="../charts/chart39.xml"/><Relationship Id="rId5" Type="http://schemas.openxmlformats.org/officeDocument/2006/relationships/chart" Target="../charts/chart38.xml"/><Relationship Id="rId4" Type="http://schemas.openxmlformats.org/officeDocument/2006/relationships/chart" Target="../charts/chart37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3.xml"/><Relationship Id="rId2" Type="http://schemas.openxmlformats.org/officeDocument/2006/relationships/chart" Target="../charts/chart42.xml"/><Relationship Id="rId1" Type="http://schemas.openxmlformats.org/officeDocument/2006/relationships/chart" Target="../charts/chart41.xml"/><Relationship Id="rId6" Type="http://schemas.openxmlformats.org/officeDocument/2006/relationships/chart" Target="../charts/chart46.xml"/><Relationship Id="rId5" Type="http://schemas.openxmlformats.org/officeDocument/2006/relationships/chart" Target="../charts/chart45.xml"/><Relationship Id="rId4" Type="http://schemas.openxmlformats.org/officeDocument/2006/relationships/chart" Target="../charts/chart44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9.xml"/><Relationship Id="rId7" Type="http://schemas.openxmlformats.org/officeDocument/2006/relationships/chart" Target="../charts/chart53.xml"/><Relationship Id="rId2" Type="http://schemas.openxmlformats.org/officeDocument/2006/relationships/chart" Target="../charts/chart48.xml"/><Relationship Id="rId1" Type="http://schemas.openxmlformats.org/officeDocument/2006/relationships/chart" Target="../charts/chart47.xml"/><Relationship Id="rId6" Type="http://schemas.openxmlformats.org/officeDocument/2006/relationships/chart" Target="../charts/chart52.xml"/><Relationship Id="rId5" Type="http://schemas.openxmlformats.org/officeDocument/2006/relationships/chart" Target="../charts/chart51.xml"/><Relationship Id="rId4" Type="http://schemas.openxmlformats.org/officeDocument/2006/relationships/chart" Target="../charts/chart5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307904</xdr:colOff>
      <xdr:row>2</xdr:row>
      <xdr:rowOff>0</xdr:rowOff>
    </xdr:from>
    <xdr:to>
      <xdr:col>21</xdr:col>
      <xdr:colOff>746359</xdr:colOff>
      <xdr:row>15</xdr:row>
      <xdr:rowOff>97316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C48E48B1-6542-BE4B-80C3-1635E6BD3E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708987</xdr:colOff>
      <xdr:row>14</xdr:row>
      <xdr:rowOff>194820</xdr:rowOff>
    </xdr:from>
    <xdr:to>
      <xdr:col>22</xdr:col>
      <xdr:colOff>317709</xdr:colOff>
      <xdr:row>28</xdr:row>
      <xdr:rowOff>88936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0DE779E7-709F-BF4C-B8AC-1CFF5937F9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686935</xdr:colOff>
      <xdr:row>28</xdr:row>
      <xdr:rowOff>70032</xdr:rowOff>
    </xdr:from>
    <xdr:to>
      <xdr:col>22</xdr:col>
      <xdr:colOff>295657</xdr:colOff>
      <xdr:row>41</xdr:row>
      <xdr:rowOff>165108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76C43633-03DF-0744-883F-D6E36839C1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112061</xdr:colOff>
      <xdr:row>0</xdr:row>
      <xdr:rowOff>78386</xdr:rowOff>
    </xdr:from>
    <xdr:to>
      <xdr:col>27</xdr:col>
      <xdr:colOff>563114</xdr:colOff>
      <xdr:row>13</xdr:row>
      <xdr:rowOff>182228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4CD95048-C6B8-3048-B5BE-CC9ACD8A59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371213</xdr:colOff>
      <xdr:row>14</xdr:row>
      <xdr:rowOff>95072</xdr:rowOff>
    </xdr:from>
    <xdr:to>
      <xdr:col>27</xdr:col>
      <xdr:colOff>819856</xdr:colOff>
      <xdr:row>27</xdr:row>
      <xdr:rowOff>192388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BBEB0A0B-47C7-2E4D-9DD3-E162E97D6E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349623</xdr:colOff>
      <xdr:row>28</xdr:row>
      <xdr:rowOff>125258</xdr:rowOff>
    </xdr:from>
    <xdr:to>
      <xdr:col>27</xdr:col>
      <xdr:colOff>798266</xdr:colOff>
      <xdr:row>42</xdr:row>
      <xdr:rowOff>17133</xdr:rowOff>
    </xdr:to>
    <xdr:graphicFrame macro="">
      <xdr:nvGraphicFramePr>
        <xdr:cNvPr id="18" name="Диаграмма 17">
          <a:extLst>
            <a:ext uri="{FF2B5EF4-FFF2-40B4-BE49-F238E27FC236}">
              <a16:creationId xmlns:a16="http://schemas.microsoft.com/office/drawing/2014/main" id="{45800B2F-2827-4743-83DA-13E409EC81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606010</xdr:colOff>
      <xdr:row>0</xdr:row>
      <xdr:rowOff>38084</xdr:rowOff>
    </xdr:from>
    <xdr:to>
      <xdr:col>33</xdr:col>
      <xdr:colOff>214541</xdr:colOff>
      <xdr:row>13</xdr:row>
      <xdr:rowOff>134797</xdr:rowOff>
    </xdr:to>
    <xdr:graphicFrame macro="">
      <xdr:nvGraphicFramePr>
        <xdr:cNvPr id="19" name="Диаграмма 18">
          <a:extLst>
            <a:ext uri="{FF2B5EF4-FFF2-40B4-BE49-F238E27FC236}">
              <a16:creationId xmlns:a16="http://schemas.microsoft.com/office/drawing/2014/main" id="{54E3237A-35D5-EA44-9C8E-A29049C9EA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28</xdr:col>
      <xdr:colOff>160320</xdr:colOff>
      <xdr:row>14</xdr:row>
      <xdr:rowOff>55171</xdr:rowOff>
    </xdr:from>
    <xdr:to>
      <xdr:col>33</xdr:col>
      <xdr:colOff>617892</xdr:colOff>
      <xdr:row>27</xdr:row>
      <xdr:rowOff>150848</xdr:rowOff>
    </xdr:to>
    <xdr:graphicFrame macro="">
      <xdr:nvGraphicFramePr>
        <xdr:cNvPr id="20" name="Диаграмма 19">
          <a:extLst>
            <a:ext uri="{FF2B5EF4-FFF2-40B4-BE49-F238E27FC236}">
              <a16:creationId xmlns:a16="http://schemas.microsoft.com/office/drawing/2014/main" id="{7421466D-7349-F040-9F20-C9E410EC25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28</xdr:col>
      <xdr:colOff>304800</xdr:colOff>
      <xdr:row>28</xdr:row>
      <xdr:rowOff>152400</xdr:rowOff>
    </xdr:from>
    <xdr:to>
      <xdr:col>33</xdr:col>
      <xdr:colOff>743064</xdr:colOff>
      <xdr:row>42</xdr:row>
      <xdr:rowOff>45913</xdr:rowOff>
    </xdr:to>
    <xdr:graphicFrame macro="">
      <xdr:nvGraphicFramePr>
        <xdr:cNvPr id="22" name="Диаграмма 21">
          <a:extLst>
            <a:ext uri="{FF2B5EF4-FFF2-40B4-BE49-F238E27FC236}">
              <a16:creationId xmlns:a16="http://schemas.microsoft.com/office/drawing/2014/main" id="{79D184C5-9F97-4845-A7B8-5E3210D5D2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33</xdr:col>
      <xdr:colOff>541866</xdr:colOff>
      <xdr:row>0</xdr:row>
      <xdr:rowOff>101600</xdr:rowOff>
    </xdr:from>
    <xdr:to>
      <xdr:col>39</xdr:col>
      <xdr:colOff>150397</xdr:colOff>
      <xdr:row>13</xdr:row>
      <xdr:rowOff>198313</xdr:rowOff>
    </xdr:to>
    <xdr:graphicFrame macro="">
      <xdr:nvGraphicFramePr>
        <xdr:cNvPr id="23" name="Диаграмма 22">
          <a:extLst>
            <a:ext uri="{FF2B5EF4-FFF2-40B4-BE49-F238E27FC236}">
              <a16:creationId xmlns:a16="http://schemas.microsoft.com/office/drawing/2014/main" id="{7F62CEEC-E01C-CD4E-A094-936BC221CA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127000</xdr:colOff>
      <xdr:row>0</xdr:row>
      <xdr:rowOff>15240</xdr:rowOff>
    </xdr:from>
    <xdr:to>
      <xdr:col>18</xdr:col>
      <xdr:colOff>584200</xdr:colOff>
      <xdr:row>13</xdr:row>
      <xdr:rowOff>116840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B4544A9-AECB-D746-9612-9844C0EFF7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55880</xdr:colOff>
      <xdr:row>14</xdr:row>
      <xdr:rowOff>15240</xdr:rowOff>
    </xdr:from>
    <xdr:to>
      <xdr:col>18</xdr:col>
      <xdr:colOff>513080</xdr:colOff>
      <xdr:row>27</xdr:row>
      <xdr:rowOff>116840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5526ED5-EB51-5240-A22E-717FA49368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45720</xdr:colOff>
      <xdr:row>27</xdr:row>
      <xdr:rowOff>187960</xdr:rowOff>
    </xdr:from>
    <xdr:to>
      <xdr:col>18</xdr:col>
      <xdr:colOff>502920</xdr:colOff>
      <xdr:row>41</xdr:row>
      <xdr:rowOff>86360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ECC63E27-9AB8-FF4B-9334-5906DE3856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15240</xdr:colOff>
      <xdr:row>42</xdr:row>
      <xdr:rowOff>86360</xdr:rowOff>
    </xdr:from>
    <xdr:to>
      <xdr:col>18</xdr:col>
      <xdr:colOff>472440</xdr:colOff>
      <xdr:row>55</xdr:row>
      <xdr:rowOff>187960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DF6BF564-5720-2543-8070-BE70A6B96C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817880</xdr:colOff>
      <xdr:row>56</xdr:row>
      <xdr:rowOff>35560</xdr:rowOff>
    </xdr:from>
    <xdr:to>
      <xdr:col>18</xdr:col>
      <xdr:colOff>452120</xdr:colOff>
      <xdr:row>69</xdr:row>
      <xdr:rowOff>137160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1A1E9147-F5E0-624F-ACA8-08E5D51114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719667</xdr:colOff>
      <xdr:row>0</xdr:row>
      <xdr:rowOff>99906</xdr:rowOff>
    </xdr:from>
    <xdr:to>
      <xdr:col>24</xdr:col>
      <xdr:colOff>347133</xdr:colOff>
      <xdr:row>13</xdr:row>
      <xdr:rowOff>201506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C430B6DD-3AF7-8F4A-85AF-898A094091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87910</xdr:colOff>
      <xdr:row>14</xdr:row>
      <xdr:rowOff>130422</xdr:rowOff>
    </xdr:from>
    <xdr:to>
      <xdr:col>24</xdr:col>
      <xdr:colOff>517728</xdr:colOff>
      <xdr:row>27</xdr:row>
      <xdr:rowOff>180502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1CD61F0A-33E0-F244-B66F-7CEA9F19EE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759433</xdr:colOff>
      <xdr:row>1</xdr:row>
      <xdr:rowOff>99439</xdr:rowOff>
    </xdr:from>
    <xdr:to>
      <xdr:col>8</xdr:col>
      <xdr:colOff>224118</xdr:colOff>
      <xdr:row>14</xdr:row>
      <xdr:rowOff>56030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15222A94-5CE3-AB40-8C92-FF778BDF04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755135</xdr:colOff>
      <xdr:row>1</xdr:row>
      <xdr:rowOff>137298</xdr:rowOff>
    </xdr:from>
    <xdr:to>
      <xdr:col>12</xdr:col>
      <xdr:colOff>93964</xdr:colOff>
      <xdr:row>14</xdr:row>
      <xdr:rowOff>93889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E28A795A-1E19-FD49-8BFA-EABA71EC28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857609</xdr:colOff>
      <xdr:row>2</xdr:row>
      <xdr:rowOff>30233</xdr:rowOff>
    </xdr:from>
    <xdr:to>
      <xdr:col>16</xdr:col>
      <xdr:colOff>315967</xdr:colOff>
      <xdr:row>14</xdr:row>
      <xdr:rowOff>189548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28DD73FC-DDBB-0248-8CAF-B4AB1DD922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33608</xdr:colOff>
      <xdr:row>1</xdr:row>
      <xdr:rowOff>75082</xdr:rowOff>
    </xdr:from>
    <xdr:to>
      <xdr:col>20</xdr:col>
      <xdr:colOff>418508</xdr:colOff>
      <xdr:row>14</xdr:row>
      <xdr:rowOff>34712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ED8C4EE9-FFB7-7249-B957-F2BC77C503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19050</xdr:colOff>
      <xdr:row>1</xdr:row>
      <xdr:rowOff>38100</xdr:rowOff>
    </xdr:from>
    <xdr:to>
      <xdr:col>24</xdr:col>
      <xdr:colOff>213450</xdr:colOff>
      <xdr:row>13</xdr:row>
      <xdr:rowOff>200930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E35F92C9-F7F9-1449-967D-4C02B3396A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38100</xdr:colOff>
      <xdr:row>2</xdr:row>
      <xdr:rowOff>101600</xdr:rowOff>
    </xdr:from>
    <xdr:to>
      <xdr:col>28</xdr:col>
      <xdr:colOff>105500</xdr:colOff>
      <xdr:row>15</xdr:row>
      <xdr:rowOff>61230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EA20733A-266D-BF47-8D5F-9BF5B95571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131141</xdr:colOff>
      <xdr:row>1</xdr:row>
      <xdr:rowOff>144945</xdr:rowOff>
    </xdr:from>
    <xdr:to>
      <xdr:col>32</xdr:col>
      <xdr:colOff>612671</xdr:colOff>
      <xdr:row>14</xdr:row>
      <xdr:rowOff>104575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CAF6BF60-BBA4-4B4E-A270-5FB7E7D99C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33</xdr:col>
      <xdr:colOff>75924</xdr:colOff>
      <xdr:row>3</xdr:row>
      <xdr:rowOff>20707</xdr:rowOff>
    </xdr:from>
    <xdr:to>
      <xdr:col>36</xdr:col>
      <xdr:colOff>377998</xdr:colOff>
      <xdr:row>15</xdr:row>
      <xdr:rowOff>180500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5A40A2B5-777F-C942-8D30-45261578F7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36</xdr:col>
      <xdr:colOff>828260</xdr:colOff>
      <xdr:row>3</xdr:row>
      <xdr:rowOff>20706</xdr:rowOff>
    </xdr:from>
    <xdr:to>
      <xdr:col>40</xdr:col>
      <xdr:colOff>695496</xdr:colOff>
      <xdr:row>15</xdr:row>
      <xdr:rowOff>180499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725FF982-42FC-BB4C-8113-28FDFDC565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41</xdr:col>
      <xdr:colOff>103533</xdr:colOff>
      <xdr:row>3</xdr:row>
      <xdr:rowOff>62120</xdr:rowOff>
    </xdr:from>
    <xdr:to>
      <xdr:col>44</xdr:col>
      <xdr:colOff>799031</xdr:colOff>
      <xdr:row>16</xdr:row>
      <xdr:rowOff>21750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ABEDEE02-3406-4D4F-A9CF-A9F6F0A7C7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654050</xdr:colOff>
      <xdr:row>4</xdr:row>
      <xdr:rowOff>196850</xdr:rowOff>
    </xdr:from>
    <xdr:to>
      <xdr:col>9</xdr:col>
      <xdr:colOff>273050</xdr:colOff>
      <xdr:row>18</xdr:row>
      <xdr:rowOff>95250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B00831F-B41B-0548-A379-2FB7211DDF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692151</xdr:colOff>
      <xdr:row>6</xdr:row>
      <xdr:rowOff>91016</xdr:rowOff>
    </xdr:from>
    <xdr:to>
      <xdr:col>13</xdr:col>
      <xdr:colOff>306917</xdr:colOff>
      <xdr:row>19</xdr:row>
      <xdr:rowOff>192616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41BDA17-9776-A942-9742-C191E15111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819150</xdr:colOff>
      <xdr:row>24</xdr:row>
      <xdr:rowOff>158750</xdr:rowOff>
    </xdr:from>
    <xdr:to>
      <xdr:col>9</xdr:col>
      <xdr:colOff>438150</xdr:colOff>
      <xdr:row>38</xdr:row>
      <xdr:rowOff>57150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190E1D5-FC5E-EF4C-9AE6-0FBC9E4D68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107950</xdr:colOff>
      <xdr:row>25</xdr:row>
      <xdr:rowOff>6350</xdr:rowOff>
    </xdr:from>
    <xdr:to>
      <xdr:col>15</xdr:col>
      <xdr:colOff>552450</xdr:colOff>
      <xdr:row>38</xdr:row>
      <xdr:rowOff>107950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587029B-1D5B-1047-9193-72B7C13EF0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205751</xdr:colOff>
      <xdr:row>0</xdr:row>
      <xdr:rowOff>23555</xdr:rowOff>
    </xdr:from>
    <xdr:to>
      <xdr:col>32</xdr:col>
      <xdr:colOff>649708</xdr:colOff>
      <xdr:row>13</xdr:row>
      <xdr:rowOff>125155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E1BF35A-106E-EF4D-BE10-AC8E6D40CB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706479</xdr:colOff>
      <xdr:row>14</xdr:row>
      <xdr:rowOff>109578</xdr:rowOff>
    </xdr:from>
    <xdr:to>
      <xdr:col>33</xdr:col>
      <xdr:colOff>325479</xdr:colOff>
      <xdr:row>28</xdr:row>
      <xdr:rowOff>4939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3F6E989-5430-5A48-ABD8-07258EC181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298450</xdr:colOff>
      <xdr:row>12</xdr:row>
      <xdr:rowOff>76200</xdr:rowOff>
    </xdr:from>
    <xdr:to>
      <xdr:col>16</xdr:col>
      <xdr:colOff>592667</xdr:colOff>
      <xdr:row>25</xdr:row>
      <xdr:rowOff>177800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8286EC9-9E75-7A47-A98E-7EC1E9A0AF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370418</xdr:colOff>
      <xdr:row>26</xdr:row>
      <xdr:rowOff>156633</xdr:rowOff>
    </xdr:from>
    <xdr:to>
      <xdr:col>16</xdr:col>
      <xdr:colOff>541868</xdr:colOff>
      <xdr:row>40</xdr:row>
      <xdr:rowOff>55033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80732F3A-3370-9240-885E-922021FEFC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133350</xdr:colOff>
      <xdr:row>11</xdr:row>
      <xdr:rowOff>135466</xdr:rowOff>
    </xdr:from>
    <xdr:to>
      <xdr:col>22</xdr:col>
      <xdr:colOff>582083</xdr:colOff>
      <xdr:row>25</xdr:row>
      <xdr:rowOff>33866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503E99AD-4C7D-744C-A1D3-50B1267ED1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806451</xdr:colOff>
      <xdr:row>26</xdr:row>
      <xdr:rowOff>143933</xdr:rowOff>
    </xdr:from>
    <xdr:to>
      <xdr:col>22</xdr:col>
      <xdr:colOff>425451</xdr:colOff>
      <xdr:row>40</xdr:row>
      <xdr:rowOff>42333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A3AB2C0A-1D1B-4844-A173-340C78D7D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101600</xdr:colOff>
      <xdr:row>11</xdr:row>
      <xdr:rowOff>160867</xdr:rowOff>
    </xdr:from>
    <xdr:to>
      <xdr:col>28</xdr:col>
      <xdr:colOff>524933</xdr:colOff>
      <xdr:row>25</xdr:row>
      <xdr:rowOff>59267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519EA291-2557-674A-B50C-EEC79BD98C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33867</xdr:colOff>
      <xdr:row>26</xdr:row>
      <xdr:rowOff>143933</xdr:rowOff>
    </xdr:from>
    <xdr:to>
      <xdr:col>28</xdr:col>
      <xdr:colOff>457200</xdr:colOff>
      <xdr:row>40</xdr:row>
      <xdr:rowOff>42333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CDC8E344-EC8D-6944-AECF-FE876BA921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67733</xdr:colOff>
      <xdr:row>41</xdr:row>
      <xdr:rowOff>110067</xdr:rowOff>
    </xdr:from>
    <xdr:to>
      <xdr:col>16</xdr:col>
      <xdr:colOff>491066</xdr:colOff>
      <xdr:row>55</xdr:row>
      <xdr:rowOff>8467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58CA86A3-46B5-5948-A599-4582949F41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298450</xdr:colOff>
      <xdr:row>12</xdr:row>
      <xdr:rowOff>76200</xdr:rowOff>
    </xdr:from>
    <xdr:to>
      <xdr:col>15</xdr:col>
      <xdr:colOff>592667</xdr:colOff>
      <xdr:row>25</xdr:row>
      <xdr:rowOff>177800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9141370-3BD8-AD4A-862C-CE069FA7E3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370418</xdr:colOff>
      <xdr:row>26</xdr:row>
      <xdr:rowOff>156633</xdr:rowOff>
    </xdr:from>
    <xdr:to>
      <xdr:col>15</xdr:col>
      <xdr:colOff>541868</xdr:colOff>
      <xdr:row>40</xdr:row>
      <xdr:rowOff>55033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85A1267B-92BB-9645-84EB-558640D38B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133350</xdr:colOff>
      <xdr:row>11</xdr:row>
      <xdr:rowOff>135466</xdr:rowOff>
    </xdr:from>
    <xdr:to>
      <xdr:col>21</xdr:col>
      <xdr:colOff>582083</xdr:colOff>
      <xdr:row>25</xdr:row>
      <xdr:rowOff>33866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A208FDCA-D521-7240-B164-BD1E28775E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806451</xdr:colOff>
      <xdr:row>26</xdr:row>
      <xdr:rowOff>143933</xdr:rowOff>
    </xdr:from>
    <xdr:to>
      <xdr:col>21</xdr:col>
      <xdr:colOff>425451</xdr:colOff>
      <xdr:row>40</xdr:row>
      <xdr:rowOff>42333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9F7376C6-8C1A-8A45-99A4-B8DEEC0408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26654</xdr:colOff>
      <xdr:row>11</xdr:row>
      <xdr:rowOff>70869</xdr:rowOff>
    </xdr:from>
    <xdr:to>
      <xdr:col>27</xdr:col>
      <xdr:colOff>443716</xdr:colOff>
      <xdr:row>24</xdr:row>
      <xdr:rowOff>164316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D66CFB92-9BEA-3C4F-A198-6942E3FEF9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802640</xdr:colOff>
      <xdr:row>26</xdr:row>
      <xdr:rowOff>81280</xdr:rowOff>
    </xdr:from>
    <xdr:to>
      <xdr:col>27</xdr:col>
      <xdr:colOff>436880</xdr:colOff>
      <xdr:row>39</xdr:row>
      <xdr:rowOff>182880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CA8A4771-74D4-3F47-BD54-298C0922D8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298450</xdr:colOff>
      <xdr:row>12</xdr:row>
      <xdr:rowOff>76200</xdr:rowOff>
    </xdr:from>
    <xdr:to>
      <xdr:col>16</xdr:col>
      <xdr:colOff>592667</xdr:colOff>
      <xdr:row>25</xdr:row>
      <xdr:rowOff>177800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3102C70-B423-2A49-BFCD-C9C896E2BD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370418</xdr:colOff>
      <xdr:row>26</xdr:row>
      <xdr:rowOff>156633</xdr:rowOff>
    </xdr:from>
    <xdr:to>
      <xdr:col>16</xdr:col>
      <xdr:colOff>541868</xdr:colOff>
      <xdr:row>40</xdr:row>
      <xdr:rowOff>55033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FB29923-0FCC-C340-910B-95EE3D9AC1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133350</xdr:colOff>
      <xdr:row>11</xdr:row>
      <xdr:rowOff>135466</xdr:rowOff>
    </xdr:from>
    <xdr:to>
      <xdr:col>22</xdr:col>
      <xdr:colOff>582083</xdr:colOff>
      <xdr:row>25</xdr:row>
      <xdr:rowOff>33866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40F389B-9BB6-C547-9D89-20D14C06F4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806451</xdr:colOff>
      <xdr:row>26</xdr:row>
      <xdr:rowOff>143933</xdr:rowOff>
    </xdr:from>
    <xdr:to>
      <xdr:col>22</xdr:col>
      <xdr:colOff>425451</xdr:colOff>
      <xdr:row>40</xdr:row>
      <xdr:rowOff>42333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66D6C7E1-E54B-DC4D-B465-19A3275638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101600</xdr:colOff>
      <xdr:row>11</xdr:row>
      <xdr:rowOff>160867</xdr:rowOff>
    </xdr:from>
    <xdr:to>
      <xdr:col>28</xdr:col>
      <xdr:colOff>524933</xdr:colOff>
      <xdr:row>25</xdr:row>
      <xdr:rowOff>59267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E6F9ACDA-AF50-AB4B-91D3-171622C490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33867</xdr:colOff>
      <xdr:row>26</xdr:row>
      <xdr:rowOff>143933</xdr:rowOff>
    </xdr:from>
    <xdr:to>
      <xdr:col>28</xdr:col>
      <xdr:colOff>457200</xdr:colOff>
      <xdr:row>40</xdr:row>
      <xdr:rowOff>42333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31F57EE1-E9EB-1348-91C7-1885B566A3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67733</xdr:colOff>
      <xdr:row>41</xdr:row>
      <xdr:rowOff>110067</xdr:rowOff>
    </xdr:from>
    <xdr:to>
      <xdr:col>16</xdr:col>
      <xdr:colOff>491066</xdr:colOff>
      <xdr:row>55</xdr:row>
      <xdr:rowOff>8467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D843CEF9-0926-9D4B-B12A-CF770BAA3C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253696</xdr:colOff>
      <xdr:row>0</xdr:row>
      <xdr:rowOff>48571</xdr:rowOff>
    </xdr:from>
    <xdr:to>
      <xdr:col>13</xdr:col>
      <xdr:colOff>673468</xdr:colOff>
      <xdr:row>12</xdr:row>
      <xdr:rowOff>129351</xdr:rowOff>
    </xdr:to>
    <xdr:grpSp>
      <xdr:nvGrpSpPr>
        <xdr:cNvPr id="2" name="Группа 1">
          <a:extLst>
            <a:ext uri="{FF2B5EF4-FFF2-40B4-BE49-F238E27FC236}">
              <a16:creationId xmlns:a16="http://schemas.microsoft.com/office/drawing/2014/main" id="{A9E7CD00-E5E2-A24A-86BD-94B068CE8532}"/>
            </a:ext>
          </a:extLst>
        </xdr:cNvPr>
        <xdr:cNvGrpSpPr/>
      </xdr:nvGrpSpPr>
      <xdr:grpSpPr>
        <a:xfrm>
          <a:off x="6721091" y="48571"/>
          <a:ext cx="5851957" cy="2514057"/>
          <a:chOff x="2476500" y="812800"/>
          <a:chExt cx="9832060" cy="4827558"/>
        </a:xfrm>
      </xdr:grpSpPr>
      <xdr:sp macro="" textlink="">
        <xdr:nvSpPr>
          <xdr:cNvPr id="3" name="Прямоугольник 2">
            <a:extLst>
              <a:ext uri="{FF2B5EF4-FFF2-40B4-BE49-F238E27FC236}">
                <a16:creationId xmlns:a16="http://schemas.microsoft.com/office/drawing/2014/main" id="{DA2D888B-522E-065F-16D5-1A0190BD52A5}"/>
              </a:ext>
            </a:extLst>
          </xdr:cNvPr>
          <xdr:cNvSpPr/>
        </xdr:nvSpPr>
        <xdr:spPr>
          <a:xfrm>
            <a:off x="6019157" y="812800"/>
            <a:ext cx="2971800" cy="67151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ru-RU" sz="800"/>
              <a:t>Выбрать компанию для инвестирования</a:t>
            </a:r>
          </a:p>
        </xdr:txBody>
      </xdr:sp>
      <xdr:sp macro="" textlink="">
        <xdr:nvSpPr>
          <xdr:cNvPr id="4" name="Прямоугольник 3">
            <a:extLst>
              <a:ext uri="{FF2B5EF4-FFF2-40B4-BE49-F238E27FC236}">
                <a16:creationId xmlns:a16="http://schemas.microsoft.com/office/drawing/2014/main" id="{C8E11459-C119-EECE-5403-48198D9853BE}"/>
              </a:ext>
            </a:extLst>
          </xdr:cNvPr>
          <xdr:cNvSpPr/>
        </xdr:nvSpPr>
        <xdr:spPr>
          <a:xfrm>
            <a:off x="3993543" y="1943234"/>
            <a:ext cx="1897085" cy="545474"/>
          </a:xfrm>
          <a:prstGeom prst="rect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ru-RU" sz="800"/>
              <a:t>Дивиденды</a:t>
            </a:r>
          </a:p>
        </xdr:txBody>
      </xdr:sp>
      <xdr:sp macro="" textlink="">
        <xdr:nvSpPr>
          <xdr:cNvPr id="5" name="Прямоугольник 4">
            <a:extLst>
              <a:ext uri="{FF2B5EF4-FFF2-40B4-BE49-F238E27FC236}">
                <a16:creationId xmlns:a16="http://schemas.microsoft.com/office/drawing/2014/main" id="{ED48854A-8CE8-77ED-D89E-20D52E3F7E9A}"/>
              </a:ext>
            </a:extLst>
          </xdr:cNvPr>
          <xdr:cNvSpPr/>
        </xdr:nvSpPr>
        <xdr:spPr>
          <a:xfrm>
            <a:off x="6556514" y="1943234"/>
            <a:ext cx="1897085" cy="545474"/>
          </a:xfrm>
          <a:prstGeom prst="rect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ru-RU" sz="800"/>
              <a:t>Потенциал роста компании</a:t>
            </a:r>
          </a:p>
        </xdr:txBody>
      </xdr:sp>
      <xdr:sp macro="" textlink="">
        <xdr:nvSpPr>
          <xdr:cNvPr id="6" name="Прямоугольник 5">
            <a:extLst>
              <a:ext uri="{FF2B5EF4-FFF2-40B4-BE49-F238E27FC236}">
                <a16:creationId xmlns:a16="http://schemas.microsoft.com/office/drawing/2014/main" id="{D696B462-51B7-B65C-AD53-E26380F70DB1}"/>
              </a:ext>
            </a:extLst>
          </xdr:cNvPr>
          <xdr:cNvSpPr/>
        </xdr:nvSpPr>
        <xdr:spPr>
          <a:xfrm>
            <a:off x="9211930" y="1943234"/>
            <a:ext cx="1897085" cy="545474"/>
          </a:xfrm>
          <a:prstGeom prst="rect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ru-RU" sz="800"/>
              <a:t>Риски инвестиций</a:t>
            </a:r>
          </a:p>
        </xdr:txBody>
      </xdr:sp>
      <xdr:sp macro="" textlink="">
        <xdr:nvSpPr>
          <xdr:cNvPr id="7" name="Прямоугольник 6">
            <a:extLst>
              <a:ext uri="{FF2B5EF4-FFF2-40B4-BE49-F238E27FC236}">
                <a16:creationId xmlns:a16="http://schemas.microsoft.com/office/drawing/2014/main" id="{04B0D369-F676-EE92-6C86-ED66009C24F5}"/>
              </a:ext>
            </a:extLst>
          </xdr:cNvPr>
          <xdr:cNvSpPr/>
        </xdr:nvSpPr>
        <xdr:spPr>
          <a:xfrm>
            <a:off x="7882742" y="3376065"/>
            <a:ext cx="1897085" cy="545474"/>
          </a:xfrm>
          <a:prstGeom prst="rect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ru-RU" sz="800"/>
              <a:t>Тех анализ</a:t>
            </a:r>
          </a:p>
        </xdr:txBody>
      </xdr:sp>
      <xdr:sp macro="" textlink="">
        <xdr:nvSpPr>
          <xdr:cNvPr id="8" name="Прямоугольник 7">
            <a:extLst>
              <a:ext uri="{FF2B5EF4-FFF2-40B4-BE49-F238E27FC236}">
                <a16:creationId xmlns:a16="http://schemas.microsoft.com/office/drawing/2014/main" id="{C7B4875C-78C1-23FC-73AB-5984B78CA3BA}"/>
              </a:ext>
            </a:extLst>
          </xdr:cNvPr>
          <xdr:cNvSpPr/>
        </xdr:nvSpPr>
        <xdr:spPr>
          <a:xfrm>
            <a:off x="5101228" y="3378208"/>
            <a:ext cx="1897085" cy="545474"/>
          </a:xfrm>
          <a:prstGeom prst="rect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ru-RU" sz="800"/>
              <a:t>Отчетность</a:t>
            </a:r>
          </a:p>
        </xdr:txBody>
      </xdr:sp>
      <xdr:sp macro="" textlink="">
        <xdr:nvSpPr>
          <xdr:cNvPr id="9" name="Прямоугольник 8">
            <a:extLst>
              <a:ext uri="{FF2B5EF4-FFF2-40B4-BE49-F238E27FC236}">
                <a16:creationId xmlns:a16="http://schemas.microsoft.com/office/drawing/2014/main" id="{D7092590-19B0-6AA3-BEE2-726299867982}"/>
              </a:ext>
            </a:extLst>
          </xdr:cNvPr>
          <xdr:cNvSpPr/>
        </xdr:nvSpPr>
        <xdr:spPr>
          <a:xfrm>
            <a:off x="2476500" y="3376065"/>
            <a:ext cx="1897085" cy="545474"/>
          </a:xfrm>
          <a:prstGeom prst="rect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ru-RU" sz="800"/>
              <a:t>Капитализация</a:t>
            </a:r>
          </a:p>
        </xdr:txBody>
      </xdr:sp>
      <xdr:sp macro="" textlink="">
        <xdr:nvSpPr>
          <xdr:cNvPr id="10" name="Прямоугольник 9">
            <a:extLst>
              <a:ext uri="{FF2B5EF4-FFF2-40B4-BE49-F238E27FC236}">
                <a16:creationId xmlns:a16="http://schemas.microsoft.com/office/drawing/2014/main" id="{BFF039A1-3E07-9A5D-464A-37CD83D90DC5}"/>
              </a:ext>
            </a:extLst>
          </xdr:cNvPr>
          <xdr:cNvSpPr/>
        </xdr:nvSpPr>
        <xdr:spPr>
          <a:xfrm>
            <a:off x="10411475" y="3376065"/>
            <a:ext cx="1897085" cy="545474"/>
          </a:xfrm>
          <a:prstGeom prst="rect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ru-RU" sz="800"/>
              <a:t>Руководство</a:t>
            </a:r>
          </a:p>
        </xdr:txBody>
      </xdr:sp>
      <xdr:sp macro="" textlink="">
        <xdr:nvSpPr>
          <xdr:cNvPr id="11" name="Прямоугольник 10">
            <a:extLst>
              <a:ext uri="{FF2B5EF4-FFF2-40B4-BE49-F238E27FC236}">
                <a16:creationId xmlns:a16="http://schemas.microsoft.com/office/drawing/2014/main" id="{CBED7044-F6EF-BF8F-45AD-97AB5FBE571B}"/>
              </a:ext>
            </a:extLst>
          </xdr:cNvPr>
          <xdr:cNvSpPr/>
        </xdr:nvSpPr>
        <xdr:spPr>
          <a:xfrm>
            <a:off x="2476500" y="5094884"/>
            <a:ext cx="1897085" cy="545474"/>
          </a:xfrm>
          <a:prstGeom prst="rect">
            <a:avLst/>
          </a:prstGeom>
          <a:solidFill>
            <a:schemeClr val="accent2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ru-RU" sz="800"/>
              <a:t>ГМК Норникель</a:t>
            </a:r>
          </a:p>
        </xdr:txBody>
      </xdr:sp>
      <xdr:sp macro="" textlink="">
        <xdr:nvSpPr>
          <xdr:cNvPr id="12" name="Прямоугольник 11">
            <a:extLst>
              <a:ext uri="{FF2B5EF4-FFF2-40B4-BE49-F238E27FC236}">
                <a16:creationId xmlns:a16="http://schemas.microsoft.com/office/drawing/2014/main" id="{3A8EA9FC-A433-BC66-3830-66AC600D6C0F}"/>
              </a:ext>
            </a:extLst>
          </xdr:cNvPr>
          <xdr:cNvSpPr/>
        </xdr:nvSpPr>
        <xdr:spPr>
          <a:xfrm>
            <a:off x="5101228" y="5077686"/>
            <a:ext cx="1897085" cy="545474"/>
          </a:xfrm>
          <a:prstGeom prst="rect">
            <a:avLst/>
          </a:prstGeom>
          <a:solidFill>
            <a:schemeClr val="accent2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/>
              <a:t>TCS Group</a:t>
            </a:r>
            <a:endParaRPr lang="ru-RU" sz="800"/>
          </a:p>
        </xdr:txBody>
      </xdr:sp>
      <xdr:sp macro="" textlink="">
        <xdr:nvSpPr>
          <xdr:cNvPr id="13" name="Прямоугольник 12">
            <a:extLst>
              <a:ext uri="{FF2B5EF4-FFF2-40B4-BE49-F238E27FC236}">
                <a16:creationId xmlns:a16="http://schemas.microsoft.com/office/drawing/2014/main" id="{3767FB36-A530-97BF-6646-B2F2E1EDA0D4}"/>
              </a:ext>
            </a:extLst>
          </xdr:cNvPr>
          <xdr:cNvSpPr/>
        </xdr:nvSpPr>
        <xdr:spPr>
          <a:xfrm>
            <a:off x="7882741" y="5077686"/>
            <a:ext cx="1897085" cy="545474"/>
          </a:xfrm>
          <a:prstGeom prst="rect">
            <a:avLst/>
          </a:prstGeom>
          <a:solidFill>
            <a:schemeClr val="accent2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/>
              <a:t>Virgin Galactic</a:t>
            </a:r>
            <a:endParaRPr lang="ru-RU" sz="800"/>
          </a:p>
        </xdr:txBody>
      </xdr:sp>
      <xdr:sp macro="" textlink="">
        <xdr:nvSpPr>
          <xdr:cNvPr id="14" name="Прямоугольник 13">
            <a:extLst>
              <a:ext uri="{FF2B5EF4-FFF2-40B4-BE49-F238E27FC236}">
                <a16:creationId xmlns:a16="http://schemas.microsoft.com/office/drawing/2014/main" id="{6CF07B97-B5A0-6B72-C974-D1E36F73D018}"/>
              </a:ext>
            </a:extLst>
          </xdr:cNvPr>
          <xdr:cNvSpPr/>
        </xdr:nvSpPr>
        <xdr:spPr>
          <a:xfrm>
            <a:off x="10411475" y="5072596"/>
            <a:ext cx="1897085" cy="545474"/>
          </a:xfrm>
          <a:prstGeom prst="rect">
            <a:avLst/>
          </a:prstGeom>
          <a:solidFill>
            <a:schemeClr val="accent2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/>
              <a:t>Transocean</a:t>
            </a:r>
            <a:endParaRPr lang="ru-RU" sz="800"/>
          </a:p>
        </xdr:txBody>
      </xdr:sp>
      <xdr:cxnSp macro="">
        <xdr:nvCxnSpPr>
          <xdr:cNvPr id="15" name="Прямая со стрелкой 14">
            <a:extLst>
              <a:ext uri="{FF2B5EF4-FFF2-40B4-BE49-F238E27FC236}">
                <a16:creationId xmlns:a16="http://schemas.microsoft.com/office/drawing/2014/main" id="{4218F911-1B14-C2B1-3C3B-5AD9A762288A}"/>
              </a:ext>
            </a:extLst>
          </xdr:cNvPr>
          <xdr:cNvCxnSpPr>
            <a:cxnSpLocks/>
            <a:stCxn id="3" idx="2"/>
            <a:endCxn id="4" idx="0"/>
          </xdr:cNvCxnSpPr>
        </xdr:nvCxnSpPr>
        <xdr:spPr>
          <a:xfrm flipH="1">
            <a:off x="4942086" y="1484312"/>
            <a:ext cx="2562971" cy="458922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6" name="Прямая со стрелкой 15">
            <a:extLst>
              <a:ext uri="{FF2B5EF4-FFF2-40B4-BE49-F238E27FC236}">
                <a16:creationId xmlns:a16="http://schemas.microsoft.com/office/drawing/2014/main" id="{27DA892B-D21E-2DCE-E2AC-1851921B4571}"/>
              </a:ext>
            </a:extLst>
          </xdr:cNvPr>
          <xdr:cNvCxnSpPr>
            <a:cxnSpLocks/>
            <a:stCxn id="3" idx="2"/>
            <a:endCxn id="5" idx="0"/>
          </xdr:cNvCxnSpPr>
        </xdr:nvCxnSpPr>
        <xdr:spPr>
          <a:xfrm>
            <a:off x="7505057" y="1484312"/>
            <a:ext cx="0" cy="458922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7" name="Прямая со стрелкой 16">
            <a:extLst>
              <a:ext uri="{FF2B5EF4-FFF2-40B4-BE49-F238E27FC236}">
                <a16:creationId xmlns:a16="http://schemas.microsoft.com/office/drawing/2014/main" id="{014092AF-0454-B5D5-878B-83EB278B9E4F}"/>
              </a:ext>
            </a:extLst>
          </xdr:cNvPr>
          <xdr:cNvCxnSpPr>
            <a:cxnSpLocks/>
            <a:stCxn id="3" idx="2"/>
            <a:endCxn id="6" idx="0"/>
          </xdr:cNvCxnSpPr>
        </xdr:nvCxnSpPr>
        <xdr:spPr>
          <a:xfrm>
            <a:off x="7505057" y="1484312"/>
            <a:ext cx="2655416" cy="458922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8" name="Прямая со стрелкой 17">
            <a:extLst>
              <a:ext uri="{FF2B5EF4-FFF2-40B4-BE49-F238E27FC236}">
                <a16:creationId xmlns:a16="http://schemas.microsoft.com/office/drawing/2014/main" id="{D0FE64DB-B827-1B64-84EA-3E0644B50C22}"/>
              </a:ext>
            </a:extLst>
          </xdr:cNvPr>
          <xdr:cNvCxnSpPr>
            <a:cxnSpLocks/>
            <a:stCxn id="4" idx="2"/>
            <a:endCxn id="9" idx="0"/>
          </xdr:cNvCxnSpPr>
        </xdr:nvCxnSpPr>
        <xdr:spPr>
          <a:xfrm flipH="1">
            <a:off x="3425043" y="2488708"/>
            <a:ext cx="1517043" cy="88735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9" name="Прямая со стрелкой 18">
            <a:extLst>
              <a:ext uri="{FF2B5EF4-FFF2-40B4-BE49-F238E27FC236}">
                <a16:creationId xmlns:a16="http://schemas.microsoft.com/office/drawing/2014/main" id="{E634884C-0503-BDF7-5772-F9338B0AD0A3}"/>
              </a:ext>
            </a:extLst>
          </xdr:cNvPr>
          <xdr:cNvCxnSpPr>
            <a:cxnSpLocks/>
            <a:stCxn id="5" idx="2"/>
            <a:endCxn id="9" idx="0"/>
          </xdr:cNvCxnSpPr>
        </xdr:nvCxnSpPr>
        <xdr:spPr>
          <a:xfrm flipH="1">
            <a:off x="3425043" y="2488708"/>
            <a:ext cx="4080014" cy="88735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0" name="Прямая со стрелкой 19">
            <a:extLst>
              <a:ext uri="{FF2B5EF4-FFF2-40B4-BE49-F238E27FC236}">
                <a16:creationId xmlns:a16="http://schemas.microsoft.com/office/drawing/2014/main" id="{26C136C4-DC5B-C3A1-2498-453B2663085B}"/>
              </a:ext>
            </a:extLst>
          </xdr:cNvPr>
          <xdr:cNvCxnSpPr>
            <a:cxnSpLocks/>
            <a:stCxn id="6" idx="2"/>
            <a:endCxn id="9" idx="0"/>
          </xdr:cNvCxnSpPr>
        </xdr:nvCxnSpPr>
        <xdr:spPr>
          <a:xfrm flipH="1">
            <a:off x="3425043" y="2488708"/>
            <a:ext cx="6735430" cy="88735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1" name="Прямая со стрелкой 20">
            <a:extLst>
              <a:ext uri="{FF2B5EF4-FFF2-40B4-BE49-F238E27FC236}">
                <a16:creationId xmlns:a16="http://schemas.microsoft.com/office/drawing/2014/main" id="{7E4483CC-B7A7-FD0E-1598-A343B97DB7F2}"/>
              </a:ext>
            </a:extLst>
          </xdr:cNvPr>
          <xdr:cNvCxnSpPr>
            <a:cxnSpLocks/>
            <a:stCxn id="4" idx="2"/>
            <a:endCxn id="8" idx="0"/>
          </xdr:cNvCxnSpPr>
        </xdr:nvCxnSpPr>
        <xdr:spPr>
          <a:xfrm>
            <a:off x="4942086" y="2488708"/>
            <a:ext cx="1107685" cy="88950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2" name="Прямая со стрелкой 21">
            <a:extLst>
              <a:ext uri="{FF2B5EF4-FFF2-40B4-BE49-F238E27FC236}">
                <a16:creationId xmlns:a16="http://schemas.microsoft.com/office/drawing/2014/main" id="{4059E45C-E2CA-0BF5-16A2-782D384EF092}"/>
              </a:ext>
            </a:extLst>
          </xdr:cNvPr>
          <xdr:cNvCxnSpPr>
            <a:cxnSpLocks/>
            <a:stCxn id="4" idx="2"/>
            <a:endCxn id="7" idx="0"/>
          </xdr:cNvCxnSpPr>
        </xdr:nvCxnSpPr>
        <xdr:spPr>
          <a:xfrm>
            <a:off x="4942086" y="2488708"/>
            <a:ext cx="3889199" cy="88735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3" name="Прямая со стрелкой 22">
            <a:extLst>
              <a:ext uri="{FF2B5EF4-FFF2-40B4-BE49-F238E27FC236}">
                <a16:creationId xmlns:a16="http://schemas.microsoft.com/office/drawing/2014/main" id="{986F92DA-C6FF-CA86-CC45-DA19BDED2D03}"/>
              </a:ext>
            </a:extLst>
          </xdr:cNvPr>
          <xdr:cNvCxnSpPr>
            <a:cxnSpLocks/>
            <a:stCxn id="4" idx="2"/>
            <a:endCxn id="10" idx="0"/>
          </xdr:cNvCxnSpPr>
        </xdr:nvCxnSpPr>
        <xdr:spPr>
          <a:xfrm>
            <a:off x="4942086" y="2488708"/>
            <a:ext cx="6417932" cy="88735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4" name="Прямая со стрелкой 23">
            <a:extLst>
              <a:ext uri="{FF2B5EF4-FFF2-40B4-BE49-F238E27FC236}">
                <a16:creationId xmlns:a16="http://schemas.microsoft.com/office/drawing/2014/main" id="{84FEB724-4F0E-8539-A209-0893AB7B0D16}"/>
              </a:ext>
            </a:extLst>
          </xdr:cNvPr>
          <xdr:cNvCxnSpPr>
            <a:cxnSpLocks/>
            <a:stCxn id="5" idx="2"/>
            <a:endCxn id="8" idx="0"/>
          </xdr:cNvCxnSpPr>
        </xdr:nvCxnSpPr>
        <xdr:spPr>
          <a:xfrm flipH="1">
            <a:off x="6049771" y="2488708"/>
            <a:ext cx="1455286" cy="88950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5" name="Прямая со стрелкой 24">
            <a:extLst>
              <a:ext uri="{FF2B5EF4-FFF2-40B4-BE49-F238E27FC236}">
                <a16:creationId xmlns:a16="http://schemas.microsoft.com/office/drawing/2014/main" id="{168CFE18-1B78-D870-FB51-AD4FC547757C}"/>
              </a:ext>
            </a:extLst>
          </xdr:cNvPr>
          <xdr:cNvCxnSpPr>
            <a:cxnSpLocks/>
            <a:stCxn id="5" idx="2"/>
            <a:endCxn id="7" idx="0"/>
          </xdr:cNvCxnSpPr>
        </xdr:nvCxnSpPr>
        <xdr:spPr>
          <a:xfrm>
            <a:off x="7505057" y="2488708"/>
            <a:ext cx="1326228" cy="88735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6" name="Прямая со стрелкой 25">
            <a:extLst>
              <a:ext uri="{FF2B5EF4-FFF2-40B4-BE49-F238E27FC236}">
                <a16:creationId xmlns:a16="http://schemas.microsoft.com/office/drawing/2014/main" id="{76792F4C-FA07-5AD5-3BF9-235DFD80F567}"/>
              </a:ext>
            </a:extLst>
          </xdr:cNvPr>
          <xdr:cNvCxnSpPr>
            <a:cxnSpLocks/>
            <a:stCxn id="5" idx="2"/>
            <a:endCxn id="10" idx="0"/>
          </xdr:cNvCxnSpPr>
        </xdr:nvCxnSpPr>
        <xdr:spPr>
          <a:xfrm>
            <a:off x="7505057" y="2488708"/>
            <a:ext cx="3854961" cy="88735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7" name="Прямая со стрелкой 26">
            <a:extLst>
              <a:ext uri="{FF2B5EF4-FFF2-40B4-BE49-F238E27FC236}">
                <a16:creationId xmlns:a16="http://schemas.microsoft.com/office/drawing/2014/main" id="{3C640ABA-7BD3-897C-E334-430E84A6153D}"/>
              </a:ext>
            </a:extLst>
          </xdr:cNvPr>
          <xdr:cNvCxnSpPr>
            <a:cxnSpLocks/>
            <a:stCxn id="6" idx="2"/>
            <a:endCxn id="8" idx="0"/>
          </xdr:cNvCxnSpPr>
        </xdr:nvCxnSpPr>
        <xdr:spPr>
          <a:xfrm flipH="1">
            <a:off x="6049771" y="2488708"/>
            <a:ext cx="4110702" cy="88950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8" name="Прямая со стрелкой 27">
            <a:extLst>
              <a:ext uri="{FF2B5EF4-FFF2-40B4-BE49-F238E27FC236}">
                <a16:creationId xmlns:a16="http://schemas.microsoft.com/office/drawing/2014/main" id="{7FC79AA8-ADCF-E013-FAD9-C173CD9F89AB}"/>
              </a:ext>
            </a:extLst>
          </xdr:cNvPr>
          <xdr:cNvCxnSpPr>
            <a:cxnSpLocks/>
            <a:stCxn id="6" idx="2"/>
            <a:endCxn id="7" idx="0"/>
          </xdr:cNvCxnSpPr>
        </xdr:nvCxnSpPr>
        <xdr:spPr>
          <a:xfrm flipH="1">
            <a:off x="8831285" y="2488708"/>
            <a:ext cx="1329188" cy="88735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9" name="Прямая со стрелкой 28">
            <a:extLst>
              <a:ext uri="{FF2B5EF4-FFF2-40B4-BE49-F238E27FC236}">
                <a16:creationId xmlns:a16="http://schemas.microsoft.com/office/drawing/2014/main" id="{4271C795-383B-E212-094C-4A6548739BF9}"/>
              </a:ext>
            </a:extLst>
          </xdr:cNvPr>
          <xdr:cNvCxnSpPr>
            <a:cxnSpLocks/>
            <a:stCxn id="6" idx="2"/>
            <a:endCxn id="10" idx="0"/>
          </xdr:cNvCxnSpPr>
        </xdr:nvCxnSpPr>
        <xdr:spPr>
          <a:xfrm>
            <a:off x="10160473" y="2488708"/>
            <a:ext cx="1199545" cy="88735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0" name="Прямая со стрелкой 29">
            <a:extLst>
              <a:ext uri="{FF2B5EF4-FFF2-40B4-BE49-F238E27FC236}">
                <a16:creationId xmlns:a16="http://schemas.microsoft.com/office/drawing/2014/main" id="{D63D759D-0D0B-7E59-82A6-C47495F482FF}"/>
              </a:ext>
            </a:extLst>
          </xdr:cNvPr>
          <xdr:cNvCxnSpPr>
            <a:cxnSpLocks/>
            <a:stCxn id="9" idx="2"/>
            <a:endCxn id="11" idx="0"/>
          </xdr:cNvCxnSpPr>
        </xdr:nvCxnSpPr>
        <xdr:spPr>
          <a:xfrm>
            <a:off x="3425043" y="3921539"/>
            <a:ext cx="0" cy="117334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1" name="Прямая со стрелкой 30">
            <a:extLst>
              <a:ext uri="{FF2B5EF4-FFF2-40B4-BE49-F238E27FC236}">
                <a16:creationId xmlns:a16="http://schemas.microsoft.com/office/drawing/2014/main" id="{31BCE68F-1F9C-D1C8-3DBC-A0E187BA14D7}"/>
              </a:ext>
            </a:extLst>
          </xdr:cNvPr>
          <xdr:cNvCxnSpPr>
            <a:cxnSpLocks/>
            <a:stCxn id="9" idx="2"/>
            <a:endCxn id="12" idx="0"/>
          </xdr:cNvCxnSpPr>
        </xdr:nvCxnSpPr>
        <xdr:spPr>
          <a:xfrm>
            <a:off x="3425043" y="3921539"/>
            <a:ext cx="2624728" cy="115614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2" name="Прямая со стрелкой 31">
            <a:extLst>
              <a:ext uri="{FF2B5EF4-FFF2-40B4-BE49-F238E27FC236}">
                <a16:creationId xmlns:a16="http://schemas.microsoft.com/office/drawing/2014/main" id="{DCCE881E-BC5B-AB4C-0B3D-193F2F89C427}"/>
              </a:ext>
            </a:extLst>
          </xdr:cNvPr>
          <xdr:cNvCxnSpPr>
            <a:cxnSpLocks/>
            <a:stCxn id="9" idx="2"/>
            <a:endCxn id="13" idx="0"/>
          </xdr:cNvCxnSpPr>
        </xdr:nvCxnSpPr>
        <xdr:spPr>
          <a:xfrm>
            <a:off x="3425043" y="3921539"/>
            <a:ext cx="5406241" cy="115614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3" name="Прямая со стрелкой 32">
            <a:extLst>
              <a:ext uri="{FF2B5EF4-FFF2-40B4-BE49-F238E27FC236}">
                <a16:creationId xmlns:a16="http://schemas.microsoft.com/office/drawing/2014/main" id="{74A4B85D-4FC5-96B2-7349-E7CD58C41572}"/>
              </a:ext>
            </a:extLst>
          </xdr:cNvPr>
          <xdr:cNvCxnSpPr>
            <a:cxnSpLocks/>
            <a:stCxn id="9" idx="2"/>
            <a:endCxn id="14" idx="0"/>
          </xdr:cNvCxnSpPr>
        </xdr:nvCxnSpPr>
        <xdr:spPr>
          <a:xfrm>
            <a:off x="3425043" y="3921539"/>
            <a:ext cx="7934975" cy="115105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4" name="Прямая со стрелкой 33">
            <a:extLst>
              <a:ext uri="{FF2B5EF4-FFF2-40B4-BE49-F238E27FC236}">
                <a16:creationId xmlns:a16="http://schemas.microsoft.com/office/drawing/2014/main" id="{1352FABB-A996-4F6B-60B0-582AC0D55D00}"/>
              </a:ext>
            </a:extLst>
          </xdr:cNvPr>
          <xdr:cNvCxnSpPr>
            <a:cxnSpLocks/>
            <a:stCxn id="8" idx="2"/>
            <a:endCxn id="11" idx="0"/>
          </xdr:cNvCxnSpPr>
        </xdr:nvCxnSpPr>
        <xdr:spPr>
          <a:xfrm flipH="1">
            <a:off x="3425043" y="3923682"/>
            <a:ext cx="2624728" cy="1171202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5" name="Прямая со стрелкой 34">
            <a:extLst>
              <a:ext uri="{FF2B5EF4-FFF2-40B4-BE49-F238E27FC236}">
                <a16:creationId xmlns:a16="http://schemas.microsoft.com/office/drawing/2014/main" id="{200A7515-C900-D908-2670-637B46B309DD}"/>
              </a:ext>
            </a:extLst>
          </xdr:cNvPr>
          <xdr:cNvCxnSpPr>
            <a:cxnSpLocks/>
            <a:stCxn id="8" idx="2"/>
            <a:endCxn id="12" idx="0"/>
          </xdr:cNvCxnSpPr>
        </xdr:nvCxnSpPr>
        <xdr:spPr>
          <a:xfrm>
            <a:off x="6049771" y="3923682"/>
            <a:ext cx="0" cy="1154004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6" name="Прямая со стрелкой 35">
            <a:extLst>
              <a:ext uri="{FF2B5EF4-FFF2-40B4-BE49-F238E27FC236}">
                <a16:creationId xmlns:a16="http://schemas.microsoft.com/office/drawing/2014/main" id="{DBAFBA6E-2653-DEA0-DE97-4361FECE0781}"/>
              </a:ext>
            </a:extLst>
          </xdr:cNvPr>
          <xdr:cNvCxnSpPr>
            <a:cxnSpLocks/>
            <a:stCxn id="8" idx="2"/>
            <a:endCxn id="13" idx="0"/>
          </xdr:cNvCxnSpPr>
        </xdr:nvCxnSpPr>
        <xdr:spPr>
          <a:xfrm>
            <a:off x="6049771" y="3923682"/>
            <a:ext cx="2781513" cy="1154004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7" name="Прямая со стрелкой 36">
            <a:extLst>
              <a:ext uri="{FF2B5EF4-FFF2-40B4-BE49-F238E27FC236}">
                <a16:creationId xmlns:a16="http://schemas.microsoft.com/office/drawing/2014/main" id="{15CCBA2C-F1B7-EB64-DF22-F4738BA88886}"/>
              </a:ext>
            </a:extLst>
          </xdr:cNvPr>
          <xdr:cNvCxnSpPr>
            <a:cxnSpLocks/>
            <a:stCxn id="8" idx="2"/>
            <a:endCxn id="14" idx="0"/>
          </xdr:cNvCxnSpPr>
        </xdr:nvCxnSpPr>
        <xdr:spPr>
          <a:xfrm>
            <a:off x="6049771" y="3923682"/>
            <a:ext cx="5310247" cy="1148914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8" name="Прямая со стрелкой 37">
            <a:extLst>
              <a:ext uri="{FF2B5EF4-FFF2-40B4-BE49-F238E27FC236}">
                <a16:creationId xmlns:a16="http://schemas.microsoft.com/office/drawing/2014/main" id="{471BBA16-6598-ABE1-55E7-5BA9D14E31F8}"/>
              </a:ext>
            </a:extLst>
          </xdr:cNvPr>
          <xdr:cNvCxnSpPr>
            <a:cxnSpLocks/>
            <a:stCxn id="7" idx="2"/>
            <a:endCxn id="13" idx="0"/>
          </xdr:cNvCxnSpPr>
        </xdr:nvCxnSpPr>
        <xdr:spPr>
          <a:xfrm flipH="1">
            <a:off x="8831284" y="3921539"/>
            <a:ext cx="1" cy="115614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9" name="Прямая со стрелкой 38">
            <a:extLst>
              <a:ext uri="{FF2B5EF4-FFF2-40B4-BE49-F238E27FC236}">
                <a16:creationId xmlns:a16="http://schemas.microsoft.com/office/drawing/2014/main" id="{6B61A7F7-DB5F-C095-958F-DC1660DCE3B4}"/>
              </a:ext>
            </a:extLst>
          </xdr:cNvPr>
          <xdr:cNvCxnSpPr>
            <a:cxnSpLocks/>
            <a:stCxn id="7" idx="2"/>
            <a:endCxn id="14" idx="0"/>
          </xdr:cNvCxnSpPr>
        </xdr:nvCxnSpPr>
        <xdr:spPr>
          <a:xfrm>
            <a:off x="8831285" y="3921539"/>
            <a:ext cx="2528733" cy="115105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0" name="Прямая со стрелкой 39">
            <a:extLst>
              <a:ext uri="{FF2B5EF4-FFF2-40B4-BE49-F238E27FC236}">
                <a16:creationId xmlns:a16="http://schemas.microsoft.com/office/drawing/2014/main" id="{0D87497D-92D0-F982-F7A7-C68F9F0F7B42}"/>
              </a:ext>
            </a:extLst>
          </xdr:cNvPr>
          <xdr:cNvCxnSpPr>
            <a:cxnSpLocks/>
            <a:stCxn id="10" idx="2"/>
            <a:endCxn id="14" idx="0"/>
          </xdr:cNvCxnSpPr>
        </xdr:nvCxnSpPr>
        <xdr:spPr>
          <a:xfrm>
            <a:off x="11360018" y="3921539"/>
            <a:ext cx="0" cy="115105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1" name="Прямая со стрелкой 40">
            <a:extLst>
              <a:ext uri="{FF2B5EF4-FFF2-40B4-BE49-F238E27FC236}">
                <a16:creationId xmlns:a16="http://schemas.microsoft.com/office/drawing/2014/main" id="{1441FB3C-BBE1-DF9F-69D5-29CB7D59FB78}"/>
              </a:ext>
            </a:extLst>
          </xdr:cNvPr>
          <xdr:cNvCxnSpPr>
            <a:cxnSpLocks/>
            <a:stCxn id="7" idx="2"/>
            <a:endCxn id="12" idx="0"/>
          </xdr:cNvCxnSpPr>
        </xdr:nvCxnSpPr>
        <xdr:spPr>
          <a:xfrm flipH="1">
            <a:off x="6049771" y="3921539"/>
            <a:ext cx="2781514" cy="115614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2" name="Прямая со стрелкой 41">
            <a:extLst>
              <a:ext uri="{FF2B5EF4-FFF2-40B4-BE49-F238E27FC236}">
                <a16:creationId xmlns:a16="http://schemas.microsoft.com/office/drawing/2014/main" id="{37C0B295-381F-82B3-ABE6-DBF6ADDA3386}"/>
              </a:ext>
            </a:extLst>
          </xdr:cNvPr>
          <xdr:cNvCxnSpPr>
            <a:cxnSpLocks/>
            <a:stCxn id="7" idx="2"/>
            <a:endCxn id="11" idx="0"/>
          </xdr:cNvCxnSpPr>
        </xdr:nvCxnSpPr>
        <xdr:spPr>
          <a:xfrm flipH="1">
            <a:off x="3425043" y="3921539"/>
            <a:ext cx="5406242" cy="117334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3" name="Прямая со стрелкой 42">
            <a:extLst>
              <a:ext uri="{FF2B5EF4-FFF2-40B4-BE49-F238E27FC236}">
                <a16:creationId xmlns:a16="http://schemas.microsoft.com/office/drawing/2014/main" id="{A56B6F87-909B-A2E7-2588-F9A5E5582428}"/>
              </a:ext>
            </a:extLst>
          </xdr:cNvPr>
          <xdr:cNvCxnSpPr>
            <a:cxnSpLocks/>
            <a:stCxn id="10" idx="2"/>
            <a:endCxn id="11" idx="0"/>
          </xdr:cNvCxnSpPr>
        </xdr:nvCxnSpPr>
        <xdr:spPr>
          <a:xfrm flipH="1">
            <a:off x="3425043" y="3921539"/>
            <a:ext cx="7934975" cy="117334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4" name="Прямая со стрелкой 43">
            <a:extLst>
              <a:ext uri="{FF2B5EF4-FFF2-40B4-BE49-F238E27FC236}">
                <a16:creationId xmlns:a16="http://schemas.microsoft.com/office/drawing/2014/main" id="{86346522-BF2B-B3D2-540E-62C789AA8E4F}"/>
              </a:ext>
            </a:extLst>
          </xdr:cNvPr>
          <xdr:cNvCxnSpPr>
            <a:cxnSpLocks/>
            <a:stCxn id="10" idx="2"/>
            <a:endCxn id="12" idx="0"/>
          </xdr:cNvCxnSpPr>
        </xdr:nvCxnSpPr>
        <xdr:spPr>
          <a:xfrm flipH="1">
            <a:off x="6049771" y="3921539"/>
            <a:ext cx="5310247" cy="115614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5" name="Прямая со стрелкой 44">
            <a:extLst>
              <a:ext uri="{FF2B5EF4-FFF2-40B4-BE49-F238E27FC236}">
                <a16:creationId xmlns:a16="http://schemas.microsoft.com/office/drawing/2014/main" id="{82F69D5F-97AA-8A32-FBBF-BDAC798B1229}"/>
              </a:ext>
            </a:extLst>
          </xdr:cNvPr>
          <xdr:cNvCxnSpPr>
            <a:cxnSpLocks/>
            <a:stCxn id="10" idx="2"/>
            <a:endCxn id="13" idx="0"/>
          </xdr:cNvCxnSpPr>
        </xdr:nvCxnSpPr>
        <xdr:spPr>
          <a:xfrm flipH="1">
            <a:off x="8831284" y="3921539"/>
            <a:ext cx="2528734" cy="115614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253696</xdr:colOff>
      <xdr:row>0</xdr:row>
      <xdr:rowOff>48571</xdr:rowOff>
    </xdr:from>
    <xdr:to>
      <xdr:col>13</xdr:col>
      <xdr:colOff>673468</xdr:colOff>
      <xdr:row>12</xdr:row>
      <xdr:rowOff>129351</xdr:rowOff>
    </xdr:to>
    <xdr:grpSp>
      <xdr:nvGrpSpPr>
        <xdr:cNvPr id="2" name="Группа 1">
          <a:extLst>
            <a:ext uri="{FF2B5EF4-FFF2-40B4-BE49-F238E27FC236}">
              <a16:creationId xmlns:a16="http://schemas.microsoft.com/office/drawing/2014/main" id="{C764D439-2414-EC41-94C9-14CF41C7D22C}"/>
            </a:ext>
          </a:extLst>
        </xdr:cNvPr>
        <xdr:cNvGrpSpPr/>
      </xdr:nvGrpSpPr>
      <xdr:grpSpPr>
        <a:xfrm>
          <a:off x="6479561" y="48571"/>
          <a:ext cx="5767140" cy="2487096"/>
          <a:chOff x="2476500" y="812800"/>
          <a:chExt cx="9832060" cy="4827558"/>
        </a:xfrm>
      </xdr:grpSpPr>
      <xdr:sp macro="" textlink="">
        <xdr:nvSpPr>
          <xdr:cNvPr id="3" name="Прямоугольник 2">
            <a:extLst>
              <a:ext uri="{FF2B5EF4-FFF2-40B4-BE49-F238E27FC236}">
                <a16:creationId xmlns:a16="http://schemas.microsoft.com/office/drawing/2014/main" id="{BFE880D1-035B-3E16-A9D6-629616B2A0CA}"/>
              </a:ext>
            </a:extLst>
          </xdr:cNvPr>
          <xdr:cNvSpPr/>
        </xdr:nvSpPr>
        <xdr:spPr>
          <a:xfrm>
            <a:off x="6019157" y="812800"/>
            <a:ext cx="2971800" cy="67151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ru-RU" sz="800"/>
              <a:t>Выбрать компанию для инвестирования</a:t>
            </a:r>
          </a:p>
        </xdr:txBody>
      </xdr:sp>
      <xdr:sp macro="" textlink="">
        <xdr:nvSpPr>
          <xdr:cNvPr id="4" name="Прямоугольник 3">
            <a:extLst>
              <a:ext uri="{FF2B5EF4-FFF2-40B4-BE49-F238E27FC236}">
                <a16:creationId xmlns:a16="http://schemas.microsoft.com/office/drawing/2014/main" id="{14E44888-6D6F-A573-7F97-A5D16598971C}"/>
              </a:ext>
            </a:extLst>
          </xdr:cNvPr>
          <xdr:cNvSpPr/>
        </xdr:nvSpPr>
        <xdr:spPr>
          <a:xfrm>
            <a:off x="3993543" y="1943234"/>
            <a:ext cx="1897085" cy="545474"/>
          </a:xfrm>
          <a:prstGeom prst="rect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ru-RU" sz="800"/>
              <a:t>Дивиденды</a:t>
            </a:r>
          </a:p>
        </xdr:txBody>
      </xdr:sp>
      <xdr:sp macro="" textlink="">
        <xdr:nvSpPr>
          <xdr:cNvPr id="5" name="Прямоугольник 4">
            <a:extLst>
              <a:ext uri="{FF2B5EF4-FFF2-40B4-BE49-F238E27FC236}">
                <a16:creationId xmlns:a16="http://schemas.microsoft.com/office/drawing/2014/main" id="{EF4DED79-7C0E-5B4A-938B-5789CBB3A521}"/>
              </a:ext>
            </a:extLst>
          </xdr:cNvPr>
          <xdr:cNvSpPr/>
        </xdr:nvSpPr>
        <xdr:spPr>
          <a:xfrm>
            <a:off x="6556514" y="1943234"/>
            <a:ext cx="1897085" cy="545474"/>
          </a:xfrm>
          <a:prstGeom prst="rect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ru-RU" sz="800"/>
              <a:t>Потенциал роста компании</a:t>
            </a:r>
          </a:p>
        </xdr:txBody>
      </xdr:sp>
      <xdr:sp macro="" textlink="">
        <xdr:nvSpPr>
          <xdr:cNvPr id="6" name="Прямоугольник 5">
            <a:extLst>
              <a:ext uri="{FF2B5EF4-FFF2-40B4-BE49-F238E27FC236}">
                <a16:creationId xmlns:a16="http://schemas.microsoft.com/office/drawing/2014/main" id="{11DF38A0-2198-9073-009D-95AF356025FC}"/>
              </a:ext>
            </a:extLst>
          </xdr:cNvPr>
          <xdr:cNvSpPr/>
        </xdr:nvSpPr>
        <xdr:spPr>
          <a:xfrm>
            <a:off x="9211930" y="1943234"/>
            <a:ext cx="1897085" cy="545474"/>
          </a:xfrm>
          <a:prstGeom prst="rect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ru-RU" sz="800"/>
              <a:t>Риски инвестиций</a:t>
            </a:r>
          </a:p>
        </xdr:txBody>
      </xdr:sp>
      <xdr:sp macro="" textlink="">
        <xdr:nvSpPr>
          <xdr:cNvPr id="7" name="Прямоугольник 6">
            <a:extLst>
              <a:ext uri="{FF2B5EF4-FFF2-40B4-BE49-F238E27FC236}">
                <a16:creationId xmlns:a16="http://schemas.microsoft.com/office/drawing/2014/main" id="{4EAEB4CC-59B4-16CD-0A7F-2D3E05F940C0}"/>
              </a:ext>
            </a:extLst>
          </xdr:cNvPr>
          <xdr:cNvSpPr/>
        </xdr:nvSpPr>
        <xdr:spPr>
          <a:xfrm>
            <a:off x="7882742" y="3376065"/>
            <a:ext cx="1897085" cy="545474"/>
          </a:xfrm>
          <a:prstGeom prst="rect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ru-RU" sz="800"/>
              <a:t>Новостной</a:t>
            </a:r>
            <a:r>
              <a:rPr lang="ru-RU" sz="800" baseline="0"/>
              <a:t> фон</a:t>
            </a:r>
            <a:endParaRPr lang="ru-RU" sz="800"/>
          </a:p>
        </xdr:txBody>
      </xdr:sp>
      <xdr:sp macro="" textlink="">
        <xdr:nvSpPr>
          <xdr:cNvPr id="8" name="Прямоугольник 7">
            <a:extLst>
              <a:ext uri="{FF2B5EF4-FFF2-40B4-BE49-F238E27FC236}">
                <a16:creationId xmlns:a16="http://schemas.microsoft.com/office/drawing/2014/main" id="{5D97A5F2-5F42-E38F-7AE7-EF0E14AEB897}"/>
              </a:ext>
            </a:extLst>
          </xdr:cNvPr>
          <xdr:cNvSpPr/>
        </xdr:nvSpPr>
        <xdr:spPr>
          <a:xfrm>
            <a:off x="5101228" y="3378208"/>
            <a:ext cx="1897085" cy="545474"/>
          </a:xfrm>
          <a:prstGeom prst="rect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ru-RU" sz="800"/>
              <a:t>Прибыльность</a:t>
            </a:r>
          </a:p>
        </xdr:txBody>
      </xdr:sp>
      <xdr:sp macro="" textlink="">
        <xdr:nvSpPr>
          <xdr:cNvPr id="9" name="Прямоугольник 8">
            <a:extLst>
              <a:ext uri="{FF2B5EF4-FFF2-40B4-BE49-F238E27FC236}">
                <a16:creationId xmlns:a16="http://schemas.microsoft.com/office/drawing/2014/main" id="{ECE6CE5F-0271-24B5-FECB-1A3618D179D5}"/>
              </a:ext>
            </a:extLst>
          </xdr:cNvPr>
          <xdr:cNvSpPr/>
        </xdr:nvSpPr>
        <xdr:spPr>
          <a:xfrm>
            <a:off x="2476500" y="3376065"/>
            <a:ext cx="1897085" cy="545474"/>
          </a:xfrm>
          <a:prstGeom prst="rect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ru-RU" sz="800"/>
              <a:t>Капитализация</a:t>
            </a:r>
          </a:p>
        </xdr:txBody>
      </xdr:sp>
      <xdr:sp macro="" textlink="">
        <xdr:nvSpPr>
          <xdr:cNvPr id="10" name="Прямоугольник 9">
            <a:extLst>
              <a:ext uri="{FF2B5EF4-FFF2-40B4-BE49-F238E27FC236}">
                <a16:creationId xmlns:a16="http://schemas.microsoft.com/office/drawing/2014/main" id="{6F04B221-F7FE-5F5B-61F2-3572699C20E5}"/>
              </a:ext>
            </a:extLst>
          </xdr:cNvPr>
          <xdr:cNvSpPr/>
        </xdr:nvSpPr>
        <xdr:spPr>
          <a:xfrm>
            <a:off x="10411475" y="3376065"/>
            <a:ext cx="1897085" cy="545474"/>
          </a:xfrm>
          <a:prstGeom prst="rect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ru-RU" sz="800"/>
              <a:t>Руководство</a:t>
            </a:r>
          </a:p>
        </xdr:txBody>
      </xdr:sp>
      <xdr:sp macro="" textlink="">
        <xdr:nvSpPr>
          <xdr:cNvPr id="11" name="Прямоугольник 10">
            <a:extLst>
              <a:ext uri="{FF2B5EF4-FFF2-40B4-BE49-F238E27FC236}">
                <a16:creationId xmlns:a16="http://schemas.microsoft.com/office/drawing/2014/main" id="{687000F3-DB1B-4CC6-4E8A-BE4F7F3DBF58}"/>
              </a:ext>
            </a:extLst>
          </xdr:cNvPr>
          <xdr:cNvSpPr/>
        </xdr:nvSpPr>
        <xdr:spPr>
          <a:xfrm>
            <a:off x="2476500" y="5094884"/>
            <a:ext cx="1897085" cy="545474"/>
          </a:xfrm>
          <a:prstGeom prst="rect">
            <a:avLst/>
          </a:prstGeom>
          <a:solidFill>
            <a:schemeClr val="accent2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ru-RU" sz="800"/>
              <a:t>ГМК Норникель</a:t>
            </a:r>
          </a:p>
        </xdr:txBody>
      </xdr:sp>
      <xdr:sp macro="" textlink="">
        <xdr:nvSpPr>
          <xdr:cNvPr id="12" name="Прямоугольник 11">
            <a:extLst>
              <a:ext uri="{FF2B5EF4-FFF2-40B4-BE49-F238E27FC236}">
                <a16:creationId xmlns:a16="http://schemas.microsoft.com/office/drawing/2014/main" id="{147D32E5-2F47-6B32-1DF8-6FAE283811B3}"/>
              </a:ext>
            </a:extLst>
          </xdr:cNvPr>
          <xdr:cNvSpPr/>
        </xdr:nvSpPr>
        <xdr:spPr>
          <a:xfrm>
            <a:off x="5101228" y="5077686"/>
            <a:ext cx="1897085" cy="545474"/>
          </a:xfrm>
          <a:prstGeom prst="rect">
            <a:avLst/>
          </a:prstGeom>
          <a:solidFill>
            <a:schemeClr val="accent2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/>
              <a:t>TCS Group</a:t>
            </a:r>
            <a:endParaRPr lang="ru-RU" sz="800"/>
          </a:p>
        </xdr:txBody>
      </xdr:sp>
      <xdr:sp macro="" textlink="">
        <xdr:nvSpPr>
          <xdr:cNvPr id="13" name="Прямоугольник 12">
            <a:extLst>
              <a:ext uri="{FF2B5EF4-FFF2-40B4-BE49-F238E27FC236}">
                <a16:creationId xmlns:a16="http://schemas.microsoft.com/office/drawing/2014/main" id="{E66FE514-FA01-CE2B-8B64-B802DB32DEE1}"/>
              </a:ext>
            </a:extLst>
          </xdr:cNvPr>
          <xdr:cNvSpPr/>
        </xdr:nvSpPr>
        <xdr:spPr>
          <a:xfrm>
            <a:off x="7882741" y="5077686"/>
            <a:ext cx="1897085" cy="545474"/>
          </a:xfrm>
          <a:prstGeom prst="rect">
            <a:avLst/>
          </a:prstGeom>
          <a:solidFill>
            <a:schemeClr val="accent2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/>
              <a:t>Virgin Galactic</a:t>
            </a:r>
            <a:endParaRPr lang="ru-RU" sz="800"/>
          </a:p>
        </xdr:txBody>
      </xdr:sp>
      <xdr:sp macro="" textlink="">
        <xdr:nvSpPr>
          <xdr:cNvPr id="14" name="Прямоугольник 13">
            <a:extLst>
              <a:ext uri="{FF2B5EF4-FFF2-40B4-BE49-F238E27FC236}">
                <a16:creationId xmlns:a16="http://schemas.microsoft.com/office/drawing/2014/main" id="{6079B33F-AF38-26CB-1B60-DC30796061B7}"/>
              </a:ext>
            </a:extLst>
          </xdr:cNvPr>
          <xdr:cNvSpPr/>
        </xdr:nvSpPr>
        <xdr:spPr>
          <a:xfrm>
            <a:off x="10411475" y="5072596"/>
            <a:ext cx="1897085" cy="545474"/>
          </a:xfrm>
          <a:prstGeom prst="rect">
            <a:avLst/>
          </a:prstGeom>
          <a:solidFill>
            <a:schemeClr val="accent2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/>
              <a:t>Transocean</a:t>
            </a:r>
            <a:endParaRPr lang="ru-RU" sz="800"/>
          </a:p>
        </xdr:txBody>
      </xdr:sp>
      <xdr:cxnSp macro="">
        <xdr:nvCxnSpPr>
          <xdr:cNvPr id="15" name="Прямая со стрелкой 14">
            <a:extLst>
              <a:ext uri="{FF2B5EF4-FFF2-40B4-BE49-F238E27FC236}">
                <a16:creationId xmlns:a16="http://schemas.microsoft.com/office/drawing/2014/main" id="{D87045AA-BD4F-664B-7ACB-87548FFBA1DA}"/>
              </a:ext>
            </a:extLst>
          </xdr:cNvPr>
          <xdr:cNvCxnSpPr>
            <a:cxnSpLocks/>
            <a:stCxn id="3" idx="2"/>
            <a:endCxn id="4" idx="0"/>
          </xdr:cNvCxnSpPr>
        </xdr:nvCxnSpPr>
        <xdr:spPr>
          <a:xfrm flipH="1">
            <a:off x="4942086" y="1484312"/>
            <a:ext cx="2562971" cy="458922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6" name="Прямая со стрелкой 15">
            <a:extLst>
              <a:ext uri="{FF2B5EF4-FFF2-40B4-BE49-F238E27FC236}">
                <a16:creationId xmlns:a16="http://schemas.microsoft.com/office/drawing/2014/main" id="{5C30A67C-EDF7-7E41-C4C4-0E462DEA7A34}"/>
              </a:ext>
            </a:extLst>
          </xdr:cNvPr>
          <xdr:cNvCxnSpPr>
            <a:cxnSpLocks/>
            <a:stCxn id="3" idx="2"/>
            <a:endCxn id="5" idx="0"/>
          </xdr:cNvCxnSpPr>
        </xdr:nvCxnSpPr>
        <xdr:spPr>
          <a:xfrm>
            <a:off x="7505057" y="1484312"/>
            <a:ext cx="0" cy="458922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7" name="Прямая со стрелкой 16">
            <a:extLst>
              <a:ext uri="{FF2B5EF4-FFF2-40B4-BE49-F238E27FC236}">
                <a16:creationId xmlns:a16="http://schemas.microsoft.com/office/drawing/2014/main" id="{EE6C6169-E745-F34B-E0D0-2F967BC74095}"/>
              </a:ext>
            </a:extLst>
          </xdr:cNvPr>
          <xdr:cNvCxnSpPr>
            <a:cxnSpLocks/>
            <a:stCxn id="3" idx="2"/>
            <a:endCxn id="6" idx="0"/>
          </xdr:cNvCxnSpPr>
        </xdr:nvCxnSpPr>
        <xdr:spPr>
          <a:xfrm>
            <a:off x="7505057" y="1484312"/>
            <a:ext cx="2655416" cy="458922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8" name="Прямая со стрелкой 17">
            <a:extLst>
              <a:ext uri="{FF2B5EF4-FFF2-40B4-BE49-F238E27FC236}">
                <a16:creationId xmlns:a16="http://schemas.microsoft.com/office/drawing/2014/main" id="{05469C84-DD79-339E-B930-9724705DB6FF}"/>
              </a:ext>
            </a:extLst>
          </xdr:cNvPr>
          <xdr:cNvCxnSpPr>
            <a:cxnSpLocks/>
            <a:stCxn id="6" idx="2"/>
            <a:endCxn id="9" idx="0"/>
          </xdr:cNvCxnSpPr>
        </xdr:nvCxnSpPr>
        <xdr:spPr>
          <a:xfrm flipH="1">
            <a:off x="3425043" y="2488708"/>
            <a:ext cx="6735430" cy="88735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9" name="Прямая со стрелкой 18">
            <a:extLst>
              <a:ext uri="{FF2B5EF4-FFF2-40B4-BE49-F238E27FC236}">
                <a16:creationId xmlns:a16="http://schemas.microsoft.com/office/drawing/2014/main" id="{A3F73A66-3C33-1F84-3FD5-7DBC9189BE35}"/>
              </a:ext>
            </a:extLst>
          </xdr:cNvPr>
          <xdr:cNvCxnSpPr>
            <a:cxnSpLocks/>
            <a:stCxn id="4" idx="2"/>
            <a:endCxn id="8" idx="0"/>
          </xdr:cNvCxnSpPr>
        </xdr:nvCxnSpPr>
        <xdr:spPr>
          <a:xfrm>
            <a:off x="4942086" y="2488708"/>
            <a:ext cx="1107685" cy="88950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0" name="Прямая со стрелкой 19">
            <a:extLst>
              <a:ext uri="{FF2B5EF4-FFF2-40B4-BE49-F238E27FC236}">
                <a16:creationId xmlns:a16="http://schemas.microsoft.com/office/drawing/2014/main" id="{6488868F-AE73-A99C-A052-54C4C9A5C263}"/>
              </a:ext>
            </a:extLst>
          </xdr:cNvPr>
          <xdr:cNvCxnSpPr>
            <a:cxnSpLocks/>
            <a:stCxn id="4" idx="2"/>
            <a:endCxn id="7" idx="0"/>
          </xdr:cNvCxnSpPr>
        </xdr:nvCxnSpPr>
        <xdr:spPr>
          <a:xfrm>
            <a:off x="4942086" y="2488708"/>
            <a:ext cx="3889199" cy="88735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1" name="Прямая со стрелкой 20">
            <a:extLst>
              <a:ext uri="{FF2B5EF4-FFF2-40B4-BE49-F238E27FC236}">
                <a16:creationId xmlns:a16="http://schemas.microsoft.com/office/drawing/2014/main" id="{39EC38A5-8415-B423-8F35-2828B6664D9C}"/>
              </a:ext>
            </a:extLst>
          </xdr:cNvPr>
          <xdr:cNvCxnSpPr>
            <a:cxnSpLocks/>
            <a:stCxn id="4" idx="2"/>
            <a:endCxn id="10" idx="0"/>
          </xdr:cNvCxnSpPr>
        </xdr:nvCxnSpPr>
        <xdr:spPr>
          <a:xfrm>
            <a:off x="4942086" y="2488708"/>
            <a:ext cx="6417932" cy="88735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2" name="Прямая со стрелкой 21">
            <a:extLst>
              <a:ext uri="{FF2B5EF4-FFF2-40B4-BE49-F238E27FC236}">
                <a16:creationId xmlns:a16="http://schemas.microsoft.com/office/drawing/2014/main" id="{BF64A3F8-5808-4342-F3BF-4B9C8E7CAEC5}"/>
              </a:ext>
            </a:extLst>
          </xdr:cNvPr>
          <xdr:cNvCxnSpPr>
            <a:cxnSpLocks/>
            <a:stCxn id="5" idx="2"/>
            <a:endCxn id="8" idx="0"/>
          </xdr:cNvCxnSpPr>
        </xdr:nvCxnSpPr>
        <xdr:spPr>
          <a:xfrm flipH="1">
            <a:off x="6049771" y="2488708"/>
            <a:ext cx="1455286" cy="88950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3" name="Прямая со стрелкой 22">
            <a:extLst>
              <a:ext uri="{FF2B5EF4-FFF2-40B4-BE49-F238E27FC236}">
                <a16:creationId xmlns:a16="http://schemas.microsoft.com/office/drawing/2014/main" id="{4273B42A-DBF4-98F1-C524-EC97191E5A64}"/>
              </a:ext>
            </a:extLst>
          </xdr:cNvPr>
          <xdr:cNvCxnSpPr>
            <a:cxnSpLocks/>
            <a:stCxn id="5" idx="2"/>
            <a:endCxn id="7" idx="0"/>
          </xdr:cNvCxnSpPr>
        </xdr:nvCxnSpPr>
        <xdr:spPr>
          <a:xfrm>
            <a:off x="7505057" y="2488708"/>
            <a:ext cx="1326228" cy="88735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4" name="Прямая со стрелкой 23">
            <a:extLst>
              <a:ext uri="{FF2B5EF4-FFF2-40B4-BE49-F238E27FC236}">
                <a16:creationId xmlns:a16="http://schemas.microsoft.com/office/drawing/2014/main" id="{0C3B956C-BE98-6E22-1416-24895E01D166}"/>
              </a:ext>
            </a:extLst>
          </xdr:cNvPr>
          <xdr:cNvCxnSpPr>
            <a:cxnSpLocks/>
            <a:stCxn id="5" idx="2"/>
            <a:endCxn id="10" idx="0"/>
          </xdr:cNvCxnSpPr>
        </xdr:nvCxnSpPr>
        <xdr:spPr>
          <a:xfrm>
            <a:off x="7505057" y="2488708"/>
            <a:ext cx="3854961" cy="88735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5" name="Прямая со стрелкой 24">
            <a:extLst>
              <a:ext uri="{FF2B5EF4-FFF2-40B4-BE49-F238E27FC236}">
                <a16:creationId xmlns:a16="http://schemas.microsoft.com/office/drawing/2014/main" id="{AA97CA45-810E-003A-D9BE-DC735A468D4E}"/>
              </a:ext>
            </a:extLst>
          </xdr:cNvPr>
          <xdr:cNvCxnSpPr>
            <a:cxnSpLocks/>
            <a:stCxn id="6" idx="2"/>
            <a:endCxn id="8" idx="0"/>
          </xdr:cNvCxnSpPr>
        </xdr:nvCxnSpPr>
        <xdr:spPr>
          <a:xfrm flipH="1">
            <a:off x="6049771" y="2488708"/>
            <a:ext cx="4110702" cy="88950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6" name="Прямая со стрелкой 25">
            <a:extLst>
              <a:ext uri="{FF2B5EF4-FFF2-40B4-BE49-F238E27FC236}">
                <a16:creationId xmlns:a16="http://schemas.microsoft.com/office/drawing/2014/main" id="{E66BD2EF-CBA1-5157-D9C9-08481BBB52F0}"/>
              </a:ext>
            </a:extLst>
          </xdr:cNvPr>
          <xdr:cNvCxnSpPr>
            <a:cxnSpLocks/>
            <a:stCxn id="6" idx="2"/>
            <a:endCxn id="7" idx="0"/>
          </xdr:cNvCxnSpPr>
        </xdr:nvCxnSpPr>
        <xdr:spPr>
          <a:xfrm flipH="1">
            <a:off x="8831285" y="2488708"/>
            <a:ext cx="1329188" cy="88735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7" name="Прямая со стрелкой 26">
            <a:extLst>
              <a:ext uri="{FF2B5EF4-FFF2-40B4-BE49-F238E27FC236}">
                <a16:creationId xmlns:a16="http://schemas.microsoft.com/office/drawing/2014/main" id="{161714F9-B73C-5422-5D51-1CE87389D428}"/>
              </a:ext>
            </a:extLst>
          </xdr:cNvPr>
          <xdr:cNvCxnSpPr>
            <a:cxnSpLocks/>
            <a:stCxn id="6" idx="2"/>
            <a:endCxn id="10" idx="0"/>
          </xdr:cNvCxnSpPr>
        </xdr:nvCxnSpPr>
        <xdr:spPr>
          <a:xfrm>
            <a:off x="10160473" y="2488708"/>
            <a:ext cx="1199545" cy="88735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8" name="Прямая со стрелкой 27">
            <a:extLst>
              <a:ext uri="{FF2B5EF4-FFF2-40B4-BE49-F238E27FC236}">
                <a16:creationId xmlns:a16="http://schemas.microsoft.com/office/drawing/2014/main" id="{6700F9C2-A693-C7FC-4C14-B1E9B1AA4215}"/>
              </a:ext>
            </a:extLst>
          </xdr:cNvPr>
          <xdr:cNvCxnSpPr>
            <a:cxnSpLocks/>
            <a:stCxn id="9" idx="2"/>
            <a:endCxn id="11" idx="0"/>
          </xdr:cNvCxnSpPr>
        </xdr:nvCxnSpPr>
        <xdr:spPr>
          <a:xfrm>
            <a:off x="3425043" y="3921539"/>
            <a:ext cx="0" cy="117334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9" name="Прямая со стрелкой 28">
            <a:extLst>
              <a:ext uri="{FF2B5EF4-FFF2-40B4-BE49-F238E27FC236}">
                <a16:creationId xmlns:a16="http://schemas.microsoft.com/office/drawing/2014/main" id="{13141E98-299E-39F9-34C0-7F3962180417}"/>
              </a:ext>
            </a:extLst>
          </xdr:cNvPr>
          <xdr:cNvCxnSpPr>
            <a:cxnSpLocks/>
            <a:stCxn id="9" idx="2"/>
            <a:endCxn id="12" idx="0"/>
          </xdr:cNvCxnSpPr>
        </xdr:nvCxnSpPr>
        <xdr:spPr>
          <a:xfrm>
            <a:off x="3425043" y="3921539"/>
            <a:ext cx="2624728" cy="115614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0" name="Прямая со стрелкой 29">
            <a:extLst>
              <a:ext uri="{FF2B5EF4-FFF2-40B4-BE49-F238E27FC236}">
                <a16:creationId xmlns:a16="http://schemas.microsoft.com/office/drawing/2014/main" id="{F6147706-DE5E-DF32-A1FA-57D7C26AC001}"/>
              </a:ext>
            </a:extLst>
          </xdr:cNvPr>
          <xdr:cNvCxnSpPr>
            <a:cxnSpLocks/>
            <a:stCxn id="9" idx="2"/>
            <a:endCxn id="14" idx="0"/>
          </xdr:cNvCxnSpPr>
        </xdr:nvCxnSpPr>
        <xdr:spPr>
          <a:xfrm>
            <a:off x="3425043" y="3921539"/>
            <a:ext cx="7934975" cy="115105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1" name="Прямая со стрелкой 30">
            <a:extLst>
              <a:ext uri="{FF2B5EF4-FFF2-40B4-BE49-F238E27FC236}">
                <a16:creationId xmlns:a16="http://schemas.microsoft.com/office/drawing/2014/main" id="{45D2AA93-AD8E-833E-2795-0E2FC182D26D}"/>
              </a:ext>
            </a:extLst>
          </xdr:cNvPr>
          <xdr:cNvCxnSpPr>
            <a:cxnSpLocks/>
            <a:stCxn id="8" idx="2"/>
            <a:endCxn id="11" idx="0"/>
          </xdr:cNvCxnSpPr>
        </xdr:nvCxnSpPr>
        <xdr:spPr>
          <a:xfrm flipH="1">
            <a:off x="3425043" y="3923682"/>
            <a:ext cx="2624728" cy="1171202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2" name="Прямая со стрелкой 31">
            <a:extLst>
              <a:ext uri="{FF2B5EF4-FFF2-40B4-BE49-F238E27FC236}">
                <a16:creationId xmlns:a16="http://schemas.microsoft.com/office/drawing/2014/main" id="{9CC414EE-20EB-37EA-F4FE-8C356C91F0C9}"/>
              </a:ext>
            </a:extLst>
          </xdr:cNvPr>
          <xdr:cNvCxnSpPr>
            <a:cxnSpLocks/>
            <a:stCxn id="8" idx="2"/>
            <a:endCxn id="12" idx="0"/>
          </xdr:cNvCxnSpPr>
        </xdr:nvCxnSpPr>
        <xdr:spPr>
          <a:xfrm>
            <a:off x="6049771" y="3923682"/>
            <a:ext cx="0" cy="1154004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3" name="Прямая со стрелкой 32">
            <a:extLst>
              <a:ext uri="{FF2B5EF4-FFF2-40B4-BE49-F238E27FC236}">
                <a16:creationId xmlns:a16="http://schemas.microsoft.com/office/drawing/2014/main" id="{347C8B95-AAF5-B893-403F-B6136BDF2471}"/>
              </a:ext>
            </a:extLst>
          </xdr:cNvPr>
          <xdr:cNvCxnSpPr>
            <a:cxnSpLocks/>
            <a:stCxn id="7" idx="2"/>
            <a:endCxn id="13" idx="0"/>
          </xdr:cNvCxnSpPr>
        </xdr:nvCxnSpPr>
        <xdr:spPr>
          <a:xfrm flipH="1">
            <a:off x="8831284" y="3921539"/>
            <a:ext cx="1" cy="115614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4" name="Прямая со стрелкой 33">
            <a:extLst>
              <a:ext uri="{FF2B5EF4-FFF2-40B4-BE49-F238E27FC236}">
                <a16:creationId xmlns:a16="http://schemas.microsoft.com/office/drawing/2014/main" id="{66228FC3-0FE6-65E5-F02B-B09142CF4DC2}"/>
              </a:ext>
            </a:extLst>
          </xdr:cNvPr>
          <xdr:cNvCxnSpPr>
            <a:cxnSpLocks/>
            <a:stCxn id="7" idx="2"/>
            <a:endCxn id="14" idx="0"/>
          </xdr:cNvCxnSpPr>
        </xdr:nvCxnSpPr>
        <xdr:spPr>
          <a:xfrm>
            <a:off x="8831285" y="3921539"/>
            <a:ext cx="2528733" cy="115105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5" name="Прямая со стрелкой 34">
            <a:extLst>
              <a:ext uri="{FF2B5EF4-FFF2-40B4-BE49-F238E27FC236}">
                <a16:creationId xmlns:a16="http://schemas.microsoft.com/office/drawing/2014/main" id="{9DC76034-BE5F-C931-F7CB-7240C3383A84}"/>
              </a:ext>
            </a:extLst>
          </xdr:cNvPr>
          <xdr:cNvCxnSpPr>
            <a:cxnSpLocks/>
            <a:stCxn id="10" idx="2"/>
            <a:endCxn id="14" idx="0"/>
          </xdr:cNvCxnSpPr>
        </xdr:nvCxnSpPr>
        <xdr:spPr>
          <a:xfrm>
            <a:off x="11360018" y="3921539"/>
            <a:ext cx="0" cy="115105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6" name="Прямая со стрелкой 35">
            <a:extLst>
              <a:ext uri="{FF2B5EF4-FFF2-40B4-BE49-F238E27FC236}">
                <a16:creationId xmlns:a16="http://schemas.microsoft.com/office/drawing/2014/main" id="{3DA3D945-A9F7-E65D-9C69-DFD51D47BAA0}"/>
              </a:ext>
            </a:extLst>
          </xdr:cNvPr>
          <xdr:cNvCxnSpPr>
            <a:cxnSpLocks/>
            <a:stCxn id="7" idx="2"/>
            <a:endCxn id="12" idx="0"/>
          </xdr:cNvCxnSpPr>
        </xdr:nvCxnSpPr>
        <xdr:spPr>
          <a:xfrm flipH="1">
            <a:off x="6049771" y="3921539"/>
            <a:ext cx="2781514" cy="115614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7" name="Прямая со стрелкой 36">
            <a:extLst>
              <a:ext uri="{FF2B5EF4-FFF2-40B4-BE49-F238E27FC236}">
                <a16:creationId xmlns:a16="http://schemas.microsoft.com/office/drawing/2014/main" id="{B4D49DFF-DCA4-CB1B-48DC-01F654EAF737}"/>
              </a:ext>
            </a:extLst>
          </xdr:cNvPr>
          <xdr:cNvCxnSpPr>
            <a:cxnSpLocks/>
            <a:stCxn id="7" idx="2"/>
            <a:endCxn id="11" idx="0"/>
          </xdr:cNvCxnSpPr>
        </xdr:nvCxnSpPr>
        <xdr:spPr>
          <a:xfrm flipH="1">
            <a:off x="3425043" y="3921539"/>
            <a:ext cx="5406242" cy="117334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8" name="Прямая со стрелкой 37">
            <a:extLst>
              <a:ext uri="{FF2B5EF4-FFF2-40B4-BE49-F238E27FC236}">
                <a16:creationId xmlns:a16="http://schemas.microsoft.com/office/drawing/2014/main" id="{52C45387-0B19-0531-4C89-E94392E4FFE9}"/>
              </a:ext>
            </a:extLst>
          </xdr:cNvPr>
          <xdr:cNvCxnSpPr>
            <a:cxnSpLocks/>
            <a:stCxn id="10" idx="2"/>
            <a:endCxn id="11" idx="0"/>
          </xdr:cNvCxnSpPr>
        </xdr:nvCxnSpPr>
        <xdr:spPr>
          <a:xfrm flipH="1">
            <a:off x="3425043" y="3921539"/>
            <a:ext cx="7934975" cy="117334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9" name="Прямая со стрелкой 38">
            <a:extLst>
              <a:ext uri="{FF2B5EF4-FFF2-40B4-BE49-F238E27FC236}">
                <a16:creationId xmlns:a16="http://schemas.microsoft.com/office/drawing/2014/main" id="{94234700-3C67-0108-C1FC-3D70C4DE09E8}"/>
              </a:ext>
            </a:extLst>
          </xdr:cNvPr>
          <xdr:cNvCxnSpPr>
            <a:cxnSpLocks/>
            <a:stCxn id="10" idx="2"/>
            <a:endCxn id="12" idx="0"/>
          </xdr:cNvCxnSpPr>
        </xdr:nvCxnSpPr>
        <xdr:spPr>
          <a:xfrm flipH="1">
            <a:off x="6049771" y="3921539"/>
            <a:ext cx="5310247" cy="115614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0" name="Прямая со стрелкой 39">
            <a:extLst>
              <a:ext uri="{FF2B5EF4-FFF2-40B4-BE49-F238E27FC236}">
                <a16:creationId xmlns:a16="http://schemas.microsoft.com/office/drawing/2014/main" id="{1CECB232-CE04-9BCE-6A6C-20990A62D662}"/>
              </a:ext>
            </a:extLst>
          </xdr:cNvPr>
          <xdr:cNvCxnSpPr>
            <a:cxnSpLocks/>
            <a:stCxn id="10" idx="2"/>
            <a:endCxn id="13" idx="0"/>
          </xdr:cNvCxnSpPr>
        </xdr:nvCxnSpPr>
        <xdr:spPr>
          <a:xfrm flipH="1">
            <a:off x="8831284" y="3921539"/>
            <a:ext cx="2528734" cy="115614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810078</xdr:colOff>
      <xdr:row>4</xdr:row>
      <xdr:rowOff>109872</xdr:rowOff>
    </xdr:from>
    <xdr:to>
      <xdr:col>8</xdr:col>
      <xdr:colOff>878719</xdr:colOff>
      <xdr:row>6</xdr:row>
      <xdr:rowOff>165974</xdr:rowOff>
    </xdr:to>
    <xdr:cxnSp macro="">
      <xdr:nvCxnSpPr>
        <xdr:cNvPr id="41" name="Прямая со стрелкой 40">
          <a:extLst>
            <a:ext uri="{FF2B5EF4-FFF2-40B4-BE49-F238E27FC236}">
              <a16:creationId xmlns:a16="http://schemas.microsoft.com/office/drawing/2014/main" id="{EC2944E3-44FB-B64B-8307-4C5A9DE37C4C}"/>
            </a:ext>
          </a:extLst>
        </xdr:cNvPr>
        <xdr:cNvCxnSpPr>
          <a:cxnSpLocks/>
          <a:stCxn id="4" idx="2"/>
          <a:endCxn id="9" idx="0"/>
        </xdr:cNvCxnSpPr>
      </xdr:nvCxnSpPr>
      <xdr:spPr>
        <a:xfrm flipH="1">
          <a:off x="6588578" y="922672"/>
          <a:ext cx="843341" cy="46250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554463</xdr:colOff>
      <xdr:row>8</xdr:row>
      <xdr:rowOff>47046</xdr:rowOff>
    </xdr:from>
    <xdr:to>
      <xdr:col>11</xdr:col>
      <xdr:colOff>333520</xdr:colOff>
      <xdr:row>11</xdr:row>
      <xdr:rowOff>39997</xdr:rowOff>
    </xdr:to>
    <xdr:cxnSp macro="">
      <xdr:nvCxnSpPr>
        <xdr:cNvPr id="42" name="Прямая со стрелкой 41">
          <a:extLst>
            <a:ext uri="{FF2B5EF4-FFF2-40B4-BE49-F238E27FC236}">
              <a16:creationId xmlns:a16="http://schemas.microsoft.com/office/drawing/2014/main" id="{8FAA926D-B261-8A43-B652-E054B86F182E}"/>
            </a:ext>
          </a:extLst>
        </xdr:cNvPr>
        <xdr:cNvCxnSpPr>
          <a:cxnSpLocks/>
          <a:stCxn id="8" idx="2"/>
          <a:endCxn id="13" idx="0"/>
        </xdr:cNvCxnSpPr>
      </xdr:nvCxnSpPr>
      <xdr:spPr>
        <a:xfrm>
          <a:off x="7983963" y="1672646"/>
          <a:ext cx="1430057" cy="60255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554463</xdr:colOff>
      <xdr:row>8</xdr:row>
      <xdr:rowOff>47046</xdr:rowOff>
    </xdr:from>
    <xdr:to>
      <xdr:col>13</xdr:col>
      <xdr:colOff>117087</xdr:colOff>
      <xdr:row>11</xdr:row>
      <xdr:rowOff>37374</xdr:rowOff>
    </xdr:to>
    <xdr:cxnSp macro="">
      <xdr:nvCxnSpPr>
        <xdr:cNvPr id="43" name="Прямая со стрелкой 42">
          <a:extLst>
            <a:ext uri="{FF2B5EF4-FFF2-40B4-BE49-F238E27FC236}">
              <a16:creationId xmlns:a16="http://schemas.microsoft.com/office/drawing/2014/main" id="{550378CF-7F54-E747-9179-10397B75AB1D}"/>
            </a:ext>
          </a:extLst>
        </xdr:cNvPr>
        <xdr:cNvCxnSpPr>
          <a:cxnSpLocks/>
          <a:stCxn id="8" idx="2"/>
          <a:endCxn id="14" idx="0"/>
        </xdr:cNvCxnSpPr>
      </xdr:nvCxnSpPr>
      <xdr:spPr>
        <a:xfrm>
          <a:off x="7983963" y="1672646"/>
          <a:ext cx="2864624" cy="599928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810078</xdr:colOff>
      <xdr:row>4</xdr:row>
      <xdr:rowOff>109872</xdr:rowOff>
    </xdr:from>
    <xdr:to>
      <xdr:col>10</xdr:col>
      <xdr:colOff>405451</xdr:colOff>
      <xdr:row>6</xdr:row>
      <xdr:rowOff>165974</xdr:rowOff>
    </xdr:to>
    <xdr:cxnSp macro="">
      <xdr:nvCxnSpPr>
        <xdr:cNvPr id="44" name="Прямая со стрелкой 43">
          <a:extLst>
            <a:ext uri="{FF2B5EF4-FFF2-40B4-BE49-F238E27FC236}">
              <a16:creationId xmlns:a16="http://schemas.microsoft.com/office/drawing/2014/main" id="{64BD8902-AAA4-DC4C-99D4-3EDD718978AC}"/>
            </a:ext>
          </a:extLst>
        </xdr:cNvPr>
        <xdr:cNvCxnSpPr>
          <a:cxnSpLocks/>
          <a:stCxn id="5" idx="2"/>
          <a:endCxn id="9" idx="0"/>
        </xdr:cNvCxnSpPr>
      </xdr:nvCxnSpPr>
      <xdr:spPr>
        <a:xfrm flipH="1">
          <a:off x="6588578" y="922672"/>
          <a:ext cx="2071873" cy="46250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BF27C-3E47-464A-9D7F-B029C7A83A3D}">
  <dimension ref="A1:U152"/>
  <sheetViews>
    <sheetView zoomScale="75" zoomScaleNormal="125" workbookViewId="0">
      <selection activeCell="Q5" sqref="Q5"/>
    </sheetView>
  </sheetViews>
  <sheetFormatPr baseColWidth="10" defaultRowHeight="16" x14ac:dyDescent="0.2"/>
  <cols>
    <col min="3" max="3" width="13.33203125" bestFit="1" customWidth="1"/>
    <col min="4" max="4" width="13.6640625" customWidth="1"/>
    <col min="5" max="16" width="16.6640625" customWidth="1"/>
  </cols>
  <sheetData>
    <row r="1" spans="1:21" x14ac:dyDescent="0.2">
      <c r="A1" t="s">
        <v>0</v>
      </c>
      <c r="B1" t="s">
        <v>6</v>
      </c>
      <c r="C1" t="s">
        <v>9</v>
      </c>
      <c r="D1" t="s">
        <v>16</v>
      </c>
      <c r="E1" t="s">
        <v>24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37</v>
      </c>
      <c r="N1" t="s">
        <v>21</v>
      </c>
      <c r="O1" t="s">
        <v>36</v>
      </c>
      <c r="P1" t="s">
        <v>23</v>
      </c>
      <c r="R1" t="s">
        <v>1</v>
      </c>
      <c r="S1" t="s">
        <v>2</v>
      </c>
      <c r="T1" t="s">
        <v>3</v>
      </c>
      <c r="U1" t="s">
        <v>4</v>
      </c>
    </row>
    <row r="2" spans="1:21" x14ac:dyDescent="0.2">
      <c r="A2">
        <v>0</v>
      </c>
      <c r="B2">
        <f t="shared" ref="B2:B33" si="0">IF(A2&lt;$R$3,0,IF(AND($R$3&lt;=A2,A2&lt;=$S$3),(A2-$R$3)/($S$3-$R$3),IF(AND($S$3&lt;A2,A2&lt;=$T$3),($T$3-A2)/($T$3-$S$3),0)))</f>
        <v>0</v>
      </c>
      <c r="C2">
        <f t="shared" ref="C2:C33" si="1">1/(1+EXP(-$R$6*(A2-$T$6)))</f>
        <v>4.5397868702434395E-5</v>
      </c>
      <c r="D2">
        <f>MAX(B2,C2)</f>
        <v>4.5397868702434395E-5</v>
      </c>
      <c r="E2">
        <f>MIN(B2:C2)</f>
        <v>0</v>
      </c>
      <c r="F2">
        <f>1-B2</f>
        <v>1</v>
      </c>
      <c r="G2">
        <f>1-C2</f>
        <v>0.99995460213129761</v>
      </c>
      <c r="H2">
        <f>IF(B2&gt;C2,B2-C2,0)</f>
        <v>0</v>
      </c>
      <c r="I2">
        <f xml:space="preserve"> MAX(MIN(B2,1-C2),MIN(1-B2,C2))</f>
        <v>4.5397868702434395E-5</v>
      </c>
      <c r="J2">
        <f>MIN(B2,F2)</f>
        <v>0</v>
      </c>
      <c r="K2">
        <f>MAX(B2,F2)</f>
        <v>1</v>
      </c>
      <c r="L2">
        <f>B2*C2</f>
        <v>0</v>
      </c>
      <c r="M2">
        <f>L2/MAX($L$2:$L$102)</f>
        <v>0</v>
      </c>
      <c r="N2">
        <f>B2+C2-B2*C2</f>
        <v>4.5397868702434395E-5</v>
      </c>
      <c r="O2">
        <f>B2^$R$9</f>
        <v>0</v>
      </c>
      <c r="P2">
        <f>B2^$R$10</f>
        <v>0</v>
      </c>
      <c r="Q2" t="s">
        <v>5</v>
      </c>
      <c r="R2">
        <v>2</v>
      </c>
      <c r="S2">
        <v>4</v>
      </c>
      <c r="T2">
        <v>6</v>
      </c>
      <c r="U2">
        <v>8</v>
      </c>
    </row>
    <row r="3" spans="1:21" x14ac:dyDescent="0.2">
      <c r="A3">
        <v>0.2</v>
      </c>
      <c r="B3">
        <f t="shared" si="0"/>
        <v>0</v>
      </c>
      <c r="C3">
        <f t="shared" si="1"/>
        <v>5.5448524722794907E-5</v>
      </c>
      <c r="D3">
        <f t="shared" ref="D3:D66" si="2">MAX(B3,C3)</f>
        <v>5.5448524722794907E-5</v>
      </c>
      <c r="E3">
        <f t="shared" ref="E3:E66" si="3">MIN(B3:C3)</f>
        <v>0</v>
      </c>
      <c r="F3">
        <f t="shared" ref="F3:F66" si="4">1-B3</f>
        <v>1</v>
      </c>
      <c r="G3">
        <f t="shared" ref="G3:G66" si="5">1-C3</f>
        <v>0.99994455147527717</v>
      </c>
      <c r="H3">
        <f t="shared" ref="H3:H66" si="6">IF(B3&gt;C3,B3-C3,0)</f>
        <v>0</v>
      </c>
      <c r="I3">
        <f t="shared" ref="I3:I66" si="7" xml:space="preserve"> MAX(MIN(B3,1-C3),MIN(1-B3,C3))</f>
        <v>5.5448524722794907E-5</v>
      </c>
      <c r="J3">
        <f t="shared" ref="J3:J66" si="8">MIN(B3,F3)</f>
        <v>0</v>
      </c>
      <c r="K3">
        <f t="shared" ref="K3:K66" si="9">MAX(B3,F3)</f>
        <v>1</v>
      </c>
      <c r="L3">
        <f t="shared" ref="L3:L66" si="10">B3*C3</f>
        <v>0</v>
      </c>
      <c r="M3">
        <f t="shared" ref="M3:M66" si="11">L3/MAX($L$2:$L$102)</f>
        <v>0</v>
      </c>
      <c r="N3">
        <f t="shared" ref="N3:N66" si="12">B3+C3-B3*C3</f>
        <v>5.5448524722794907E-5</v>
      </c>
      <c r="O3">
        <f t="shared" ref="O3:O66" si="13">B3^$R$9</f>
        <v>0</v>
      </c>
      <c r="P3">
        <f t="shared" ref="P3:P66" si="14">B3^$R$10</f>
        <v>0</v>
      </c>
      <c r="Q3" t="s">
        <v>6</v>
      </c>
      <c r="R3">
        <v>2</v>
      </c>
      <c r="S3">
        <v>4</v>
      </c>
      <c r="T3">
        <v>6</v>
      </c>
    </row>
    <row r="4" spans="1:21" x14ac:dyDescent="0.2">
      <c r="A4">
        <v>0.4</v>
      </c>
      <c r="B4">
        <f t="shared" si="0"/>
        <v>0</v>
      </c>
      <c r="C4">
        <f t="shared" si="1"/>
        <v>6.7724149619770231E-5</v>
      </c>
      <c r="D4">
        <f t="shared" si="2"/>
        <v>6.7724149619770231E-5</v>
      </c>
      <c r="E4">
        <f t="shared" si="3"/>
        <v>0</v>
      </c>
      <c r="F4">
        <f t="shared" si="4"/>
        <v>1</v>
      </c>
      <c r="G4">
        <f t="shared" si="5"/>
        <v>0.99993227585038025</v>
      </c>
      <c r="H4">
        <f t="shared" si="6"/>
        <v>0</v>
      </c>
      <c r="I4">
        <f t="shared" si="7"/>
        <v>6.7724149619770231E-5</v>
      </c>
      <c r="J4">
        <f t="shared" si="8"/>
        <v>0</v>
      </c>
      <c r="K4">
        <f t="shared" si="9"/>
        <v>1</v>
      </c>
      <c r="L4">
        <f t="shared" si="10"/>
        <v>0</v>
      </c>
      <c r="M4">
        <f t="shared" si="11"/>
        <v>0</v>
      </c>
      <c r="N4">
        <f t="shared" si="12"/>
        <v>6.7724149619770231E-5</v>
      </c>
      <c r="O4">
        <f t="shared" si="13"/>
        <v>0</v>
      </c>
      <c r="P4">
        <f t="shared" si="14"/>
        <v>0</v>
      </c>
      <c r="Q4" t="s">
        <v>8</v>
      </c>
      <c r="R4">
        <v>10</v>
      </c>
      <c r="S4">
        <v>1</v>
      </c>
    </row>
    <row r="5" spans="1:21" x14ac:dyDescent="0.2">
      <c r="A5">
        <v>0.6</v>
      </c>
      <c r="B5">
        <f t="shared" si="0"/>
        <v>0</v>
      </c>
      <c r="C5">
        <f t="shared" si="1"/>
        <v>8.2717222851666389E-5</v>
      </c>
      <c r="D5">
        <f t="shared" si="2"/>
        <v>8.2717222851666389E-5</v>
      </c>
      <c r="E5">
        <f t="shared" si="3"/>
        <v>0</v>
      </c>
      <c r="F5">
        <f t="shared" si="4"/>
        <v>1</v>
      </c>
      <c r="G5">
        <f t="shared" si="5"/>
        <v>0.99991728277714831</v>
      </c>
      <c r="H5">
        <f t="shared" si="6"/>
        <v>0</v>
      </c>
      <c r="I5">
        <f t="shared" si="7"/>
        <v>8.2717222851666389E-5</v>
      </c>
      <c r="J5">
        <f t="shared" si="8"/>
        <v>0</v>
      </c>
      <c r="K5">
        <f t="shared" si="9"/>
        <v>1</v>
      </c>
      <c r="L5">
        <f t="shared" si="10"/>
        <v>0</v>
      </c>
      <c r="M5">
        <f t="shared" si="11"/>
        <v>0</v>
      </c>
      <c r="N5">
        <f t="shared" si="12"/>
        <v>8.2717222851666389E-5</v>
      </c>
      <c r="O5">
        <f t="shared" si="13"/>
        <v>0</v>
      </c>
      <c r="P5">
        <f t="shared" si="14"/>
        <v>0</v>
      </c>
      <c r="Q5" t="s">
        <v>7</v>
      </c>
      <c r="R5">
        <v>2</v>
      </c>
      <c r="S5">
        <v>2</v>
      </c>
      <c r="T5">
        <v>10</v>
      </c>
    </row>
    <row r="6" spans="1:21" x14ac:dyDescent="0.2">
      <c r="A6">
        <v>0.8</v>
      </c>
      <c r="B6">
        <f t="shared" si="0"/>
        <v>0</v>
      </c>
      <c r="C6">
        <f t="shared" si="1"/>
        <v>1.0102919390777289E-4</v>
      </c>
      <c r="D6">
        <f t="shared" si="2"/>
        <v>1.0102919390777289E-4</v>
      </c>
      <c r="E6">
        <f t="shared" si="3"/>
        <v>0</v>
      </c>
      <c r="F6">
        <f t="shared" si="4"/>
        <v>1</v>
      </c>
      <c r="G6">
        <f t="shared" si="5"/>
        <v>0.99989897080609225</v>
      </c>
      <c r="H6">
        <f t="shared" si="6"/>
        <v>0</v>
      </c>
      <c r="I6">
        <f t="shared" si="7"/>
        <v>1.0102919390777289E-4</v>
      </c>
      <c r="J6">
        <f t="shared" si="8"/>
        <v>0</v>
      </c>
      <c r="K6">
        <f t="shared" si="9"/>
        <v>1</v>
      </c>
      <c r="L6">
        <f t="shared" si="10"/>
        <v>0</v>
      </c>
      <c r="M6">
        <f t="shared" si="11"/>
        <v>0</v>
      </c>
      <c r="N6">
        <f t="shared" si="12"/>
        <v>1.0102919390777289E-4</v>
      </c>
      <c r="O6">
        <f t="shared" si="13"/>
        <v>0</v>
      </c>
      <c r="P6">
        <f t="shared" si="14"/>
        <v>0</v>
      </c>
      <c r="Q6" t="s">
        <v>9</v>
      </c>
      <c r="R6">
        <v>1</v>
      </c>
      <c r="T6">
        <v>10</v>
      </c>
    </row>
    <row r="7" spans="1:21" x14ac:dyDescent="0.2">
      <c r="A7">
        <v>1</v>
      </c>
      <c r="B7">
        <f t="shared" si="0"/>
        <v>0</v>
      </c>
      <c r="C7">
        <f t="shared" si="1"/>
        <v>1.2339457598623172E-4</v>
      </c>
      <c r="D7">
        <f t="shared" si="2"/>
        <v>1.2339457598623172E-4</v>
      </c>
      <c r="E7">
        <f t="shared" si="3"/>
        <v>0</v>
      </c>
      <c r="F7">
        <f t="shared" si="4"/>
        <v>1</v>
      </c>
      <c r="G7">
        <f t="shared" si="5"/>
        <v>0.9998766054240138</v>
      </c>
      <c r="H7">
        <f t="shared" si="6"/>
        <v>0</v>
      </c>
      <c r="I7">
        <f t="shared" si="7"/>
        <v>1.2339457598623172E-4</v>
      </c>
      <c r="J7">
        <f t="shared" si="8"/>
        <v>0</v>
      </c>
      <c r="K7">
        <f t="shared" si="9"/>
        <v>1</v>
      </c>
      <c r="L7">
        <f t="shared" si="10"/>
        <v>0</v>
      </c>
      <c r="M7">
        <f t="shared" si="11"/>
        <v>0</v>
      </c>
      <c r="N7">
        <f t="shared" si="12"/>
        <v>1.2339457598623172E-4</v>
      </c>
      <c r="O7">
        <f t="shared" si="13"/>
        <v>0</v>
      </c>
      <c r="P7">
        <f t="shared" si="14"/>
        <v>0</v>
      </c>
      <c r="Q7" t="s">
        <v>10</v>
      </c>
      <c r="R7">
        <v>5</v>
      </c>
      <c r="S7">
        <v>10</v>
      </c>
      <c r="T7">
        <v>15</v>
      </c>
    </row>
    <row r="8" spans="1:21" x14ac:dyDescent="0.2">
      <c r="A8">
        <v>1.2</v>
      </c>
      <c r="B8">
        <f t="shared" si="0"/>
        <v>0</v>
      </c>
      <c r="C8">
        <f t="shared" si="1"/>
        <v>1.5071035805975741E-4</v>
      </c>
      <c r="D8">
        <f t="shared" si="2"/>
        <v>1.5071035805975741E-4</v>
      </c>
      <c r="E8">
        <f t="shared" si="3"/>
        <v>0</v>
      </c>
      <c r="F8">
        <f t="shared" si="4"/>
        <v>1</v>
      </c>
      <c r="G8">
        <f t="shared" si="5"/>
        <v>0.9998492896419402</v>
      </c>
      <c r="H8">
        <f t="shared" si="6"/>
        <v>0</v>
      </c>
      <c r="I8">
        <f t="shared" si="7"/>
        <v>1.5071035805975741E-4</v>
      </c>
      <c r="J8">
        <f t="shared" si="8"/>
        <v>0</v>
      </c>
      <c r="K8">
        <f t="shared" si="9"/>
        <v>1</v>
      </c>
      <c r="L8">
        <f t="shared" si="10"/>
        <v>0</v>
      </c>
      <c r="M8">
        <f t="shared" si="11"/>
        <v>0</v>
      </c>
      <c r="N8">
        <f t="shared" si="12"/>
        <v>1.5071035805975741E-4</v>
      </c>
      <c r="O8">
        <f t="shared" si="13"/>
        <v>0</v>
      </c>
      <c r="P8">
        <f t="shared" si="14"/>
        <v>0</v>
      </c>
      <c r="Q8" t="s">
        <v>11</v>
      </c>
      <c r="R8">
        <v>5</v>
      </c>
      <c r="S8">
        <v>10</v>
      </c>
      <c r="T8">
        <v>15</v>
      </c>
    </row>
    <row r="9" spans="1:21" x14ac:dyDescent="0.2">
      <c r="A9">
        <v>1.4</v>
      </c>
      <c r="B9">
        <f t="shared" si="0"/>
        <v>0</v>
      </c>
      <c r="C9">
        <f t="shared" si="1"/>
        <v>1.84071904963424E-4</v>
      </c>
      <c r="D9">
        <f t="shared" si="2"/>
        <v>1.84071904963424E-4</v>
      </c>
      <c r="E9">
        <f t="shared" si="3"/>
        <v>0</v>
      </c>
      <c r="F9">
        <f t="shared" si="4"/>
        <v>1</v>
      </c>
      <c r="G9">
        <f t="shared" si="5"/>
        <v>0.99981592809503661</v>
      </c>
      <c r="H9">
        <f t="shared" si="6"/>
        <v>0</v>
      </c>
      <c r="I9">
        <f t="shared" si="7"/>
        <v>1.84071904963424E-4</v>
      </c>
      <c r="J9">
        <f t="shared" si="8"/>
        <v>0</v>
      </c>
      <c r="K9">
        <f t="shared" si="9"/>
        <v>1</v>
      </c>
      <c r="L9">
        <f t="shared" si="10"/>
        <v>0</v>
      </c>
      <c r="M9">
        <f t="shared" si="11"/>
        <v>0</v>
      </c>
      <c r="N9">
        <f t="shared" si="12"/>
        <v>1.84071904963424E-4</v>
      </c>
      <c r="O9">
        <f t="shared" si="13"/>
        <v>0</v>
      </c>
      <c r="P9">
        <f t="shared" si="14"/>
        <v>0</v>
      </c>
      <c r="Q9" t="s">
        <v>36</v>
      </c>
      <c r="R9">
        <v>2</v>
      </c>
    </row>
    <row r="10" spans="1:21" x14ac:dyDescent="0.2">
      <c r="A10">
        <v>1.6</v>
      </c>
      <c r="B10">
        <f t="shared" si="0"/>
        <v>0</v>
      </c>
      <c r="C10">
        <f t="shared" si="1"/>
        <v>2.248167702332953E-4</v>
      </c>
      <c r="D10">
        <f t="shared" si="2"/>
        <v>2.248167702332953E-4</v>
      </c>
      <c r="E10">
        <f t="shared" si="3"/>
        <v>0</v>
      </c>
      <c r="F10">
        <f t="shared" si="4"/>
        <v>1</v>
      </c>
      <c r="G10">
        <f t="shared" si="5"/>
        <v>0.99977518322976666</v>
      </c>
      <c r="H10">
        <f t="shared" si="6"/>
        <v>0</v>
      </c>
      <c r="I10">
        <f t="shared" si="7"/>
        <v>2.248167702332953E-4</v>
      </c>
      <c r="J10">
        <f t="shared" si="8"/>
        <v>0</v>
      </c>
      <c r="K10">
        <f t="shared" si="9"/>
        <v>1</v>
      </c>
      <c r="L10">
        <f t="shared" si="10"/>
        <v>0</v>
      </c>
      <c r="M10">
        <f t="shared" si="11"/>
        <v>0</v>
      </c>
      <c r="N10">
        <f t="shared" si="12"/>
        <v>2.248167702332953E-4</v>
      </c>
      <c r="O10">
        <f t="shared" si="13"/>
        <v>0</v>
      </c>
      <c r="P10">
        <f t="shared" si="14"/>
        <v>0</v>
      </c>
      <c r="Q10" t="s">
        <v>23</v>
      </c>
      <c r="R10">
        <v>0.5</v>
      </c>
    </row>
    <row r="11" spans="1:21" x14ac:dyDescent="0.2">
      <c r="A11">
        <v>1.8</v>
      </c>
      <c r="B11">
        <f t="shared" si="0"/>
        <v>0</v>
      </c>
      <c r="C11">
        <f t="shared" si="1"/>
        <v>2.7457815610133291E-4</v>
      </c>
      <c r="D11">
        <f t="shared" si="2"/>
        <v>2.7457815610133291E-4</v>
      </c>
      <c r="E11">
        <f t="shared" si="3"/>
        <v>0</v>
      </c>
      <c r="F11">
        <f t="shared" si="4"/>
        <v>1</v>
      </c>
      <c r="G11">
        <f t="shared" si="5"/>
        <v>0.99972542184389868</v>
      </c>
      <c r="H11">
        <f t="shared" si="6"/>
        <v>0</v>
      </c>
      <c r="I11">
        <f t="shared" si="7"/>
        <v>2.7457815610133291E-4</v>
      </c>
      <c r="J11">
        <f t="shared" si="8"/>
        <v>0</v>
      </c>
      <c r="K11">
        <f t="shared" si="9"/>
        <v>1</v>
      </c>
      <c r="L11">
        <f t="shared" si="10"/>
        <v>0</v>
      </c>
      <c r="M11">
        <f t="shared" si="11"/>
        <v>0</v>
      </c>
      <c r="N11">
        <f t="shared" si="12"/>
        <v>2.7457815610133291E-4</v>
      </c>
      <c r="O11">
        <f t="shared" si="13"/>
        <v>0</v>
      </c>
      <c r="P11">
        <f t="shared" si="14"/>
        <v>0</v>
      </c>
    </row>
    <row r="12" spans="1:21" x14ac:dyDescent="0.2">
      <c r="A12">
        <v>2</v>
      </c>
      <c r="B12">
        <f t="shared" si="0"/>
        <v>0</v>
      </c>
      <c r="C12">
        <f t="shared" si="1"/>
        <v>3.3535013046647811E-4</v>
      </c>
      <c r="D12">
        <f t="shared" si="2"/>
        <v>3.3535013046647811E-4</v>
      </c>
      <c r="E12">
        <f t="shared" si="3"/>
        <v>0</v>
      </c>
      <c r="F12">
        <f t="shared" si="4"/>
        <v>1</v>
      </c>
      <c r="G12">
        <f t="shared" si="5"/>
        <v>0.99966464986953352</v>
      </c>
      <c r="H12">
        <f t="shared" si="6"/>
        <v>0</v>
      </c>
      <c r="I12">
        <f t="shared" si="7"/>
        <v>3.3535013046647811E-4</v>
      </c>
      <c r="J12">
        <f t="shared" si="8"/>
        <v>0</v>
      </c>
      <c r="K12">
        <f t="shared" si="9"/>
        <v>1</v>
      </c>
      <c r="L12">
        <f t="shared" si="10"/>
        <v>0</v>
      </c>
      <c r="M12">
        <f t="shared" si="11"/>
        <v>0</v>
      </c>
      <c r="N12">
        <f t="shared" si="12"/>
        <v>3.3535013046647811E-4</v>
      </c>
      <c r="O12">
        <f t="shared" si="13"/>
        <v>0</v>
      </c>
      <c r="P12">
        <f t="shared" si="14"/>
        <v>0</v>
      </c>
    </row>
    <row r="13" spans="1:21" x14ac:dyDescent="0.2">
      <c r="A13">
        <v>2.2000000000000002</v>
      </c>
      <c r="B13">
        <f t="shared" si="0"/>
        <v>0.10000000000000009</v>
      </c>
      <c r="C13">
        <f t="shared" si="1"/>
        <v>4.0956716498605043E-4</v>
      </c>
      <c r="D13">
        <f t="shared" si="2"/>
        <v>0.10000000000000009</v>
      </c>
      <c r="E13">
        <f t="shared" si="3"/>
        <v>4.0956716498605043E-4</v>
      </c>
      <c r="F13">
        <f t="shared" si="4"/>
        <v>0.89999999999999991</v>
      </c>
      <c r="G13">
        <f t="shared" si="5"/>
        <v>0.99959043283501392</v>
      </c>
      <c r="H13">
        <f t="shared" si="6"/>
        <v>9.9590432835014037E-2</v>
      </c>
      <c r="I13">
        <f t="shared" si="7"/>
        <v>0.10000000000000009</v>
      </c>
      <c r="J13">
        <f t="shared" si="8"/>
        <v>0.10000000000000009</v>
      </c>
      <c r="K13">
        <f t="shared" si="9"/>
        <v>0.89999999999999991</v>
      </c>
      <c r="L13">
        <f t="shared" si="10"/>
        <v>4.0956716498605081E-5</v>
      </c>
      <c r="M13">
        <f t="shared" si="11"/>
        <v>1.223894479705041E-2</v>
      </c>
      <c r="N13">
        <f t="shared" si="12"/>
        <v>0.10036861044848754</v>
      </c>
      <c r="O13">
        <f t="shared" si="13"/>
        <v>1.0000000000000018E-2</v>
      </c>
      <c r="P13">
        <f t="shared" si="14"/>
        <v>0.31622776601683805</v>
      </c>
    </row>
    <row r="14" spans="1:21" x14ac:dyDescent="0.2">
      <c r="A14">
        <v>2.4</v>
      </c>
      <c r="B14">
        <f t="shared" si="0"/>
        <v>0.19999999999999996</v>
      </c>
      <c r="C14">
        <f t="shared" si="1"/>
        <v>5.0020110707956432E-4</v>
      </c>
      <c r="D14">
        <f t="shared" si="2"/>
        <v>0.19999999999999996</v>
      </c>
      <c r="E14">
        <f t="shared" si="3"/>
        <v>5.0020110707956432E-4</v>
      </c>
      <c r="F14">
        <f t="shared" si="4"/>
        <v>0.8</v>
      </c>
      <c r="G14">
        <f t="shared" si="5"/>
        <v>0.9994997988929204</v>
      </c>
      <c r="H14">
        <f t="shared" si="6"/>
        <v>0.19949979889292038</v>
      </c>
      <c r="I14">
        <f t="shared" si="7"/>
        <v>0.19999999999999996</v>
      </c>
      <c r="J14">
        <f t="shared" si="8"/>
        <v>0.19999999999999996</v>
      </c>
      <c r="K14">
        <f t="shared" si="9"/>
        <v>0.8</v>
      </c>
      <c r="L14">
        <f t="shared" si="10"/>
        <v>1.0004022141591284E-4</v>
      </c>
      <c r="M14">
        <f t="shared" si="11"/>
        <v>2.9894651038145554E-2</v>
      </c>
      <c r="N14">
        <f t="shared" si="12"/>
        <v>0.20040016088566362</v>
      </c>
      <c r="O14">
        <f t="shared" si="13"/>
        <v>3.999999999999998E-2</v>
      </c>
      <c r="P14">
        <f t="shared" si="14"/>
        <v>0.44721359549995787</v>
      </c>
    </row>
    <row r="15" spans="1:21" x14ac:dyDescent="0.2">
      <c r="A15">
        <v>2.6</v>
      </c>
      <c r="B15">
        <f t="shared" si="0"/>
        <v>0.30000000000000004</v>
      </c>
      <c r="C15">
        <f t="shared" si="1"/>
        <v>6.1087935943440102E-4</v>
      </c>
      <c r="D15">
        <f t="shared" si="2"/>
        <v>0.30000000000000004</v>
      </c>
      <c r="E15">
        <f t="shared" si="3"/>
        <v>6.1087935943440102E-4</v>
      </c>
      <c r="F15">
        <f t="shared" si="4"/>
        <v>0.7</v>
      </c>
      <c r="G15">
        <f t="shared" si="5"/>
        <v>0.99938912064056562</v>
      </c>
      <c r="H15">
        <f t="shared" si="6"/>
        <v>0.29938912064056566</v>
      </c>
      <c r="I15">
        <f t="shared" si="7"/>
        <v>0.30000000000000004</v>
      </c>
      <c r="J15">
        <f t="shared" si="8"/>
        <v>0.30000000000000004</v>
      </c>
      <c r="K15">
        <f t="shared" si="9"/>
        <v>0.7</v>
      </c>
      <c r="L15">
        <f t="shared" si="10"/>
        <v>1.8326380783032032E-4</v>
      </c>
      <c r="M15">
        <f t="shared" si="11"/>
        <v>5.4764048954191347E-2</v>
      </c>
      <c r="N15">
        <f t="shared" si="12"/>
        <v>0.30042761555160408</v>
      </c>
      <c r="O15">
        <f t="shared" si="13"/>
        <v>9.0000000000000024E-2</v>
      </c>
      <c r="P15">
        <f t="shared" si="14"/>
        <v>0.54772255750516619</v>
      </c>
    </row>
    <row r="16" spans="1:21" x14ac:dyDescent="0.2">
      <c r="A16">
        <v>2.8</v>
      </c>
      <c r="B16">
        <f t="shared" si="0"/>
        <v>0.39999999999999991</v>
      </c>
      <c r="C16">
        <f t="shared" si="1"/>
        <v>7.4602883383669699E-4</v>
      </c>
      <c r="D16">
        <f t="shared" si="2"/>
        <v>0.39999999999999991</v>
      </c>
      <c r="E16">
        <f t="shared" si="3"/>
        <v>7.4602883383669699E-4</v>
      </c>
      <c r="F16">
        <f t="shared" si="4"/>
        <v>0.60000000000000009</v>
      </c>
      <c r="G16">
        <f t="shared" si="5"/>
        <v>0.99925397116616332</v>
      </c>
      <c r="H16">
        <f t="shared" si="6"/>
        <v>0.39925397116616324</v>
      </c>
      <c r="I16">
        <f t="shared" si="7"/>
        <v>0.39999999999999991</v>
      </c>
      <c r="J16">
        <f t="shared" si="8"/>
        <v>0.39999999999999991</v>
      </c>
      <c r="K16">
        <f t="shared" si="9"/>
        <v>0.60000000000000009</v>
      </c>
      <c r="L16">
        <f t="shared" si="10"/>
        <v>2.9841153353467873E-4</v>
      </c>
      <c r="M16">
        <f t="shared" si="11"/>
        <v>8.9173219876121659E-2</v>
      </c>
      <c r="N16">
        <f t="shared" si="12"/>
        <v>0.40044761730030193</v>
      </c>
      <c r="O16">
        <f t="shared" si="13"/>
        <v>0.15999999999999992</v>
      </c>
      <c r="P16">
        <f t="shared" si="14"/>
        <v>0.63245553203367577</v>
      </c>
    </row>
    <row r="17" spans="1:20" x14ac:dyDescent="0.2">
      <c r="A17">
        <v>3</v>
      </c>
      <c r="B17">
        <f t="shared" si="0"/>
        <v>0.5</v>
      </c>
      <c r="C17">
        <f t="shared" si="1"/>
        <v>9.1105119440064539E-4</v>
      </c>
      <c r="D17">
        <f t="shared" si="2"/>
        <v>0.5</v>
      </c>
      <c r="E17">
        <f t="shared" si="3"/>
        <v>9.1105119440064539E-4</v>
      </c>
      <c r="F17">
        <f t="shared" si="4"/>
        <v>0.5</v>
      </c>
      <c r="G17">
        <f t="shared" si="5"/>
        <v>0.9990889488055994</v>
      </c>
      <c r="H17">
        <f t="shared" si="6"/>
        <v>0.49908894880559934</v>
      </c>
      <c r="I17">
        <f t="shared" si="7"/>
        <v>0.5</v>
      </c>
      <c r="J17">
        <f t="shared" si="8"/>
        <v>0.5</v>
      </c>
      <c r="K17">
        <f t="shared" si="9"/>
        <v>0.5</v>
      </c>
      <c r="L17">
        <f t="shared" si="10"/>
        <v>4.555255972003227E-4</v>
      </c>
      <c r="M17">
        <f t="shared" si="11"/>
        <v>0.13612303705957607</v>
      </c>
      <c r="N17">
        <f t="shared" si="12"/>
        <v>0.5004555255972003</v>
      </c>
      <c r="O17">
        <f t="shared" si="13"/>
        <v>0.25</v>
      </c>
      <c r="P17">
        <f t="shared" si="14"/>
        <v>0.70710678118654757</v>
      </c>
    </row>
    <row r="18" spans="1:20" x14ac:dyDescent="0.2">
      <c r="A18">
        <v>3.2</v>
      </c>
      <c r="B18">
        <f t="shared" si="0"/>
        <v>0.60000000000000009</v>
      </c>
      <c r="C18">
        <f t="shared" si="1"/>
        <v>1.1125360328603216E-3</v>
      </c>
      <c r="D18">
        <f t="shared" si="2"/>
        <v>0.60000000000000009</v>
      </c>
      <c r="E18">
        <f t="shared" si="3"/>
        <v>1.1125360328603216E-3</v>
      </c>
      <c r="F18">
        <f t="shared" si="4"/>
        <v>0.39999999999999991</v>
      </c>
      <c r="G18">
        <f t="shared" si="5"/>
        <v>0.99888746396713968</v>
      </c>
      <c r="H18">
        <f t="shared" si="6"/>
        <v>0.59888746396713977</v>
      </c>
      <c r="I18">
        <f t="shared" si="7"/>
        <v>0.60000000000000009</v>
      </c>
      <c r="J18">
        <f t="shared" si="8"/>
        <v>0.39999999999999991</v>
      </c>
      <c r="K18">
        <f t="shared" si="9"/>
        <v>0.60000000000000009</v>
      </c>
      <c r="L18">
        <f t="shared" si="10"/>
        <v>6.675216197161931E-4</v>
      </c>
      <c r="M18">
        <f t="shared" si="11"/>
        <v>0.1994730279421304</v>
      </c>
      <c r="N18">
        <f t="shared" si="12"/>
        <v>0.60044501441314424</v>
      </c>
      <c r="O18">
        <f t="shared" si="13"/>
        <v>0.3600000000000001</v>
      </c>
      <c r="P18">
        <f t="shared" si="14"/>
        <v>0.7745966692414834</v>
      </c>
    </row>
    <row r="19" spans="1:20" x14ac:dyDescent="0.2">
      <c r="A19">
        <v>3.4</v>
      </c>
      <c r="B19">
        <f t="shared" si="0"/>
        <v>0.7</v>
      </c>
      <c r="C19">
        <f t="shared" si="1"/>
        <v>1.3585199504289591E-3</v>
      </c>
      <c r="D19">
        <f t="shared" si="2"/>
        <v>0.7</v>
      </c>
      <c r="E19">
        <f t="shared" si="3"/>
        <v>1.3585199504289591E-3</v>
      </c>
      <c r="F19">
        <f t="shared" si="4"/>
        <v>0.30000000000000004</v>
      </c>
      <c r="G19">
        <f t="shared" si="5"/>
        <v>0.9986414800495711</v>
      </c>
      <c r="H19">
        <f t="shared" si="6"/>
        <v>0.69864148004957105</v>
      </c>
      <c r="I19">
        <f t="shared" si="7"/>
        <v>0.7</v>
      </c>
      <c r="J19">
        <f t="shared" si="8"/>
        <v>0.30000000000000004</v>
      </c>
      <c r="K19">
        <f t="shared" si="9"/>
        <v>0.7</v>
      </c>
      <c r="L19">
        <f t="shared" si="10"/>
        <v>9.5096396530027134E-4</v>
      </c>
      <c r="M19">
        <f t="shared" si="11"/>
        <v>0.28417306049645313</v>
      </c>
      <c r="N19">
        <f t="shared" si="12"/>
        <v>0.7004075559851286</v>
      </c>
      <c r="O19">
        <f t="shared" si="13"/>
        <v>0.48999999999999994</v>
      </c>
      <c r="P19">
        <f t="shared" si="14"/>
        <v>0.83666002653407556</v>
      </c>
    </row>
    <row r="20" spans="1:20" x14ac:dyDescent="0.2">
      <c r="A20">
        <v>3.6</v>
      </c>
      <c r="B20">
        <f t="shared" si="0"/>
        <v>0.8</v>
      </c>
      <c r="C20">
        <f t="shared" si="1"/>
        <v>1.6588010801744215E-3</v>
      </c>
      <c r="D20">
        <f t="shared" si="2"/>
        <v>0.8</v>
      </c>
      <c r="E20">
        <f t="shared" si="3"/>
        <v>1.6588010801744215E-3</v>
      </c>
      <c r="F20">
        <f t="shared" si="4"/>
        <v>0.19999999999999996</v>
      </c>
      <c r="G20">
        <f t="shared" si="5"/>
        <v>0.99834119891982553</v>
      </c>
      <c r="H20">
        <f t="shared" si="6"/>
        <v>0.79834119891982558</v>
      </c>
      <c r="I20">
        <f t="shared" si="7"/>
        <v>0.8</v>
      </c>
      <c r="J20">
        <f t="shared" si="8"/>
        <v>0.19999999999999996</v>
      </c>
      <c r="K20">
        <f t="shared" si="9"/>
        <v>0.8</v>
      </c>
      <c r="L20">
        <f t="shared" si="10"/>
        <v>1.3270408641395373E-3</v>
      </c>
      <c r="M20">
        <f t="shared" si="11"/>
        <v>0.39655473553860288</v>
      </c>
      <c r="N20">
        <f t="shared" si="12"/>
        <v>0.80033176021603503</v>
      </c>
      <c r="O20">
        <f t="shared" si="13"/>
        <v>0.64000000000000012</v>
      </c>
      <c r="P20">
        <f t="shared" si="14"/>
        <v>0.89442719099991586</v>
      </c>
    </row>
    <row r="21" spans="1:20" x14ac:dyDescent="0.2">
      <c r="A21">
        <v>3.8</v>
      </c>
      <c r="B21">
        <f t="shared" si="0"/>
        <v>0.89999999999999991</v>
      </c>
      <c r="C21">
        <f t="shared" si="1"/>
        <v>2.0253203890498819E-3</v>
      </c>
      <c r="D21">
        <f t="shared" si="2"/>
        <v>0.89999999999999991</v>
      </c>
      <c r="E21">
        <f t="shared" si="3"/>
        <v>2.0253203890498819E-3</v>
      </c>
      <c r="F21">
        <f t="shared" si="4"/>
        <v>0.10000000000000009</v>
      </c>
      <c r="G21">
        <f t="shared" si="5"/>
        <v>0.9979746796109501</v>
      </c>
      <c r="H21">
        <f t="shared" si="6"/>
        <v>0.89797467961095001</v>
      </c>
      <c r="I21">
        <f t="shared" si="7"/>
        <v>0.89999999999999991</v>
      </c>
      <c r="J21">
        <f t="shared" si="8"/>
        <v>0.10000000000000009</v>
      </c>
      <c r="K21">
        <f t="shared" si="9"/>
        <v>0.89999999999999991</v>
      </c>
      <c r="L21">
        <f t="shared" si="10"/>
        <v>1.8227883501448934E-3</v>
      </c>
      <c r="M21">
        <f t="shared" si="11"/>
        <v>0.54469713154104415</v>
      </c>
      <c r="N21">
        <f t="shared" si="12"/>
        <v>0.90020253203890488</v>
      </c>
      <c r="O21">
        <f t="shared" si="13"/>
        <v>0.80999999999999983</v>
      </c>
      <c r="P21">
        <f t="shared" si="14"/>
        <v>0.94868329805051377</v>
      </c>
    </row>
    <row r="22" spans="1:20" x14ac:dyDescent="0.2">
      <c r="A22">
        <v>4</v>
      </c>
      <c r="B22">
        <f t="shared" si="0"/>
        <v>1</v>
      </c>
      <c r="C22">
        <f t="shared" si="1"/>
        <v>2.4726231566347743E-3</v>
      </c>
      <c r="D22">
        <f t="shared" si="2"/>
        <v>1</v>
      </c>
      <c r="E22">
        <f t="shared" si="3"/>
        <v>2.4726231566347743E-3</v>
      </c>
      <c r="F22">
        <f t="shared" si="4"/>
        <v>0</v>
      </c>
      <c r="G22">
        <f t="shared" si="5"/>
        <v>0.99752737684336523</v>
      </c>
      <c r="H22">
        <f t="shared" si="6"/>
        <v>0.99752737684336523</v>
      </c>
      <c r="I22">
        <f t="shared" si="7"/>
        <v>0.99752737684336523</v>
      </c>
      <c r="J22">
        <f t="shared" si="8"/>
        <v>0</v>
      </c>
      <c r="K22">
        <f t="shared" si="9"/>
        <v>1</v>
      </c>
      <c r="L22">
        <f t="shared" si="10"/>
        <v>2.4726231566347743E-3</v>
      </c>
      <c r="M22">
        <f t="shared" si="11"/>
        <v>0.73888487420597349</v>
      </c>
      <c r="N22">
        <f t="shared" si="12"/>
        <v>1</v>
      </c>
      <c r="O22">
        <f t="shared" si="13"/>
        <v>1</v>
      </c>
      <c r="P22">
        <f t="shared" si="14"/>
        <v>1</v>
      </c>
    </row>
    <row r="23" spans="1:20" x14ac:dyDescent="0.2">
      <c r="A23">
        <v>4.2</v>
      </c>
      <c r="B23">
        <f t="shared" si="0"/>
        <v>0.89999999999999991</v>
      </c>
      <c r="C23">
        <f t="shared" si="1"/>
        <v>3.0184163247084241E-3</v>
      </c>
      <c r="D23">
        <f t="shared" si="2"/>
        <v>0.89999999999999991</v>
      </c>
      <c r="E23">
        <f t="shared" si="3"/>
        <v>3.0184163247084241E-3</v>
      </c>
      <c r="F23">
        <f t="shared" si="4"/>
        <v>0.10000000000000009</v>
      </c>
      <c r="G23">
        <f t="shared" si="5"/>
        <v>0.99698158367529155</v>
      </c>
      <c r="H23">
        <f t="shared" si="6"/>
        <v>0.89698158367529146</v>
      </c>
      <c r="I23">
        <f t="shared" si="7"/>
        <v>0.89999999999999991</v>
      </c>
      <c r="J23">
        <f t="shared" si="8"/>
        <v>0.10000000000000009</v>
      </c>
      <c r="K23">
        <f t="shared" si="9"/>
        <v>0.89999999999999991</v>
      </c>
      <c r="L23">
        <f t="shared" si="10"/>
        <v>2.7165746922375813E-3</v>
      </c>
      <c r="M23">
        <f t="shared" si="11"/>
        <v>0.81178401341065365</v>
      </c>
      <c r="N23">
        <f t="shared" si="12"/>
        <v>0.90030184163247073</v>
      </c>
      <c r="O23">
        <f t="shared" si="13"/>
        <v>0.80999999999999983</v>
      </c>
      <c r="P23">
        <f t="shared" si="14"/>
        <v>0.94868329805051377</v>
      </c>
    </row>
    <row r="24" spans="1:20" x14ac:dyDescent="0.2">
      <c r="A24">
        <v>4.4000000000000004</v>
      </c>
      <c r="B24">
        <f t="shared" si="0"/>
        <v>0.79999999999999982</v>
      </c>
      <c r="C24">
        <f t="shared" si="1"/>
        <v>3.684239899435989E-3</v>
      </c>
      <c r="D24">
        <f t="shared" si="2"/>
        <v>0.79999999999999982</v>
      </c>
      <c r="E24">
        <f t="shared" si="3"/>
        <v>3.684239899435989E-3</v>
      </c>
      <c r="F24">
        <f t="shared" si="4"/>
        <v>0.20000000000000018</v>
      </c>
      <c r="G24">
        <f t="shared" si="5"/>
        <v>0.996315760100564</v>
      </c>
      <c r="H24">
        <f t="shared" si="6"/>
        <v>0.79631576010056382</v>
      </c>
      <c r="I24">
        <f t="shared" si="7"/>
        <v>0.79999999999999982</v>
      </c>
      <c r="J24">
        <f t="shared" si="8"/>
        <v>0.20000000000000018</v>
      </c>
      <c r="K24">
        <f t="shared" si="9"/>
        <v>0.79999999999999982</v>
      </c>
      <c r="L24">
        <f t="shared" si="10"/>
        <v>2.9473919195487906E-3</v>
      </c>
      <c r="M24">
        <f t="shared" si="11"/>
        <v>0.8807582756263842</v>
      </c>
      <c r="N24">
        <f t="shared" si="12"/>
        <v>0.80073684797988709</v>
      </c>
      <c r="O24">
        <f t="shared" si="13"/>
        <v>0.63999999999999968</v>
      </c>
      <c r="P24">
        <f t="shared" si="14"/>
        <v>0.89442719099991574</v>
      </c>
      <c r="T24" t="s">
        <v>12</v>
      </c>
    </row>
    <row r="25" spans="1:20" x14ac:dyDescent="0.2">
      <c r="A25">
        <v>4.5999999999999996</v>
      </c>
      <c r="B25">
        <f t="shared" si="0"/>
        <v>0.70000000000000018</v>
      </c>
      <c r="C25">
        <f t="shared" si="1"/>
        <v>4.4962731609411782E-3</v>
      </c>
      <c r="D25">
        <f t="shared" si="2"/>
        <v>0.70000000000000018</v>
      </c>
      <c r="E25">
        <f t="shared" si="3"/>
        <v>4.4962731609411782E-3</v>
      </c>
      <c r="F25">
        <f t="shared" si="4"/>
        <v>0.29999999999999982</v>
      </c>
      <c r="G25">
        <f t="shared" si="5"/>
        <v>0.99550372683905886</v>
      </c>
      <c r="H25">
        <f t="shared" si="6"/>
        <v>0.69550372683905903</v>
      </c>
      <c r="I25">
        <f t="shared" si="7"/>
        <v>0.70000000000000018</v>
      </c>
      <c r="J25">
        <f t="shared" si="8"/>
        <v>0.29999999999999982</v>
      </c>
      <c r="K25">
        <f t="shared" si="9"/>
        <v>0.70000000000000018</v>
      </c>
      <c r="L25">
        <f t="shared" si="10"/>
        <v>3.1473912126588257E-3</v>
      </c>
      <c r="M25">
        <f t="shared" si="11"/>
        <v>0.94052332803008931</v>
      </c>
      <c r="N25">
        <f t="shared" si="12"/>
        <v>0.70134888194828249</v>
      </c>
      <c r="O25">
        <f t="shared" si="13"/>
        <v>0.49000000000000027</v>
      </c>
      <c r="P25">
        <f t="shared" si="14"/>
        <v>0.83666002653407567</v>
      </c>
    </row>
    <row r="26" spans="1:20" x14ac:dyDescent="0.2">
      <c r="A26">
        <v>4.8</v>
      </c>
      <c r="B26">
        <f t="shared" si="0"/>
        <v>0.60000000000000009</v>
      </c>
      <c r="C26">
        <f t="shared" si="1"/>
        <v>5.4862988994504036E-3</v>
      </c>
      <c r="D26">
        <f t="shared" si="2"/>
        <v>0.60000000000000009</v>
      </c>
      <c r="E26">
        <f t="shared" si="3"/>
        <v>5.4862988994504036E-3</v>
      </c>
      <c r="F26">
        <f t="shared" si="4"/>
        <v>0.39999999999999991</v>
      </c>
      <c r="G26">
        <f t="shared" si="5"/>
        <v>0.9945137011005496</v>
      </c>
      <c r="H26">
        <f t="shared" si="6"/>
        <v>0.59451370110054969</v>
      </c>
      <c r="I26">
        <f t="shared" si="7"/>
        <v>0.60000000000000009</v>
      </c>
      <c r="J26">
        <f t="shared" si="8"/>
        <v>0.39999999999999991</v>
      </c>
      <c r="K26">
        <f t="shared" si="9"/>
        <v>0.60000000000000009</v>
      </c>
      <c r="L26">
        <f t="shared" si="10"/>
        <v>3.2917793396702428E-3</v>
      </c>
      <c r="M26">
        <f t="shared" si="11"/>
        <v>0.98367030041744907</v>
      </c>
      <c r="N26">
        <f t="shared" si="12"/>
        <v>0.60219451955978021</v>
      </c>
      <c r="O26">
        <f t="shared" si="13"/>
        <v>0.3600000000000001</v>
      </c>
      <c r="P26">
        <f t="shared" si="14"/>
        <v>0.7745966692414834</v>
      </c>
    </row>
    <row r="27" spans="1:20" x14ac:dyDescent="0.2">
      <c r="A27">
        <v>5</v>
      </c>
      <c r="B27">
        <f t="shared" si="0"/>
        <v>0.5</v>
      </c>
      <c r="C27">
        <f t="shared" si="1"/>
        <v>6.6928509242848554E-3</v>
      </c>
      <c r="D27">
        <f t="shared" si="2"/>
        <v>0.5</v>
      </c>
      <c r="E27">
        <f t="shared" si="3"/>
        <v>6.6928509242848554E-3</v>
      </c>
      <c r="F27">
        <f t="shared" si="4"/>
        <v>0.5</v>
      </c>
      <c r="G27">
        <f t="shared" si="5"/>
        <v>0.99330714907571516</v>
      </c>
      <c r="H27">
        <f t="shared" si="6"/>
        <v>0.49330714907571516</v>
      </c>
      <c r="I27">
        <f t="shared" si="7"/>
        <v>0.5</v>
      </c>
      <c r="J27">
        <f t="shared" si="8"/>
        <v>0.5</v>
      </c>
      <c r="K27">
        <f t="shared" si="9"/>
        <v>0.5</v>
      </c>
      <c r="L27">
        <f t="shared" si="10"/>
        <v>3.3464254621424277E-3</v>
      </c>
      <c r="M27">
        <f t="shared" si="11"/>
        <v>1</v>
      </c>
      <c r="N27">
        <f t="shared" si="12"/>
        <v>0.50334642546214237</v>
      </c>
      <c r="O27">
        <f t="shared" si="13"/>
        <v>0.25</v>
      </c>
      <c r="P27">
        <f t="shared" si="14"/>
        <v>0.70710678118654757</v>
      </c>
    </row>
    <row r="28" spans="1:20" x14ac:dyDescent="0.2">
      <c r="A28">
        <v>5.2</v>
      </c>
      <c r="B28">
        <f t="shared" si="0"/>
        <v>0.39999999999999991</v>
      </c>
      <c r="C28">
        <f t="shared" si="1"/>
        <v>8.1625711531598966E-3</v>
      </c>
      <c r="D28">
        <f t="shared" si="2"/>
        <v>0.39999999999999991</v>
      </c>
      <c r="E28">
        <f t="shared" si="3"/>
        <v>8.1625711531598966E-3</v>
      </c>
      <c r="F28">
        <f t="shared" si="4"/>
        <v>0.60000000000000009</v>
      </c>
      <c r="G28">
        <f t="shared" si="5"/>
        <v>0.99183742884684012</v>
      </c>
      <c r="H28">
        <f t="shared" si="6"/>
        <v>0.39183742884684003</v>
      </c>
      <c r="I28">
        <f t="shared" si="7"/>
        <v>0.39999999999999991</v>
      </c>
      <c r="J28">
        <f t="shared" si="8"/>
        <v>0.39999999999999991</v>
      </c>
      <c r="K28">
        <f t="shared" si="9"/>
        <v>0.60000000000000009</v>
      </c>
      <c r="L28">
        <f t="shared" si="10"/>
        <v>3.2650284612639581E-3</v>
      </c>
      <c r="M28">
        <f t="shared" si="11"/>
        <v>0.97567643391454528</v>
      </c>
      <c r="N28">
        <f t="shared" si="12"/>
        <v>0.40489754269189582</v>
      </c>
      <c r="O28">
        <f t="shared" si="13"/>
        <v>0.15999999999999992</v>
      </c>
      <c r="P28">
        <f t="shared" si="14"/>
        <v>0.63245553203367577</v>
      </c>
    </row>
    <row r="29" spans="1:20" x14ac:dyDescent="0.2">
      <c r="A29">
        <v>5.4</v>
      </c>
      <c r="B29">
        <f t="shared" si="0"/>
        <v>0.29999999999999982</v>
      </c>
      <c r="C29">
        <f t="shared" si="1"/>
        <v>9.9518018669043241E-3</v>
      </c>
      <c r="D29">
        <f t="shared" si="2"/>
        <v>0.29999999999999982</v>
      </c>
      <c r="E29">
        <f t="shared" si="3"/>
        <v>9.9518018669043241E-3</v>
      </c>
      <c r="F29">
        <f t="shared" si="4"/>
        <v>0.70000000000000018</v>
      </c>
      <c r="G29">
        <f t="shared" si="5"/>
        <v>0.99004819813309564</v>
      </c>
      <c r="H29">
        <f t="shared" si="6"/>
        <v>0.29004819813309551</v>
      </c>
      <c r="I29">
        <f t="shared" si="7"/>
        <v>0.29999999999999982</v>
      </c>
      <c r="J29">
        <f t="shared" si="8"/>
        <v>0.29999999999999982</v>
      </c>
      <c r="K29">
        <f t="shared" si="9"/>
        <v>0.70000000000000018</v>
      </c>
      <c r="L29">
        <f t="shared" si="10"/>
        <v>2.9855405600712954E-3</v>
      </c>
      <c r="M29">
        <f t="shared" si="11"/>
        <v>0.89215809341825625</v>
      </c>
      <c r="N29">
        <f t="shared" si="12"/>
        <v>0.30696626130683285</v>
      </c>
      <c r="O29">
        <f t="shared" si="13"/>
        <v>8.99999999999999E-2</v>
      </c>
      <c r="P29">
        <f t="shared" si="14"/>
        <v>0.54772255750516596</v>
      </c>
    </row>
    <row r="30" spans="1:20" x14ac:dyDescent="0.2">
      <c r="A30">
        <v>5.6</v>
      </c>
      <c r="B30">
        <f t="shared" si="0"/>
        <v>0.20000000000000018</v>
      </c>
      <c r="C30">
        <f t="shared" si="1"/>
        <v>1.2128434984274237E-2</v>
      </c>
      <c r="D30">
        <f t="shared" si="2"/>
        <v>0.20000000000000018</v>
      </c>
      <c r="E30">
        <f t="shared" si="3"/>
        <v>1.2128434984274237E-2</v>
      </c>
      <c r="F30">
        <f t="shared" si="4"/>
        <v>0.79999999999999982</v>
      </c>
      <c r="G30">
        <f t="shared" si="5"/>
        <v>0.98787156501572582</v>
      </c>
      <c r="H30">
        <f t="shared" si="6"/>
        <v>0.18787156501572594</v>
      </c>
      <c r="I30">
        <f t="shared" si="7"/>
        <v>0.20000000000000018</v>
      </c>
      <c r="J30">
        <f t="shared" si="8"/>
        <v>0.20000000000000018</v>
      </c>
      <c r="K30">
        <f t="shared" si="9"/>
        <v>0.79999999999999982</v>
      </c>
      <c r="L30">
        <f t="shared" si="10"/>
        <v>2.4256869968548498E-3</v>
      </c>
      <c r="M30">
        <f t="shared" si="11"/>
        <v>0.72485911438824979</v>
      </c>
      <c r="N30">
        <f t="shared" si="12"/>
        <v>0.20970274798741956</v>
      </c>
      <c r="O30">
        <f t="shared" si="13"/>
        <v>4.000000000000007E-2</v>
      </c>
      <c r="P30">
        <f t="shared" si="14"/>
        <v>0.44721359549995815</v>
      </c>
    </row>
    <row r="31" spans="1:20" x14ac:dyDescent="0.2">
      <c r="A31">
        <v>5.8</v>
      </c>
      <c r="B31">
        <f t="shared" si="0"/>
        <v>0.10000000000000009</v>
      </c>
      <c r="C31">
        <f t="shared" si="1"/>
        <v>1.4774031693273055E-2</v>
      </c>
      <c r="D31">
        <f t="shared" si="2"/>
        <v>0.10000000000000009</v>
      </c>
      <c r="E31">
        <f t="shared" si="3"/>
        <v>1.4774031693273055E-2</v>
      </c>
      <c r="F31">
        <f t="shared" si="4"/>
        <v>0.89999999999999991</v>
      </c>
      <c r="G31">
        <f t="shared" si="5"/>
        <v>0.98522596830672693</v>
      </c>
      <c r="H31">
        <f t="shared" si="6"/>
        <v>8.5225968306727032E-2</v>
      </c>
      <c r="I31">
        <f t="shared" si="7"/>
        <v>0.10000000000000009</v>
      </c>
      <c r="J31">
        <f t="shared" si="8"/>
        <v>0.10000000000000009</v>
      </c>
      <c r="K31">
        <f t="shared" si="9"/>
        <v>0.89999999999999991</v>
      </c>
      <c r="L31">
        <f t="shared" si="10"/>
        <v>1.4774031693273069E-3</v>
      </c>
      <c r="M31">
        <f t="shared" si="11"/>
        <v>0.44148694959470369</v>
      </c>
      <c r="N31">
        <f t="shared" si="12"/>
        <v>0.11329662852394584</v>
      </c>
      <c r="O31">
        <f t="shared" si="13"/>
        <v>1.0000000000000018E-2</v>
      </c>
      <c r="P31">
        <f t="shared" si="14"/>
        <v>0.31622776601683805</v>
      </c>
    </row>
    <row r="32" spans="1:20" x14ac:dyDescent="0.2">
      <c r="A32">
        <v>6</v>
      </c>
      <c r="B32">
        <f t="shared" si="0"/>
        <v>0</v>
      </c>
      <c r="C32">
        <f t="shared" si="1"/>
        <v>1.7986209962091559E-2</v>
      </c>
      <c r="D32">
        <f t="shared" si="2"/>
        <v>1.7986209962091559E-2</v>
      </c>
      <c r="E32">
        <f t="shared" si="3"/>
        <v>0</v>
      </c>
      <c r="F32">
        <f t="shared" si="4"/>
        <v>1</v>
      </c>
      <c r="G32">
        <f t="shared" si="5"/>
        <v>0.98201379003790845</v>
      </c>
      <c r="H32">
        <f t="shared" si="6"/>
        <v>0</v>
      </c>
      <c r="I32">
        <f t="shared" si="7"/>
        <v>1.7986209962091559E-2</v>
      </c>
      <c r="J32">
        <f t="shared" si="8"/>
        <v>0</v>
      </c>
      <c r="K32">
        <f t="shared" si="9"/>
        <v>1</v>
      </c>
      <c r="L32">
        <f t="shared" si="10"/>
        <v>0</v>
      </c>
      <c r="M32">
        <f t="shared" si="11"/>
        <v>0</v>
      </c>
      <c r="N32">
        <f t="shared" si="12"/>
        <v>1.7986209962091559E-2</v>
      </c>
      <c r="O32">
        <f t="shared" si="13"/>
        <v>0</v>
      </c>
      <c r="P32">
        <f t="shared" si="14"/>
        <v>0</v>
      </c>
    </row>
    <row r="33" spans="1:16" x14ac:dyDescent="0.2">
      <c r="A33">
        <v>6.2</v>
      </c>
      <c r="B33">
        <f t="shared" si="0"/>
        <v>0</v>
      </c>
      <c r="C33">
        <f t="shared" si="1"/>
        <v>2.1881270936130476E-2</v>
      </c>
      <c r="D33">
        <f t="shared" si="2"/>
        <v>2.1881270936130476E-2</v>
      </c>
      <c r="E33">
        <f t="shared" si="3"/>
        <v>0</v>
      </c>
      <c r="F33">
        <f t="shared" si="4"/>
        <v>1</v>
      </c>
      <c r="G33">
        <f t="shared" si="5"/>
        <v>0.97811872906386954</v>
      </c>
      <c r="H33">
        <f t="shared" si="6"/>
        <v>0</v>
      </c>
      <c r="I33">
        <f t="shared" si="7"/>
        <v>2.1881270936130476E-2</v>
      </c>
      <c r="J33">
        <f t="shared" si="8"/>
        <v>0</v>
      </c>
      <c r="K33">
        <f t="shared" si="9"/>
        <v>1</v>
      </c>
      <c r="L33">
        <f t="shared" si="10"/>
        <v>0</v>
      </c>
      <c r="M33">
        <f t="shared" si="11"/>
        <v>0</v>
      </c>
      <c r="N33">
        <f t="shared" si="12"/>
        <v>2.1881270936130476E-2</v>
      </c>
      <c r="O33">
        <f t="shared" si="13"/>
        <v>0</v>
      </c>
      <c r="P33">
        <f t="shared" si="14"/>
        <v>0</v>
      </c>
    </row>
    <row r="34" spans="1:16" x14ac:dyDescent="0.2">
      <c r="A34">
        <v>6.4</v>
      </c>
      <c r="B34">
        <f t="shared" ref="B34:B65" si="15">IF(A34&lt;$R$3,0,IF(AND($R$3&lt;=A34,A34&lt;=$S$3),(A34-$R$3)/($S$3-$R$3),IF(AND($S$3&lt;A34,A34&lt;=$T$3),($T$3-A34)/($T$3-$S$3),0)))</f>
        <v>0</v>
      </c>
      <c r="C34">
        <f t="shared" ref="C34:C65" si="16">1/(1+EXP(-$R$6*(A34-$T$6)))</f>
        <v>2.6596993576865863E-2</v>
      </c>
      <c r="D34">
        <f t="shared" si="2"/>
        <v>2.6596993576865863E-2</v>
      </c>
      <c r="E34">
        <f t="shared" si="3"/>
        <v>0</v>
      </c>
      <c r="F34">
        <f t="shared" si="4"/>
        <v>1</v>
      </c>
      <c r="G34">
        <f t="shared" si="5"/>
        <v>0.97340300642313415</v>
      </c>
      <c r="H34">
        <f t="shared" si="6"/>
        <v>0</v>
      </c>
      <c r="I34">
        <f t="shared" si="7"/>
        <v>2.6596993576865863E-2</v>
      </c>
      <c r="J34">
        <f t="shared" si="8"/>
        <v>0</v>
      </c>
      <c r="K34">
        <f t="shared" si="9"/>
        <v>1</v>
      </c>
      <c r="L34">
        <f t="shared" si="10"/>
        <v>0</v>
      </c>
      <c r="M34">
        <f t="shared" si="11"/>
        <v>0</v>
      </c>
      <c r="N34">
        <f t="shared" si="12"/>
        <v>2.6596993576865863E-2</v>
      </c>
      <c r="O34">
        <f t="shared" si="13"/>
        <v>0</v>
      </c>
      <c r="P34">
        <f t="shared" si="14"/>
        <v>0</v>
      </c>
    </row>
    <row r="35" spans="1:16" x14ac:dyDescent="0.2">
      <c r="A35">
        <v>6.6</v>
      </c>
      <c r="B35">
        <f t="shared" si="15"/>
        <v>0</v>
      </c>
      <c r="C35">
        <f t="shared" si="16"/>
        <v>3.2295464698450495E-2</v>
      </c>
      <c r="D35">
        <f t="shared" si="2"/>
        <v>3.2295464698450495E-2</v>
      </c>
      <c r="E35">
        <f t="shared" si="3"/>
        <v>0</v>
      </c>
      <c r="F35">
        <f t="shared" si="4"/>
        <v>1</v>
      </c>
      <c r="G35">
        <f t="shared" si="5"/>
        <v>0.96770453530154954</v>
      </c>
      <c r="H35">
        <f t="shared" si="6"/>
        <v>0</v>
      </c>
      <c r="I35">
        <f t="shared" si="7"/>
        <v>3.2295464698450495E-2</v>
      </c>
      <c r="J35">
        <f t="shared" si="8"/>
        <v>0</v>
      </c>
      <c r="K35">
        <f t="shared" si="9"/>
        <v>1</v>
      </c>
      <c r="L35">
        <f t="shared" si="10"/>
        <v>0</v>
      </c>
      <c r="M35">
        <f t="shared" si="11"/>
        <v>0</v>
      </c>
      <c r="N35">
        <f t="shared" si="12"/>
        <v>3.2295464698450495E-2</v>
      </c>
      <c r="O35">
        <f t="shared" si="13"/>
        <v>0</v>
      </c>
      <c r="P35">
        <f t="shared" si="14"/>
        <v>0</v>
      </c>
    </row>
    <row r="36" spans="1:16" x14ac:dyDescent="0.2">
      <c r="A36">
        <v>6.8</v>
      </c>
      <c r="B36">
        <f t="shared" si="15"/>
        <v>0</v>
      </c>
      <c r="C36">
        <f t="shared" si="16"/>
        <v>3.9165722796764356E-2</v>
      </c>
      <c r="D36">
        <f t="shared" si="2"/>
        <v>3.9165722796764356E-2</v>
      </c>
      <c r="E36">
        <f t="shared" si="3"/>
        <v>0</v>
      </c>
      <c r="F36">
        <f t="shared" si="4"/>
        <v>1</v>
      </c>
      <c r="G36">
        <f t="shared" si="5"/>
        <v>0.96083427720323566</v>
      </c>
      <c r="H36">
        <f t="shared" si="6"/>
        <v>0</v>
      </c>
      <c r="I36">
        <f t="shared" si="7"/>
        <v>3.9165722796764356E-2</v>
      </c>
      <c r="J36">
        <f t="shared" si="8"/>
        <v>0</v>
      </c>
      <c r="K36">
        <f t="shared" si="9"/>
        <v>1</v>
      </c>
      <c r="L36">
        <f t="shared" si="10"/>
        <v>0</v>
      </c>
      <c r="M36">
        <f t="shared" si="11"/>
        <v>0</v>
      </c>
      <c r="N36">
        <f t="shared" si="12"/>
        <v>3.9165722796764356E-2</v>
      </c>
      <c r="O36">
        <f t="shared" si="13"/>
        <v>0</v>
      </c>
      <c r="P36">
        <f t="shared" si="14"/>
        <v>0</v>
      </c>
    </row>
    <row r="37" spans="1:16" x14ac:dyDescent="0.2">
      <c r="A37">
        <v>7</v>
      </c>
      <c r="B37">
        <f t="shared" si="15"/>
        <v>0</v>
      </c>
      <c r="C37">
        <f t="shared" si="16"/>
        <v>4.7425873177566781E-2</v>
      </c>
      <c r="D37">
        <f t="shared" si="2"/>
        <v>4.7425873177566781E-2</v>
      </c>
      <c r="E37">
        <f t="shared" si="3"/>
        <v>0</v>
      </c>
      <c r="F37">
        <f t="shared" si="4"/>
        <v>1</v>
      </c>
      <c r="G37">
        <f t="shared" si="5"/>
        <v>0.95257412682243325</v>
      </c>
      <c r="H37">
        <f t="shared" si="6"/>
        <v>0</v>
      </c>
      <c r="I37">
        <f t="shared" si="7"/>
        <v>4.7425873177566781E-2</v>
      </c>
      <c r="J37">
        <f t="shared" si="8"/>
        <v>0</v>
      </c>
      <c r="K37">
        <f t="shared" si="9"/>
        <v>1</v>
      </c>
      <c r="L37">
        <f t="shared" si="10"/>
        <v>0</v>
      </c>
      <c r="M37">
        <f t="shared" si="11"/>
        <v>0</v>
      </c>
      <c r="N37">
        <f t="shared" si="12"/>
        <v>4.7425873177566781E-2</v>
      </c>
      <c r="O37">
        <f t="shared" si="13"/>
        <v>0</v>
      </c>
      <c r="P37">
        <f t="shared" si="14"/>
        <v>0</v>
      </c>
    </row>
    <row r="38" spans="1:16" x14ac:dyDescent="0.2">
      <c r="A38">
        <v>7.2</v>
      </c>
      <c r="B38">
        <f t="shared" si="15"/>
        <v>0</v>
      </c>
      <c r="C38">
        <f t="shared" si="16"/>
        <v>5.7324175898868755E-2</v>
      </c>
      <c r="D38">
        <f t="shared" si="2"/>
        <v>5.7324175898868755E-2</v>
      </c>
      <c r="E38">
        <f t="shared" si="3"/>
        <v>0</v>
      </c>
      <c r="F38">
        <f t="shared" si="4"/>
        <v>1</v>
      </c>
      <c r="G38">
        <f t="shared" si="5"/>
        <v>0.94267582410113127</v>
      </c>
      <c r="H38">
        <f t="shared" si="6"/>
        <v>0</v>
      </c>
      <c r="I38">
        <f t="shared" si="7"/>
        <v>5.7324175898868755E-2</v>
      </c>
      <c r="J38">
        <f t="shared" si="8"/>
        <v>0</v>
      </c>
      <c r="K38">
        <f t="shared" si="9"/>
        <v>1</v>
      </c>
      <c r="L38">
        <f t="shared" si="10"/>
        <v>0</v>
      </c>
      <c r="M38">
        <f t="shared" si="11"/>
        <v>0</v>
      </c>
      <c r="N38">
        <f t="shared" si="12"/>
        <v>5.7324175898868755E-2</v>
      </c>
      <c r="O38">
        <f t="shared" si="13"/>
        <v>0</v>
      </c>
      <c r="P38">
        <f t="shared" si="14"/>
        <v>0</v>
      </c>
    </row>
    <row r="39" spans="1:16" x14ac:dyDescent="0.2">
      <c r="A39">
        <v>7.4</v>
      </c>
      <c r="B39">
        <f t="shared" si="15"/>
        <v>0</v>
      </c>
      <c r="C39">
        <f t="shared" si="16"/>
        <v>6.9138420343346843E-2</v>
      </c>
      <c r="D39">
        <f t="shared" si="2"/>
        <v>6.9138420343346843E-2</v>
      </c>
      <c r="E39">
        <f t="shared" si="3"/>
        <v>0</v>
      </c>
      <c r="F39">
        <f t="shared" si="4"/>
        <v>1</v>
      </c>
      <c r="G39">
        <f t="shared" si="5"/>
        <v>0.93086157965665317</v>
      </c>
      <c r="H39">
        <f t="shared" si="6"/>
        <v>0</v>
      </c>
      <c r="I39">
        <f t="shared" si="7"/>
        <v>6.9138420343346843E-2</v>
      </c>
      <c r="J39">
        <f t="shared" si="8"/>
        <v>0</v>
      </c>
      <c r="K39">
        <f t="shared" si="9"/>
        <v>1</v>
      </c>
      <c r="L39">
        <f t="shared" si="10"/>
        <v>0</v>
      </c>
      <c r="M39">
        <f t="shared" si="11"/>
        <v>0</v>
      </c>
      <c r="N39">
        <f t="shared" si="12"/>
        <v>6.9138420343346843E-2</v>
      </c>
      <c r="O39">
        <f t="shared" si="13"/>
        <v>0</v>
      </c>
      <c r="P39">
        <f t="shared" si="14"/>
        <v>0</v>
      </c>
    </row>
    <row r="40" spans="1:16" x14ac:dyDescent="0.2">
      <c r="A40">
        <v>7.6</v>
      </c>
      <c r="B40">
        <f t="shared" si="15"/>
        <v>0</v>
      </c>
      <c r="C40">
        <f t="shared" si="16"/>
        <v>8.3172696493922352E-2</v>
      </c>
      <c r="D40">
        <f t="shared" si="2"/>
        <v>8.3172696493922352E-2</v>
      </c>
      <c r="E40">
        <f t="shared" si="3"/>
        <v>0</v>
      </c>
      <c r="F40">
        <f t="shared" si="4"/>
        <v>1</v>
      </c>
      <c r="G40">
        <f t="shared" si="5"/>
        <v>0.91682730350607766</v>
      </c>
      <c r="H40">
        <f t="shared" si="6"/>
        <v>0</v>
      </c>
      <c r="I40">
        <f t="shared" si="7"/>
        <v>8.3172696493922352E-2</v>
      </c>
      <c r="J40">
        <f t="shared" si="8"/>
        <v>0</v>
      </c>
      <c r="K40">
        <f t="shared" si="9"/>
        <v>1</v>
      </c>
      <c r="L40">
        <f t="shared" si="10"/>
        <v>0</v>
      </c>
      <c r="M40">
        <f t="shared" si="11"/>
        <v>0</v>
      </c>
      <c r="N40">
        <f t="shared" si="12"/>
        <v>8.3172696493922352E-2</v>
      </c>
      <c r="O40">
        <f t="shared" si="13"/>
        <v>0</v>
      </c>
      <c r="P40">
        <f t="shared" si="14"/>
        <v>0</v>
      </c>
    </row>
    <row r="41" spans="1:16" x14ac:dyDescent="0.2">
      <c r="A41">
        <v>7.8</v>
      </c>
      <c r="B41">
        <f t="shared" si="15"/>
        <v>0</v>
      </c>
      <c r="C41">
        <f t="shared" si="16"/>
        <v>9.9750489119685135E-2</v>
      </c>
      <c r="D41">
        <f t="shared" si="2"/>
        <v>9.9750489119685135E-2</v>
      </c>
      <c r="E41">
        <f t="shared" si="3"/>
        <v>0</v>
      </c>
      <c r="F41">
        <f t="shared" si="4"/>
        <v>1</v>
      </c>
      <c r="G41">
        <f t="shared" si="5"/>
        <v>0.90024951088031491</v>
      </c>
      <c r="H41">
        <f t="shared" si="6"/>
        <v>0</v>
      </c>
      <c r="I41">
        <f t="shared" si="7"/>
        <v>9.9750489119685135E-2</v>
      </c>
      <c r="J41">
        <f t="shared" si="8"/>
        <v>0</v>
      </c>
      <c r="K41">
        <f t="shared" si="9"/>
        <v>1</v>
      </c>
      <c r="L41">
        <f t="shared" si="10"/>
        <v>0</v>
      </c>
      <c r="M41">
        <f t="shared" si="11"/>
        <v>0</v>
      </c>
      <c r="N41">
        <f t="shared" si="12"/>
        <v>9.9750489119685135E-2</v>
      </c>
      <c r="O41">
        <f t="shared" si="13"/>
        <v>0</v>
      </c>
      <c r="P41">
        <f t="shared" si="14"/>
        <v>0</v>
      </c>
    </row>
    <row r="42" spans="1:16" x14ac:dyDescent="0.2">
      <c r="A42">
        <v>8</v>
      </c>
      <c r="B42">
        <f t="shared" si="15"/>
        <v>0</v>
      </c>
      <c r="C42">
        <f t="shared" si="16"/>
        <v>0.11920292202211755</v>
      </c>
      <c r="D42">
        <f t="shared" si="2"/>
        <v>0.11920292202211755</v>
      </c>
      <c r="E42">
        <f t="shared" si="3"/>
        <v>0</v>
      </c>
      <c r="F42">
        <f t="shared" si="4"/>
        <v>1</v>
      </c>
      <c r="G42">
        <f t="shared" si="5"/>
        <v>0.88079707797788243</v>
      </c>
      <c r="H42">
        <f t="shared" si="6"/>
        <v>0</v>
      </c>
      <c r="I42">
        <f t="shared" si="7"/>
        <v>0.11920292202211755</v>
      </c>
      <c r="J42">
        <f t="shared" si="8"/>
        <v>0</v>
      </c>
      <c r="K42">
        <f t="shared" si="9"/>
        <v>1</v>
      </c>
      <c r="L42">
        <f t="shared" si="10"/>
        <v>0</v>
      </c>
      <c r="M42">
        <f t="shared" si="11"/>
        <v>0</v>
      </c>
      <c r="N42">
        <f t="shared" si="12"/>
        <v>0.11920292202211755</v>
      </c>
      <c r="O42">
        <f t="shared" si="13"/>
        <v>0</v>
      </c>
      <c r="P42">
        <f t="shared" si="14"/>
        <v>0</v>
      </c>
    </row>
    <row r="43" spans="1:16" x14ac:dyDescent="0.2">
      <c r="A43">
        <v>8.1999999999999993</v>
      </c>
      <c r="B43">
        <f t="shared" si="15"/>
        <v>0</v>
      </c>
      <c r="C43">
        <f t="shared" si="16"/>
        <v>0.14185106490048771</v>
      </c>
      <c r="D43">
        <f t="shared" si="2"/>
        <v>0.14185106490048771</v>
      </c>
      <c r="E43">
        <f t="shared" si="3"/>
        <v>0</v>
      </c>
      <c r="F43">
        <f t="shared" si="4"/>
        <v>1</v>
      </c>
      <c r="G43">
        <f t="shared" si="5"/>
        <v>0.85814893509951229</v>
      </c>
      <c r="H43">
        <f t="shared" si="6"/>
        <v>0</v>
      </c>
      <c r="I43">
        <f t="shared" si="7"/>
        <v>0.14185106490048771</v>
      </c>
      <c r="J43">
        <f t="shared" si="8"/>
        <v>0</v>
      </c>
      <c r="K43">
        <f t="shared" si="9"/>
        <v>1</v>
      </c>
      <c r="L43">
        <f t="shared" si="10"/>
        <v>0</v>
      </c>
      <c r="M43">
        <f t="shared" si="11"/>
        <v>0</v>
      </c>
      <c r="N43">
        <f t="shared" si="12"/>
        <v>0.14185106490048771</v>
      </c>
      <c r="O43">
        <f t="shared" si="13"/>
        <v>0</v>
      </c>
      <c r="P43">
        <f t="shared" si="14"/>
        <v>0</v>
      </c>
    </row>
    <row r="44" spans="1:16" x14ac:dyDescent="0.2">
      <c r="A44">
        <v>8.4</v>
      </c>
      <c r="B44">
        <f t="shared" si="15"/>
        <v>0</v>
      </c>
      <c r="C44">
        <f t="shared" si="16"/>
        <v>0.16798161486607557</v>
      </c>
      <c r="D44">
        <f t="shared" si="2"/>
        <v>0.16798161486607557</v>
      </c>
      <c r="E44">
        <f t="shared" si="3"/>
        <v>0</v>
      </c>
      <c r="F44">
        <f t="shared" si="4"/>
        <v>1</v>
      </c>
      <c r="G44">
        <f t="shared" si="5"/>
        <v>0.83201838513392445</v>
      </c>
      <c r="H44">
        <f t="shared" si="6"/>
        <v>0</v>
      </c>
      <c r="I44">
        <f t="shared" si="7"/>
        <v>0.16798161486607557</v>
      </c>
      <c r="J44">
        <f t="shared" si="8"/>
        <v>0</v>
      </c>
      <c r="K44">
        <f t="shared" si="9"/>
        <v>1</v>
      </c>
      <c r="L44">
        <f t="shared" si="10"/>
        <v>0</v>
      </c>
      <c r="M44">
        <f t="shared" si="11"/>
        <v>0</v>
      </c>
      <c r="N44">
        <f t="shared" si="12"/>
        <v>0.16798161486607557</v>
      </c>
      <c r="O44">
        <f t="shared" si="13"/>
        <v>0</v>
      </c>
      <c r="P44">
        <f t="shared" si="14"/>
        <v>0</v>
      </c>
    </row>
    <row r="45" spans="1:16" x14ac:dyDescent="0.2">
      <c r="A45">
        <v>8.6</v>
      </c>
      <c r="B45">
        <f t="shared" si="15"/>
        <v>0</v>
      </c>
      <c r="C45">
        <f t="shared" si="16"/>
        <v>0.1978161114414182</v>
      </c>
      <c r="D45">
        <f t="shared" si="2"/>
        <v>0.1978161114414182</v>
      </c>
      <c r="E45">
        <f t="shared" si="3"/>
        <v>0</v>
      </c>
      <c r="F45">
        <f t="shared" si="4"/>
        <v>1</v>
      </c>
      <c r="G45">
        <f t="shared" si="5"/>
        <v>0.8021838885585818</v>
      </c>
      <c r="H45">
        <f t="shared" si="6"/>
        <v>0</v>
      </c>
      <c r="I45">
        <f t="shared" si="7"/>
        <v>0.1978161114414182</v>
      </c>
      <c r="J45">
        <f t="shared" si="8"/>
        <v>0</v>
      </c>
      <c r="K45">
        <f t="shared" si="9"/>
        <v>1</v>
      </c>
      <c r="L45">
        <f t="shared" si="10"/>
        <v>0</v>
      </c>
      <c r="M45">
        <f t="shared" si="11"/>
        <v>0</v>
      </c>
      <c r="N45">
        <f t="shared" si="12"/>
        <v>0.1978161114414182</v>
      </c>
      <c r="O45">
        <f t="shared" si="13"/>
        <v>0</v>
      </c>
      <c r="P45">
        <f t="shared" si="14"/>
        <v>0</v>
      </c>
    </row>
    <row r="46" spans="1:16" x14ac:dyDescent="0.2">
      <c r="A46">
        <v>8.8000000000000007</v>
      </c>
      <c r="B46">
        <f t="shared" si="15"/>
        <v>0</v>
      </c>
      <c r="C46">
        <f t="shared" si="16"/>
        <v>0.23147521650098246</v>
      </c>
      <c r="D46">
        <f t="shared" si="2"/>
        <v>0.23147521650098246</v>
      </c>
      <c r="E46">
        <f t="shared" si="3"/>
        <v>0</v>
      </c>
      <c r="F46">
        <f t="shared" si="4"/>
        <v>1</v>
      </c>
      <c r="G46">
        <f t="shared" si="5"/>
        <v>0.76852478349901754</v>
      </c>
      <c r="H46">
        <f t="shared" si="6"/>
        <v>0</v>
      </c>
      <c r="I46">
        <f t="shared" si="7"/>
        <v>0.23147521650098246</v>
      </c>
      <c r="J46">
        <f t="shared" si="8"/>
        <v>0</v>
      </c>
      <c r="K46">
        <f t="shared" si="9"/>
        <v>1</v>
      </c>
      <c r="L46">
        <f t="shared" si="10"/>
        <v>0</v>
      </c>
      <c r="M46">
        <f t="shared" si="11"/>
        <v>0</v>
      </c>
      <c r="N46">
        <f t="shared" si="12"/>
        <v>0.23147521650098246</v>
      </c>
      <c r="O46">
        <f t="shared" si="13"/>
        <v>0</v>
      </c>
      <c r="P46">
        <f t="shared" si="14"/>
        <v>0</v>
      </c>
    </row>
    <row r="47" spans="1:16" x14ac:dyDescent="0.2">
      <c r="A47">
        <v>9</v>
      </c>
      <c r="B47">
        <f t="shared" si="15"/>
        <v>0</v>
      </c>
      <c r="C47">
        <f t="shared" si="16"/>
        <v>0.2689414213699951</v>
      </c>
      <c r="D47">
        <f t="shared" si="2"/>
        <v>0.2689414213699951</v>
      </c>
      <c r="E47">
        <f t="shared" si="3"/>
        <v>0</v>
      </c>
      <c r="F47">
        <f t="shared" si="4"/>
        <v>1</v>
      </c>
      <c r="G47">
        <f t="shared" si="5"/>
        <v>0.7310585786300049</v>
      </c>
      <c r="H47">
        <f t="shared" si="6"/>
        <v>0</v>
      </c>
      <c r="I47">
        <f t="shared" si="7"/>
        <v>0.2689414213699951</v>
      </c>
      <c r="J47">
        <f t="shared" si="8"/>
        <v>0</v>
      </c>
      <c r="K47">
        <f t="shared" si="9"/>
        <v>1</v>
      </c>
      <c r="L47">
        <f t="shared" si="10"/>
        <v>0</v>
      </c>
      <c r="M47">
        <f t="shared" si="11"/>
        <v>0</v>
      </c>
      <c r="N47">
        <f t="shared" si="12"/>
        <v>0.2689414213699951</v>
      </c>
      <c r="O47">
        <f t="shared" si="13"/>
        <v>0</v>
      </c>
      <c r="P47">
        <f t="shared" si="14"/>
        <v>0</v>
      </c>
    </row>
    <row r="48" spans="1:16" x14ac:dyDescent="0.2">
      <c r="A48">
        <v>9.1999999999999993</v>
      </c>
      <c r="B48">
        <f t="shared" si="15"/>
        <v>0</v>
      </c>
      <c r="C48">
        <f t="shared" si="16"/>
        <v>0.31002551887238738</v>
      </c>
      <c r="D48">
        <f t="shared" si="2"/>
        <v>0.31002551887238738</v>
      </c>
      <c r="E48">
        <f t="shared" si="3"/>
        <v>0</v>
      </c>
      <c r="F48">
        <f t="shared" si="4"/>
        <v>1</v>
      </c>
      <c r="G48">
        <f t="shared" si="5"/>
        <v>0.68997448112761262</v>
      </c>
      <c r="H48">
        <f t="shared" si="6"/>
        <v>0</v>
      </c>
      <c r="I48">
        <f t="shared" si="7"/>
        <v>0.31002551887238738</v>
      </c>
      <c r="J48">
        <f t="shared" si="8"/>
        <v>0</v>
      </c>
      <c r="K48">
        <f t="shared" si="9"/>
        <v>1</v>
      </c>
      <c r="L48">
        <f t="shared" si="10"/>
        <v>0</v>
      </c>
      <c r="M48">
        <f t="shared" si="11"/>
        <v>0</v>
      </c>
      <c r="N48">
        <f t="shared" si="12"/>
        <v>0.31002551887238738</v>
      </c>
      <c r="O48">
        <f t="shared" si="13"/>
        <v>0</v>
      </c>
      <c r="P48">
        <f t="shared" si="14"/>
        <v>0</v>
      </c>
    </row>
    <row r="49" spans="1:16" x14ac:dyDescent="0.2">
      <c r="A49">
        <v>9.4</v>
      </c>
      <c r="B49">
        <f t="shared" si="15"/>
        <v>0</v>
      </c>
      <c r="C49">
        <f t="shared" si="16"/>
        <v>0.35434369377420466</v>
      </c>
      <c r="D49">
        <f t="shared" si="2"/>
        <v>0.35434369377420466</v>
      </c>
      <c r="E49">
        <f t="shared" si="3"/>
        <v>0</v>
      </c>
      <c r="F49">
        <f t="shared" si="4"/>
        <v>1</v>
      </c>
      <c r="G49">
        <f t="shared" si="5"/>
        <v>0.6456563062257954</v>
      </c>
      <c r="H49">
        <f t="shared" si="6"/>
        <v>0</v>
      </c>
      <c r="I49">
        <f t="shared" si="7"/>
        <v>0.35434369377420466</v>
      </c>
      <c r="J49">
        <f t="shared" si="8"/>
        <v>0</v>
      </c>
      <c r="K49">
        <f t="shared" si="9"/>
        <v>1</v>
      </c>
      <c r="L49">
        <f t="shared" si="10"/>
        <v>0</v>
      </c>
      <c r="M49">
        <f t="shared" si="11"/>
        <v>0</v>
      </c>
      <c r="N49">
        <f t="shared" si="12"/>
        <v>0.35434369377420466</v>
      </c>
      <c r="O49">
        <f t="shared" si="13"/>
        <v>0</v>
      </c>
      <c r="P49">
        <f t="shared" si="14"/>
        <v>0</v>
      </c>
    </row>
    <row r="50" spans="1:16" x14ac:dyDescent="0.2">
      <c r="A50">
        <v>9.6</v>
      </c>
      <c r="B50">
        <f t="shared" si="15"/>
        <v>0</v>
      </c>
      <c r="C50">
        <f t="shared" si="16"/>
        <v>0.40131233988754794</v>
      </c>
      <c r="D50">
        <f t="shared" si="2"/>
        <v>0.40131233988754794</v>
      </c>
      <c r="E50">
        <f t="shared" si="3"/>
        <v>0</v>
      </c>
      <c r="F50">
        <f t="shared" si="4"/>
        <v>1</v>
      </c>
      <c r="G50">
        <f t="shared" si="5"/>
        <v>0.598687660112452</v>
      </c>
      <c r="H50">
        <f t="shared" si="6"/>
        <v>0</v>
      </c>
      <c r="I50">
        <f t="shared" si="7"/>
        <v>0.40131233988754794</v>
      </c>
      <c r="J50">
        <f t="shared" si="8"/>
        <v>0</v>
      </c>
      <c r="K50">
        <f t="shared" si="9"/>
        <v>1</v>
      </c>
      <c r="L50">
        <f t="shared" si="10"/>
        <v>0</v>
      </c>
      <c r="M50">
        <f t="shared" si="11"/>
        <v>0</v>
      </c>
      <c r="N50">
        <f t="shared" si="12"/>
        <v>0.40131233988754794</v>
      </c>
      <c r="O50">
        <f t="shared" si="13"/>
        <v>0</v>
      </c>
      <c r="P50">
        <f t="shared" si="14"/>
        <v>0</v>
      </c>
    </row>
    <row r="51" spans="1:16" x14ac:dyDescent="0.2">
      <c r="A51">
        <v>9.8000000000000007</v>
      </c>
      <c r="B51">
        <f t="shared" si="15"/>
        <v>0</v>
      </c>
      <c r="C51">
        <f t="shared" si="16"/>
        <v>0.45016600268752233</v>
      </c>
      <c r="D51">
        <f t="shared" si="2"/>
        <v>0.45016600268752233</v>
      </c>
      <c r="E51">
        <f t="shared" si="3"/>
        <v>0</v>
      </c>
      <c r="F51">
        <f t="shared" si="4"/>
        <v>1</v>
      </c>
      <c r="G51">
        <f t="shared" si="5"/>
        <v>0.54983399731247773</v>
      </c>
      <c r="H51">
        <f t="shared" si="6"/>
        <v>0</v>
      </c>
      <c r="I51">
        <f t="shared" si="7"/>
        <v>0.45016600268752233</v>
      </c>
      <c r="J51">
        <f t="shared" si="8"/>
        <v>0</v>
      </c>
      <c r="K51">
        <f t="shared" si="9"/>
        <v>1</v>
      </c>
      <c r="L51">
        <f t="shared" si="10"/>
        <v>0</v>
      </c>
      <c r="M51">
        <f t="shared" si="11"/>
        <v>0</v>
      </c>
      <c r="N51">
        <f t="shared" si="12"/>
        <v>0.45016600268752233</v>
      </c>
      <c r="O51">
        <f t="shared" si="13"/>
        <v>0</v>
      </c>
      <c r="P51">
        <f t="shared" si="14"/>
        <v>0</v>
      </c>
    </row>
    <row r="52" spans="1:16" x14ac:dyDescent="0.2">
      <c r="A52">
        <v>10</v>
      </c>
      <c r="B52">
        <f t="shared" si="15"/>
        <v>0</v>
      </c>
      <c r="C52">
        <f t="shared" si="16"/>
        <v>0.5</v>
      </c>
      <c r="D52">
        <f t="shared" si="2"/>
        <v>0.5</v>
      </c>
      <c r="E52">
        <f t="shared" si="3"/>
        <v>0</v>
      </c>
      <c r="F52">
        <f t="shared" si="4"/>
        <v>1</v>
      </c>
      <c r="G52">
        <f t="shared" si="5"/>
        <v>0.5</v>
      </c>
      <c r="H52">
        <f t="shared" si="6"/>
        <v>0</v>
      </c>
      <c r="I52">
        <f t="shared" si="7"/>
        <v>0.5</v>
      </c>
      <c r="J52">
        <f t="shared" si="8"/>
        <v>0</v>
      </c>
      <c r="K52">
        <f t="shared" si="9"/>
        <v>1</v>
      </c>
      <c r="L52">
        <f t="shared" si="10"/>
        <v>0</v>
      </c>
      <c r="M52">
        <f t="shared" si="11"/>
        <v>0</v>
      </c>
      <c r="N52">
        <f t="shared" si="12"/>
        <v>0.5</v>
      </c>
      <c r="O52">
        <f t="shared" si="13"/>
        <v>0</v>
      </c>
      <c r="P52">
        <f t="shared" si="14"/>
        <v>0</v>
      </c>
    </row>
    <row r="53" spans="1:16" x14ac:dyDescent="0.2">
      <c r="A53">
        <v>10.199999999999999</v>
      </c>
      <c r="B53">
        <f t="shared" si="15"/>
        <v>0</v>
      </c>
      <c r="C53">
        <f t="shared" si="16"/>
        <v>0.54983399731247773</v>
      </c>
      <c r="D53">
        <f t="shared" si="2"/>
        <v>0.54983399731247773</v>
      </c>
      <c r="E53">
        <f t="shared" si="3"/>
        <v>0</v>
      </c>
      <c r="F53">
        <f t="shared" si="4"/>
        <v>1</v>
      </c>
      <c r="G53">
        <f t="shared" si="5"/>
        <v>0.45016600268752227</v>
      </c>
      <c r="H53">
        <f t="shared" si="6"/>
        <v>0</v>
      </c>
      <c r="I53">
        <f t="shared" si="7"/>
        <v>0.54983399731247773</v>
      </c>
      <c r="J53">
        <f t="shared" si="8"/>
        <v>0</v>
      </c>
      <c r="K53">
        <f t="shared" si="9"/>
        <v>1</v>
      </c>
      <c r="L53">
        <f t="shared" si="10"/>
        <v>0</v>
      </c>
      <c r="M53">
        <f t="shared" si="11"/>
        <v>0</v>
      </c>
      <c r="N53">
        <f t="shared" si="12"/>
        <v>0.54983399731247773</v>
      </c>
      <c r="O53">
        <f t="shared" si="13"/>
        <v>0</v>
      </c>
      <c r="P53">
        <f t="shared" si="14"/>
        <v>0</v>
      </c>
    </row>
    <row r="54" spans="1:16" x14ac:dyDescent="0.2">
      <c r="A54">
        <v>10.4</v>
      </c>
      <c r="B54">
        <f t="shared" si="15"/>
        <v>0</v>
      </c>
      <c r="C54">
        <f t="shared" si="16"/>
        <v>0.59868766011245211</v>
      </c>
      <c r="D54">
        <f t="shared" si="2"/>
        <v>0.59868766011245211</v>
      </c>
      <c r="E54">
        <f t="shared" si="3"/>
        <v>0</v>
      </c>
      <c r="F54">
        <f t="shared" si="4"/>
        <v>1</v>
      </c>
      <c r="G54">
        <f t="shared" si="5"/>
        <v>0.40131233988754789</v>
      </c>
      <c r="H54">
        <f t="shared" si="6"/>
        <v>0</v>
      </c>
      <c r="I54">
        <f t="shared" si="7"/>
        <v>0.59868766011245211</v>
      </c>
      <c r="J54">
        <f t="shared" si="8"/>
        <v>0</v>
      </c>
      <c r="K54">
        <f t="shared" si="9"/>
        <v>1</v>
      </c>
      <c r="L54">
        <f t="shared" si="10"/>
        <v>0</v>
      </c>
      <c r="M54">
        <f t="shared" si="11"/>
        <v>0</v>
      </c>
      <c r="N54">
        <f t="shared" si="12"/>
        <v>0.59868766011245211</v>
      </c>
      <c r="O54">
        <f t="shared" si="13"/>
        <v>0</v>
      </c>
      <c r="P54">
        <f t="shared" si="14"/>
        <v>0</v>
      </c>
    </row>
    <row r="55" spans="1:16" x14ac:dyDescent="0.2">
      <c r="A55">
        <v>10.6</v>
      </c>
      <c r="B55">
        <f t="shared" si="15"/>
        <v>0</v>
      </c>
      <c r="C55">
        <f t="shared" si="16"/>
        <v>0.6456563062257954</v>
      </c>
      <c r="D55">
        <f t="shared" si="2"/>
        <v>0.6456563062257954</v>
      </c>
      <c r="E55">
        <f t="shared" si="3"/>
        <v>0</v>
      </c>
      <c r="F55">
        <f t="shared" si="4"/>
        <v>1</v>
      </c>
      <c r="G55">
        <f t="shared" si="5"/>
        <v>0.3543436937742046</v>
      </c>
      <c r="H55">
        <f t="shared" si="6"/>
        <v>0</v>
      </c>
      <c r="I55">
        <f t="shared" si="7"/>
        <v>0.6456563062257954</v>
      </c>
      <c r="J55">
        <f t="shared" si="8"/>
        <v>0</v>
      </c>
      <c r="K55">
        <f t="shared" si="9"/>
        <v>1</v>
      </c>
      <c r="L55">
        <f t="shared" si="10"/>
        <v>0</v>
      </c>
      <c r="M55">
        <f t="shared" si="11"/>
        <v>0</v>
      </c>
      <c r="N55">
        <f t="shared" si="12"/>
        <v>0.6456563062257954</v>
      </c>
      <c r="O55">
        <f t="shared" si="13"/>
        <v>0</v>
      </c>
      <c r="P55">
        <f t="shared" si="14"/>
        <v>0</v>
      </c>
    </row>
    <row r="56" spans="1:16" x14ac:dyDescent="0.2">
      <c r="A56">
        <v>10.8</v>
      </c>
      <c r="B56">
        <f t="shared" si="15"/>
        <v>0</v>
      </c>
      <c r="C56">
        <f t="shared" si="16"/>
        <v>0.68997448112761262</v>
      </c>
      <c r="D56">
        <f t="shared" si="2"/>
        <v>0.68997448112761262</v>
      </c>
      <c r="E56">
        <f t="shared" si="3"/>
        <v>0</v>
      </c>
      <c r="F56">
        <f t="shared" si="4"/>
        <v>1</v>
      </c>
      <c r="G56">
        <f t="shared" si="5"/>
        <v>0.31002551887238738</v>
      </c>
      <c r="H56">
        <f t="shared" si="6"/>
        <v>0</v>
      </c>
      <c r="I56">
        <f t="shared" si="7"/>
        <v>0.68997448112761262</v>
      </c>
      <c r="J56">
        <f t="shared" si="8"/>
        <v>0</v>
      </c>
      <c r="K56">
        <f t="shared" si="9"/>
        <v>1</v>
      </c>
      <c r="L56">
        <f t="shared" si="10"/>
        <v>0</v>
      </c>
      <c r="M56">
        <f t="shared" si="11"/>
        <v>0</v>
      </c>
      <c r="N56">
        <f t="shared" si="12"/>
        <v>0.68997448112761262</v>
      </c>
      <c r="O56">
        <f t="shared" si="13"/>
        <v>0</v>
      </c>
      <c r="P56">
        <f t="shared" si="14"/>
        <v>0</v>
      </c>
    </row>
    <row r="57" spans="1:16" x14ac:dyDescent="0.2">
      <c r="A57">
        <v>11</v>
      </c>
      <c r="B57">
        <f t="shared" si="15"/>
        <v>0</v>
      </c>
      <c r="C57">
        <f t="shared" si="16"/>
        <v>0.7310585786300049</v>
      </c>
      <c r="D57">
        <f t="shared" si="2"/>
        <v>0.7310585786300049</v>
      </c>
      <c r="E57">
        <f t="shared" si="3"/>
        <v>0</v>
      </c>
      <c r="F57">
        <f t="shared" si="4"/>
        <v>1</v>
      </c>
      <c r="G57">
        <f t="shared" si="5"/>
        <v>0.2689414213699951</v>
      </c>
      <c r="H57">
        <f t="shared" si="6"/>
        <v>0</v>
      </c>
      <c r="I57">
        <f t="shared" si="7"/>
        <v>0.7310585786300049</v>
      </c>
      <c r="J57">
        <f t="shared" si="8"/>
        <v>0</v>
      </c>
      <c r="K57">
        <f t="shared" si="9"/>
        <v>1</v>
      </c>
      <c r="L57">
        <f t="shared" si="10"/>
        <v>0</v>
      </c>
      <c r="M57">
        <f t="shared" si="11"/>
        <v>0</v>
      </c>
      <c r="N57">
        <f t="shared" si="12"/>
        <v>0.7310585786300049</v>
      </c>
      <c r="O57">
        <f t="shared" si="13"/>
        <v>0</v>
      </c>
      <c r="P57">
        <f t="shared" si="14"/>
        <v>0</v>
      </c>
    </row>
    <row r="58" spans="1:16" x14ac:dyDescent="0.2">
      <c r="A58">
        <v>11.2</v>
      </c>
      <c r="B58">
        <f t="shared" si="15"/>
        <v>0</v>
      </c>
      <c r="C58">
        <f t="shared" si="16"/>
        <v>0.76852478349901754</v>
      </c>
      <c r="D58">
        <f t="shared" si="2"/>
        <v>0.76852478349901754</v>
      </c>
      <c r="E58">
        <f t="shared" si="3"/>
        <v>0</v>
      </c>
      <c r="F58">
        <f t="shared" si="4"/>
        <v>1</v>
      </c>
      <c r="G58">
        <f t="shared" si="5"/>
        <v>0.23147521650098246</v>
      </c>
      <c r="H58">
        <f t="shared" si="6"/>
        <v>0</v>
      </c>
      <c r="I58">
        <f t="shared" si="7"/>
        <v>0.76852478349901754</v>
      </c>
      <c r="J58">
        <f t="shared" si="8"/>
        <v>0</v>
      </c>
      <c r="K58">
        <f t="shared" si="9"/>
        <v>1</v>
      </c>
      <c r="L58">
        <f t="shared" si="10"/>
        <v>0</v>
      </c>
      <c r="M58">
        <f t="shared" si="11"/>
        <v>0</v>
      </c>
      <c r="N58">
        <f t="shared" si="12"/>
        <v>0.76852478349901754</v>
      </c>
      <c r="O58">
        <f t="shared" si="13"/>
        <v>0</v>
      </c>
      <c r="P58">
        <f t="shared" si="14"/>
        <v>0</v>
      </c>
    </row>
    <row r="59" spans="1:16" x14ac:dyDescent="0.2">
      <c r="A59">
        <v>11.4</v>
      </c>
      <c r="B59">
        <f t="shared" si="15"/>
        <v>0</v>
      </c>
      <c r="C59">
        <f t="shared" si="16"/>
        <v>0.8021838885585818</v>
      </c>
      <c r="D59">
        <f t="shared" si="2"/>
        <v>0.8021838885585818</v>
      </c>
      <c r="E59">
        <f t="shared" si="3"/>
        <v>0</v>
      </c>
      <c r="F59">
        <f t="shared" si="4"/>
        <v>1</v>
      </c>
      <c r="G59">
        <f t="shared" si="5"/>
        <v>0.1978161114414182</v>
      </c>
      <c r="H59">
        <f t="shared" si="6"/>
        <v>0</v>
      </c>
      <c r="I59">
        <f t="shared" si="7"/>
        <v>0.8021838885585818</v>
      </c>
      <c r="J59">
        <f t="shared" si="8"/>
        <v>0</v>
      </c>
      <c r="K59">
        <f t="shared" si="9"/>
        <v>1</v>
      </c>
      <c r="L59">
        <f t="shared" si="10"/>
        <v>0</v>
      </c>
      <c r="M59">
        <f t="shared" si="11"/>
        <v>0</v>
      </c>
      <c r="N59">
        <f t="shared" si="12"/>
        <v>0.8021838885585818</v>
      </c>
      <c r="O59">
        <f t="shared" si="13"/>
        <v>0</v>
      </c>
      <c r="P59">
        <f t="shared" si="14"/>
        <v>0</v>
      </c>
    </row>
    <row r="60" spans="1:16" x14ac:dyDescent="0.2">
      <c r="A60">
        <v>11.6</v>
      </c>
      <c r="B60">
        <f t="shared" si="15"/>
        <v>0</v>
      </c>
      <c r="C60">
        <f t="shared" si="16"/>
        <v>0.83201838513392445</v>
      </c>
      <c r="D60">
        <f t="shared" si="2"/>
        <v>0.83201838513392445</v>
      </c>
      <c r="E60">
        <f t="shared" si="3"/>
        <v>0</v>
      </c>
      <c r="F60">
        <f t="shared" si="4"/>
        <v>1</v>
      </c>
      <c r="G60">
        <f t="shared" si="5"/>
        <v>0.16798161486607555</v>
      </c>
      <c r="H60">
        <f t="shared" si="6"/>
        <v>0</v>
      </c>
      <c r="I60">
        <f t="shared" si="7"/>
        <v>0.83201838513392445</v>
      </c>
      <c r="J60">
        <f t="shared" si="8"/>
        <v>0</v>
      </c>
      <c r="K60">
        <f t="shared" si="9"/>
        <v>1</v>
      </c>
      <c r="L60">
        <f t="shared" si="10"/>
        <v>0</v>
      </c>
      <c r="M60">
        <f t="shared" si="11"/>
        <v>0</v>
      </c>
      <c r="N60">
        <f t="shared" si="12"/>
        <v>0.83201838513392445</v>
      </c>
      <c r="O60">
        <f t="shared" si="13"/>
        <v>0</v>
      </c>
      <c r="P60">
        <f t="shared" si="14"/>
        <v>0</v>
      </c>
    </row>
    <row r="61" spans="1:16" x14ac:dyDescent="0.2">
      <c r="A61">
        <v>11.8</v>
      </c>
      <c r="B61">
        <f t="shared" si="15"/>
        <v>0</v>
      </c>
      <c r="C61">
        <f t="shared" si="16"/>
        <v>0.85814893509951229</v>
      </c>
      <c r="D61">
        <f t="shared" si="2"/>
        <v>0.85814893509951229</v>
      </c>
      <c r="E61">
        <f t="shared" si="3"/>
        <v>0</v>
      </c>
      <c r="F61">
        <f t="shared" si="4"/>
        <v>1</v>
      </c>
      <c r="G61">
        <f t="shared" si="5"/>
        <v>0.14185106490048771</v>
      </c>
      <c r="H61">
        <f t="shared" si="6"/>
        <v>0</v>
      </c>
      <c r="I61">
        <f t="shared" si="7"/>
        <v>0.85814893509951229</v>
      </c>
      <c r="J61">
        <f t="shared" si="8"/>
        <v>0</v>
      </c>
      <c r="K61">
        <f t="shared" si="9"/>
        <v>1</v>
      </c>
      <c r="L61">
        <f t="shared" si="10"/>
        <v>0</v>
      </c>
      <c r="M61">
        <f t="shared" si="11"/>
        <v>0</v>
      </c>
      <c r="N61">
        <f t="shared" si="12"/>
        <v>0.85814893509951229</v>
      </c>
      <c r="O61">
        <f t="shared" si="13"/>
        <v>0</v>
      </c>
      <c r="P61">
        <f t="shared" si="14"/>
        <v>0</v>
      </c>
    </row>
    <row r="62" spans="1:16" x14ac:dyDescent="0.2">
      <c r="A62">
        <v>12</v>
      </c>
      <c r="B62">
        <f t="shared" si="15"/>
        <v>0</v>
      </c>
      <c r="C62">
        <f t="shared" si="16"/>
        <v>0.88079707797788231</v>
      </c>
      <c r="D62">
        <f t="shared" si="2"/>
        <v>0.88079707797788231</v>
      </c>
      <c r="E62">
        <f t="shared" si="3"/>
        <v>0</v>
      </c>
      <c r="F62">
        <f t="shared" si="4"/>
        <v>1</v>
      </c>
      <c r="G62">
        <f t="shared" si="5"/>
        <v>0.11920292202211769</v>
      </c>
      <c r="H62">
        <f t="shared" si="6"/>
        <v>0</v>
      </c>
      <c r="I62">
        <f t="shared" si="7"/>
        <v>0.88079707797788231</v>
      </c>
      <c r="J62">
        <f t="shared" si="8"/>
        <v>0</v>
      </c>
      <c r="K62">
        <f t="shared" si="9"/>
        <v>1</v>
      </c>
      <c r="L62">
        <f t="shared" si="10"/>
        <v>0</v>
      </c>
      <c r="M62">
        <f t="shared" si="11"/>
        <v>0</v>
      </c>
      <c r="N62">
        <f t="shared" si="12"/>
        <v>0.88079707797788231</v>
      </c>
      <c r="O62">
        <f t="shared" si="13"/>
        <v>0</v>
      </c>
      <c r="P62">
        <f t="shared" si="14"/>
        <v>0</v>
      </c>
    </row>
    <row r="63" spans="1:16" x14ac:dyDescent="0.2">
      <c r="A63">
        <v>12.2</v>
      </c>
      <c r="B63">
        <f t="shared" si="15"/>
        <v>0</v>
      </c>
      <c r="C63">
        <f t="shared" si="16"/>
        <v>0.9002495108803148</v>
      </c>
      <c r="D63">
        <f t="shared" si="2"/>
        <v>0.9002495108803148</v>
      </c>
      <c r="E63">
        <f t="shared" si="3"/>
        <v>0</v>
      </c>
      <c r="F63">
        <f t="shared" si="4"/>
        <v>1</v>
      </c>
      <c r="G63">
        <f t="shared" si="5"/>
        <v>9.9750489119685204E-2</v>
      </c>
      <c r="H63">
        <f t="shared" si="6"/>
        <v>0</v>
      </c>
      <c r="I63">
        <f t="shared" si="7"/>
        <v>0.9002495108803148</v>
      </c>
      <c r="J63">
        <f t="shared" si="8"/>
        <v>0</v>
      </c>
      <c r="K63">
        <f t="shared" si="9"/>
        <v>1</v>
      </c>
      <c r="L63">
        <f t="shared" si="10"/>
        <v>0</v>
      </c>
      <c r="M63">
        <f t="shared" si="11"/>
        <v>0</v>
      </c>
      <c r="N63">
        <f t="shared" si="12"/>
        <v>0.9002495108803148</v>
      </c>
      <c r="O63">
        <f t="shared" si="13"/>
        <v>0</v>
      </c>
      <c r="P63">
        <f t="shared" si="14"/>
        <v>0</v>
      </c>
    </row>
    <row r="64" spans="1:16" x14ac:dyDescent="0.2">
      <c r="A64">
        <v>12.4</v>
      </c>
      <c r="B64">
        <f t="shared" si="15"/>
        <v>0</v>
      </c>
      <c r="C64">
        <f t="shared" si="16"/>
        <v>0.91682730350607766</v>
      </c>
      <c r="D64">
        <f t="shared" si="2"/>
        <v>0.91682730350607766</v>
      </c>
      <c r="E64">
        <f t="shared" si="3"/>
        <v>0</v>
      </c>
      <c r="F64">
        <f t="shared" si="4"/>
        <v>1</v>
      </c>
      <c r="G64">
        <f t="shared" si="5"/>
        <v>8.3172696493922338E-2</v>
      </c>
      <c r="H64">
        <f t="shared" si="6"/>
        <v>0</v>
      </c>
      <c r="I64">
        <f t="shared" si="7"/>
        <v>0.91682730350607766</v>
      </c>
      <c r="J64">
        <f t="shared" si="8"/>
        <v>0</v>
      </c>
      <c r="K64">
        <f t="shared" si="9"/>
        <v>1</v>
      </c>
      <c r="L64">
        <f t="shared" si="10"/>
        <v>0</v>
      </c>
      <c r="M64">
        <f t="shared" si="11"/>
        <v>0</v>
      </c>
      <c r="N64">
        <f t="shared" si="12"/>
        <v>0.91682730350607766</v>
      </c>
      <c r="O64">
        <f t="shared" si="13"/>
        <v>0</v>
      </c>
      <c r="P64">
        <f t="shared" si="14"/>
        <v>0</v>
      </c>
    </row>
    <row r="65" spans="1:16" x14ac:dyDescent="0.2">
      <c r="A65">
        <v>12.6</v>
      </c>
      <c r="B65">
        <f t="shared" si="15"/>
        <v>0</v>
      </c>
      <c r="C65">
        <f t="shared" si="16"/>
        <v>0.93086157965665306</v>
      </c>
      <c r="D65">
        <f t="shared" si="2"/>
        <v>0.93086157965665306</v>
      </c>
      <c r="E65">
        <f t="shared" si="3"/>
        <v>0</v>
      </c>
      <c r="F65">
        <f t="shared" si="4"/>
        <v>1</v>
      </c>
      <c r="G65">
        <f t="shared" si="5"/>
        <v>6.913842034334694E-2</v>
      </c>
      <c r="H65">
        <f t="shared" si="6"/>
        <v>0</v>
      </c>
      <c r="I65">
        <f t="shared" si="7"/>
        <v>0.93086157965665306</v>
      </c>
      <c r="J65">
        <f t="shared" si="8"/>
        <v>0</v>
      </c>
      <c r="K65">
        <f t="shared" si="9"/>
        <v>1</v>
      </c>
      <c r="L65">
        <f t="shared" si="10"/>
        <v>0</v>
      </c>
      <c r="M65">
        <f t="shared" si="11"/>
        <v>0</v>
      </c>
      <c r="N65">
        <f t="shared" si="12"/>
        <v>0.93086157965665306</v>
      </c>
      <c r="O65">
        <f t="shared" si="13"/>
        <v>0</v>
      </c>
      <c r="P65">
        <f t="shared" si="14"/>
        <v>0</v>
      </c>
    </row>
    <row r="66" spans="1:16" x14ac:dyDescent="0.2">
      <c r="A66">
        <v>12.8</v>
      </c>
      <c r="B66">
        <f t="shared" ref="B66:B97" si="17">IF(A66&lt;$R$3,0,IF(AND($R$3&lt;=A66,A66&lt;=$S$3),(A66-$R$3)/($S$3-$R$3),IF(AND($S$3&lt;A66,A66&lt;=$T$3),($T$3-A66)/($T$3-$S$3),0)))</f>
        <v>0</v>
      </c>
      <c r="C66">
        <f t="shared" ref="C66:C97" si="18">1/(1+EXP(-$R$6*(A66-$T$6)))</f>
        <v>0.94267582410113127</v>
      </c>
      <c r="D66">
        <f t="shared" si="2"/>
        <v>0.94267582410113127</v>
      </c>
      <c r="E66">
        <f t="shared" si="3"/>
        <v>0</v>
      </c>
      <c r="F66">
        <f t="shared" si="4"/>
        <v>1</v>
      </c>
      <c r="G66">
        <f t="shared" si="5"/>
        <v>5.7324175898868734E-2</v>
      </c>
      <c r="H66">
        <f t="shared" si="6"/>
        <v>0</v>
      </c>
      <c r="I66">
        <f t="shared" si="7"/>
        <v>0.94267582410113127</v>
      </c>
      <c r="J66">
        <f t="shared" si="8"/>
        <v>0</v>
      </c>
      <c r="K66">
        <f t="shared" si="9"/>
        <v>1</v>
      </c>
      <c r="L66">
        <f t="shared" si="10"/>
        <v>0</v>
      </c>
      <c r="M66">
        <f t="shared" si="11"/>
        <v>0</v>
      </c>
      <c r="N66">
        <f t="shared" si="12"/>
        <v>0.94267582410113127</v>
      </c>
      <c r="O66">
        <f t="shared" si="13"/>
        <v>0</v>
      </c>
      <c r="P66">
        <f t="shared" si="14"/>
        <v>0</v>
      </c>
    </row>
    <row r="67" spans="1:16" x14ac:dyDescent="0.2">
      <c r="A67">
        <v>13</v>
      </c>
      <c r="B67">
        <f t="shared" si="17"/>
        <v>0</v>
      </c>
      <c r="C67">
        <f t="shared" si="18"/>
        <v>0.95257412682243336</v>
      </c>
      <c r="D67">
        <f t="shared" ref="D67:D130" si="19">MAX(B67,C67)</f>
        <v>0.95257412682243336</v>
      </c>
      <c r="E67">
        <f t="shared" ref="E67:E130" si="20">MIN(B67:C67)</f>
        <v>0</v>
      </c>
      <c r="F67">
        <f t="shared" ref="F67:F130" si="21">1-B67</f>
        <v>1</v>
      </c>
      <c r="G67">
        <f t="shared" ref="G67:G130" si="22">1-C67</f>
        <v>4.7425873177566635E-2</v>
      </c>
      <c r="H67">
        <f t="shared" ref="H67:H130" si="23">IF(B67&gt;C67,B67-C67,0)</f>
        <v>0</v>
      </c>
      <c r="I67">
        <f t="shared" ref="I67:I130" si="24" xml:space="preserve"> MAX(MIN(B67,1-C67),MIN(1-B67,C67))</f>
        <v>0.95257412682243336</v>
      </c>
      <c r="J67">
        <f t="shared" ref="J67:J130" si="25">MIN(B67,F67)</f>
        <v>0</v>
      </c>
      <c r="K67">
        <f t="shared" ref="K67:K130" si="26">MAX(B67,F67)</f>
        <v>1</v>
      </c>
      <c r="L67">
        <f t="shared" ref="L67:L130" si="27">B67*C67</f>
        <v>0</v>
      </c>
      <c r="M67">
        <f t="shared" ref="M67:M130" si="28">L67/MAX($L$2:$L$102)</f>
        <v>0</v>
      </c>
      <c r="N67">
        <f t="shared" ref="N67:N130" si="29">B67+C67-B67*C67</f>
        <v>0.95257412682243336</v>
      </c>
      <c r="O67">
        <f t="shared" ref="O67:O130" si="30">B67^$R$9</f>
        <v>0</v>
      </c>
      <c r="P67">
        <f t="shared" ref="P67:P130" si="31">B67^$R$10</f>
        <v>0</v>
      </c>
    </row>
    <row r="68" spans="1:16" x14ac:dyDescent="0.2">
      <c r="A68">
        <v>13.2</v>
      </c>
      <c r="B68">
        <f t="shared" si="17"/>
        <v>0</v>
      </c>
      <c r="C68">
        <f t="shared" si="18"/>
        <v>0.96083427720323566</v>
      </c>
      <c r="D68">
        <f t="shared" si="19"/>
        <v>0.96083427720323566</v>
      </c>
      <c r="E68">
        <f t="shared" si="20"/>
        <v>0</v>
      </c>
      <c r="F68">
        <f t="shared" si="21"/>
        <v>1</v>
      </c>
      <c r="G68">
        <f t="shared" si="22"/>
        <v>3.9165722796764335E-2</v>
      </c>
      <c r="H68">
        <f t="shared" si="23"/>
        <v>0</v>
      </c>
      <c r="I68">
        <f t="shared" si="24"/>
        <v>0.96083427720323566</v>
      </c>
      <c r="J68">
        <f t="shared" si="25"/>
        <v>0</v>
      </c>
      <c r="K68">
        <f t="shared" si="26"/>
        <v>1</v>
      </c>
      <c r="L68">
        <f t="shared" si="27"/>
        <v>0</v>
      </c>
      <c r="M68">
        <f t="shared" si="28"/>
        <v>0</v>
      </c>
      <c r="N68">
        <f t="shared" si="29"/>
        <v>0.96083427720323566</v>
      </c>
      <c r="O68">
        <f t="shared" si="30"/>
        <v>0</v>
      </c>
      <c r="P68">
        <f t="shared" si="31"/>
        <v>0</v>
      </c>
    </row>
    <row r="69" spans="1:16" x14ac:dyDescent="0.2">
      <c r="A69">
        <v>13.4</v>
      </c>
      <c r="B69">
        <f t="shared" si="17"/>
        <v>0</v>
      </c>
      <c r="C69">
        <f t="shared" si="18"/>
        <v>0.96770453530154954</v>
      </c>
      <c r="D69">
        <f t="shared" si="19"/>
        <v>0.96770453530154954</v>
      </c>
      <c r="E69">
        <f t="shared" si="20"/>
        <v>0</v>
      </c>
      <c r="F69">
        <f t="shared" si="21"/>
        <v>1</v>
      </c>
      <c r="G69">
        <f t="shared" si="22"/>
        <v>3.229546469845046E-2</v>
      </c>
      <c r="H69">
        <f t="shared" si="23"/>
        <v>0</v>
      </c>
      <c r="I69">
        <f t="shared" si="24"/>
        <v>0.96770453530154954</v>
      </c>
      <c r="J69">
        <f t="shared" si="25"/>
        <v>0</v>
      </c>
      <c r="K69">
        <f t="shared" si="26"/>
        <v>1</v>
      </c>
      <c r="L69">
        <f t="shared" si="27"/>
        <v>0</v>
      </c>
      <c r="M69">
        <f t="shared" si="28"/>
        <v>0</v>
      </c>
      <c r="N69">
        <f t="shared" si="29"/>
        <v>0.96770453530154954</v>
      </c>
      <c r="O69">
        <f t="shared" si="30"/>
        <v>0</v>
      </c>
      <c r="P69">
        <f t="shared" si="31"/>
        <v>0</v>
      </c>
    </row>
    <row r="70" spans="1:16" x14ac:dyDescent="0.2">
      <c r="A70">
        <v>13.6</v>
      </c>
      <c r="B70">
        <f t="shared" si="17"/>
        <v>0</v>
      </c>
      <c r="C70">
        <f t="shared" si="18"/>
        <v>0.97340300642313404</v>
      </c>
      <c r="D70">
        <f t="shared" si="19"/>
        <v>0.97340300642313404</v>
      </c>
      <c r="E70">
        <f t="shared" si="20"/>
        <v>0</v>
      </c>
      <c r="F70">
        <f t="shared" si="21"/>
        <v>1</v>
      </c>
      <c r="G70">
        <f t="shared" si="22"/>
        <v>2.6596993576865957E-2</v>
      </c>
      <c r="H70">
        <f t="shared" si="23"/>
        <v>0</v>
      </c>
      <c r="I70">
        <f t="shared" si="24"/>
        <v>0.97340300642313404</v>
      </c>
      <c r="J70">
        <f t="shared" si="25"/>
        <v>0</v>
      </c>
      <c r="K70">
        <f t="shared" si="26"/>
        <v>1</v>
      </c>
      <c r="L70">
        <f t="shared" si="27"/>
        <v>0</v>
      </c>
      <c r="M70">
        <f t="shared" si="28"/>
        <v>0</v>
      </c>
      <c r="N70">
        <f t="shared" si="29"/>
        <v>0.97340300642313404</v>
      </c>
      <c r="O70">
        <f t="shared" si="30"/>
        <v>0</v>
      </c>
      <c r="P70">
        <f t="shared" si="31"/>
        <v>0</v>
      </c>
    </row>
    <row r="71" spans="1:16" x14ac:dyDescent="0.2">
      <c r="A71">
        <v>13.8</v>
      </c>
      <c r="B71">
        <f t="shared" si="17"/>
        <v>0</v>
      </c>
      <c r="C71">
        <f t="shared" si="18"/>
        <v>0.97811872906386943</v>
      </c>
      <c r="D71">
        <f t="shared" si="19"/>
        <v>0.97811872906386943</v>
      </c>
      <c r="E71">
        <f t="shared" si="20"/>
        <v>0</v>
      </c>
      <c r="F71">
        <f t="shared" si="21"/>
        <v>1</v>
      </c>
      <c r="G71">
        <f t="shared" si="22"/>
        <v>2.188127093613057E-2</v>
      </c>
      <c r="H71">
        <f t="shared" si="23"/>
        <v>0</v>
      </c>
      <c r="I71">
        <f t="shared" si="24"/>
        <v>0.97811872906386943</v>
      </c>
      <c r="J71">
        <f t="shared" si="25"/>
        <v>0</v>
      </c>
      <c r="K71">
        <f t="shared" si="26"/>
        <v>1</v>
      </c>
      <c r="L71">
        <f t="shared" si="27"/>
        <v>0</v>
      </c>
      <c r="M71">
        <f t="shared" si="28"/>
        <v>0</v>
      </c>
      <c r="N71">
        <f t="shared" si="29"/>
        <v>0.97811872906386943</v>
      </c>
      <c r="O71">
        <f t="shared" si="30"/>
        <v>0</v>
      </c>
      <c r="P71">
        <f t="shared" si="31"/>
        <v>0</v>
      </c>
    </row>
    <row r="72" spans="1:16" x14ac:dyDescent="0.2">
      <c r="A72">
        <v>14</v>
      </c>
      <c r="B72">
        <f t="shared" si="17"/>
        <v>0</v>
      </c>
      <c r="C72">
        <f t="shared" si="18"/>
        <v>0.98201379003790845</v>
      </c>
      <c r="D72">
        <f t="shared" si="19"/>
        <v>0.98201379003790845</v>
      </c>
      <c r="E72">
        <f t="shared" si="20"/>
        <v>0</v>
      </c>
      <c r="F72">
        <f t="shared" si="21"/>
        <v>1</v>
      </c>
      <c r="G72">
        <f t="shared" si="22"/>
        <v>1.7986209962091548E-2</v>
      </c>
      <c r="H72">
        <f t="shared" si="23"/>
        <v>0</v>
      </c>
      <c r="I72">
        <f t="shared" si="24"/>
        <v>0.98201379003790845</v>
      </c>
      <c r="J72">
        <f t="shared" si="25"/>
        <v>0</v>
      </c>
      <c r="K72">
        <f t="shared" si="26"/>
        <v>1</v>
      </c>
      <c r="L72">
        <f t="shared" si="27"/>
        <v>0</v>
      </c>
      <c r="M72">
        <f t="shared" si="28"/>
        <v>0</v>
      </c>
      <c r="N72">
        <f t="shared" si="29"/>
        <v>0.98201379003790845</v>
      </c>
      <c r="O72">
        <f t="shared" si="30"/>
        <v>0</v>
      </c>
      <c r="P72">
        <f t="shared" si="31"/>
        <v>0</v>
      </c>
    </row>
    <row r="73" spans="1:16" x14ac:dyDescent="0.2">
      <c r="A73">
        <v>14.2</v>
      </c>
      <c r="B73">
        <f t="shared" si="17"/>
        <v>0</v>
      </c>
      <c r="C73">
        <f t="shared" si="18"/>
        <v>0.98522596830672693</v>
      </c>
      <c r="D73">
        <f t="shared" si="19"/>
        <v>0.98522596830672693</v>
      </c>
      <c r="E73">
        <f t="shared" si="20"/>
        <v>0</v>
      </c>
      <c r="F73">
        <f t="shared" si="21"/>
        <v>1</v>
      </c>
      <c r="G73">
        <f t="shared" si="22"/>
        <v>1.4774031693273071E-2</v>
      </c>
      <c r="H73">
        <f t="shared" si="23"/>
        <v>0</v>
      </c>
      <c r="I73">
        <f t="shared" si="24"/>
        <v>0.98522596830672693</v>
      </c>
      <c r="J73">
        <f t="shared" si="25"/>
        <v>0</v>
      </c>
      <c r="K73">
        <f t="shared" si="26"/>
        <v>1</v>
      </c>
      <c r="L73">
        <f t="shared" si="27"/>
        <v>0</v>
      </c>
      <c r="M73">
        <f t="shared" si="28"/>
        <v>0</v>
      </c>
      <c r="N73">
        <f t="shared" si="29"/>
        <v>0.98522596830672693</v>
      </c>
      <c r="O73">
        <f t="shared" si="30"/>
        <v>0</v>
      </c>
      <c r="P73">
        <f t="shared" si="31"/>
        <v>0</v>
      </c>
    </row>
    <row r="74" spans="1:16" x14ac:dyDescent="0.2">
      <c r="A74">
        <v>14.4</v>
      </c>
      <c r="B74">
        <f t="shared" si="17"/>
        <v>0</v>
      </c>
      <c r="C74">
        <f t="shared" si="18"/>
        <v>0.98787156501572571</v>
      </c>
      <c r="D74">
        <f t="shared" si="19"/>
        <v>0.98787156501572571</v>
      </c>
      <c r="E74">
        <f t="shared" si="20"/>
        <v>0</v>
      </c>
      <c r="F74">
        <f t="shared" si="21"/>
        <v>1</v>
      </c>
      <c r="G74">
        <f t="shared" si="22"/>
        <v>1.2128434984274294E-2</v>
      </c>
      <c r="H74">
        <f t="shared" si="23"/>
        <v>0</v>
      </c>
      <c r="I74">
        <f t="shared" si="24"/>
        <v>0.98787156501572571</v>
      </c>
      <c r="J74">
        <f t="shared" si="25"/>
        <v>0</v>
      </c>
      <c r="K74">
        <f t="shared" si="26"/>
        <v>1</v>
      </c>
      <c r="L74">
        <f t="shared" si="27"/>
        <v>0</v>
      </c>
      <c r="M74">
        <f t="shared" si="28"/>
        <v>0</v>
      </c>
      <c r="N74">
        <f t="shared" si="29"/>
        <v>0.98787156501572571</v>
      </c>
      <c r="O74">
        <f t="shared" si="30"/>
        <v>0</v>
      </c>
      <c r="P74">
        <f t="shared" si="31"/>
        <v>0</v>
      </c>
    </row>
    <row r="75" spans="1:16" x14ac:dyDescent="0.2">
      <c r="A75">
        <v>14.6</v>
      </c>
      <c r="B75">
        <f t="shared" si="17"/>
        <v>0</v>
      </c>
      <c r="C75">
        <f t="shared" si="18"/>
        <v>0.99004819813309575</v>
      </c>
      <c r="D75">
        <f t="shared" si="19"/>
        <v>0.99004819813309575</v>
      </c>
      <c r="E75">
        <f t="shared" si="20"/>
        <v>0</v>
      </c>
      <c r="F75">
        <f t="shared" si="21"/>
        <v>1</v>
      </c>
      <c r="G75">
        <f t="shared" si="22"/>
        <v>9.9518018669042529E-3</v>
      </c>
      <c r="H75">
        <f t="shared" si="23"/>
        <v>0</v>
      </c>
      <c r="I75">
        <f t="shared" si="24"/>
        <v>0.99004819813309575</v>
      </c>
      <c r="J75">
        <f t="shared" si="25"/>
        <v>0</v>
      </c>
      <c r="K75">
        <f t="shared" si="26"/>
        <v>1</v>
      </c>
      <c r="L75">
        <f t="shared" si="27"/>
        <v>0</v>
      </c>
      <c r="M75">
        <f t="shared" si="28"/>
        <v>0</v>
      </c>
      <c r="N75">
        <f t="shared" si="29"/>
        <v>0.99004819813309575</v>
      </c>
      <c r="O75">
        <f t="shared" si="30"/>
        <v>0</v>
      </c>
      <c r="P75">
        <f t="shared" si="31"/>
        <v>0</v>
      </c>
    </row>
    <row r="76" spans="1:16" x14ac:dyDescent="0.2">
      <c r="A76">
        <v>14.8</v>
      </c>
      <c r="B76">
        <f t="shared" si="17"/>
        <v>0</v>
      </c>
      <c r="C76">
        <f t="shared" si="18"/>
        <v>0.99183742884684012</v>
      </c>
      <c r="D76">
        <f t="shared" si="19"/>
        <v>0.99183742884684012</v>
      </c>
      <c r="E76">
        <f t="shared" si="20"/>
        <v>0</v>
      </c>
      <c r="F76">
        <f t="shared" si="21"/>
        <v>1</v>
      </c>
      <c r="G76">
        <f t="shared" si="22"/>
        <v>8.162571153159881E-3</v>
      </c>
      <c r="H76">
        <f t="shared" si="23"/>
        <v>0</v>
      </c>
      <c r="I76">
        <f t="shared" si="24"/>
        <v>0.99183742884684012</v>
      </c>
      <c r="J76">
        <f t="shared" si="25"/>
        <v>0</v>
      </c>
      <c r="K76">
        <f t="shared" si="26"/>
        <v>1</v>
      </c>
      <c r="L76">
        <f t="shared" si="27"/>
        <v>0</v>
      </c>
      <c r="M76">
        <f t="shared" si="28"/>
        <v>0</v>
      </c>
      <c r="N76">
        <f t="shared" si="29"/>
        <v>0.99183742884684012</v>
      </c>
      <c r="O76">
        <f t="shared" si="30"/>
        <v>0</v>
      </c>
      <c r="P76">
        <f t="shared" si="31"/>
        <v>0</v>
      </c>
    </row>
    <row r="77" spans="1:16" x14ac:dyDescent="0.2">
      <c r="A77">
        <v>15</v>
      </c>
      <c r="B77">
        <f t="shared" si="17"/>
        <v>0</v>
      </c>
      <c r="C77">
        <f t="shared" si="18"/>
        <v>0.99330714907571527</v>
      </c>
      <c r="D77">
        <f t="shared" si="19"/>
        <v>0.99330714907571527</v>
      </c>
      <c r="E77">
        <f t="shared" si="20"/>
        <v>0</v>
      </c>
      <c r="F77">
        <f t="shared" si="21"/>
        <v>1</v>
      </c>
      <c r="G77">
        <f t="shared" si="22"/>
        <v>6.6928509242847323E-3</v>
      </c>
      <c r="H77">
        <f t="shared" si="23"/>
        <v>0</v>
      </c>
      <c r="I77">
        <f t="shared" si="24"/>
        <v>0.99330714907571527</v>
      </c>
      <c r="J77">
        <f t="shared" si="25"/>
        <v>0</v>
      </c>
      <c r="K77">
        <f t="shared" si="26"/>
        <v>1</v>
      </c>
      <c r="L77">
        <f t="shared" si="27"/>
        <v>0</v>
      </c>
      <c r="M77">
        <f t="shared" si="28"/>
        <v>0</v>
      </c>
      <c r="N77">
        <f t="shared" si="29"/>
        <v>0.99330714907571527</v>
      </c>
      <c r="O77">
        <f t="shared" si="30"/>
        <v>0</v>
      </c>
      <c r="P77">
        <f t="shared" si="31"/>
        <v>0</v>
      </c>
    </row>
    <row r="78" spans="1:16" x14ac:dyDescent="0.2">
      <c r="A78">
        <v>15.2</v>
      </c>
      <c r="B78">
        <f t="shared" si="17"/>
        <v>0</v>
      </c>
      <c r="C78">
        <f t="shared" si="18"/>
        <v>0.99451370110054949</v>
      </c>
      <c r="D78">
        <f t="shared" si="19"/>
        <v>0.99451370110054949</v>
      </c>
      <c r="E78">
        <f t="shared" si="20"/>
        <v>0</v>
      </c>
      <c r="F78">
        <f t="shared" si="21"/>
        <v>1</v>
      </c>
      <c r="G78">
        <f t="shared" si="22"/>
        <v>5.4862988994505146E-3</v>
      </c>
      <c r="H78">
        <f t="shared" si="23"/>
        <v>0</v>
      </c>
      <c r="I78">
        <f t="shared" si="24"/>
        <v>0.99451370110054949</v>
      </c>
      <c r="J78">
        <f t="shared" si="25"/>
        <v>0</v>
      </c>
      <c r="K78">
        <f t="shared" si="26"/>
        <v>1</v>
      </c>
      <c r="L78">
        <f t="shared" si="27"/>
        <v>0</v>
      </c>
      <c r="M78">
        <f t="shared" si="28"/>
        <v>0</v>
      </c>
      <c r="N78">
        <f t="shared" si="29"/>
        <v>0.99451370110054949</v>
      </c>
      <c r="O78">
        <f t="shared" si="30"/>
        <v>0</v>
      </c>
      <c r="P78">
        <f t="shared" si="31"/>
        <v>0</v>
      </c>
    </row>
    <row r="79" spans="1:16" x14ac:dyDescent="0.2">
      <c r="A79">
        <v>15.4</v>
      </c>
      <c r="B79">
        <f t="shared" si="17"/>
        <v>0</v>
      </c>
      <c r="C79">
        <f t="shared" si="18"/>
        <v>0.99550372683905886</v>
      </c>
      <c r="D79">
        <f t="shared" si="19"/>
        <v>0.99550372683905886</v>
      </c>
      <c r="E79">
        <f t="shared" si="20"/>
        <v>0</v>
      </c>
      <c r="F79">
        <f t="shared" si="21"/>
        <v>1</v>
      </c>
      <c r="G79">
        <f t="shared" si="22"/>
        <v>4.4962731609411444E-3</v>
      </c>
      <c r="H79">
        <f t="shared" si="23"/>
        <v>0</v>
      </c>
      <c r="I79">
        <f t="shared" si="24"/>
        <v>0.99550372683905886</v>
      </c>
      <c r="J79">
        <f t="shared" si="25"/>
        <v>0</v>
      </c>
      <c r="K79">
        <f t="shared" si="26"/>
        <v>1</v>
      </c>
      <c r="L79">
        <f t="shared" si="27"/>
        <v>0</v>
      </c>
      <c r="M79">
        <f t="shared" si="28"/>
        <v>0</v>
      </c>
      <c r="N79">
        <f t="shared" si="29"/>
        <v>0.99550372683905886</v>
      </c>
      <c r="O79">
        <f t="shared" si="30"/>
        <v>0</v>
      </c>
      <c r="P79">
        <f t="shared" si="31"/>
        <v>0</v>
      </c>
    </row>
    <row r="80" spans="1:16" x14ac:dyDescent="0.2">
      <c r="A80">
        <v>15.6</v>
      </c>
      <c r="B80">
        <f t="shared" si="17"/>
        <v>0</v>
      </c>
      <c r="C80">
        <f t="shared" si="18"/>
        <v>0.99631576010056411</v>
      </c>
      <c r="D80">
        <f t="shared" si="19"/>
        <v>0.99631576010056411</v>
      </c>
      <c r="E80">
        <f t="shared" si="20"/>
        <v>0</v>
      </c>
      <c r="F80">
        <f t="shared" si="21"/>
        <v>1</v>
      </c>
      <c r="G80">
        <f t="shared" si="22"/>
        <v>3.6842398994358927E-3</v>
      </c>
      <c r="H80">
        <f t="shared" si="23"/>
        <v>0</v>
      </c>
      <c r="I80">
        <f t="shared" si="24"/>
        <v>0.99631576010056411</v>
      </c>
      <c r="J80">
        <f t="shared" si="25"/>
        <v>0</v>
      </c>
      <c r="K80">
        <f t="shared" si="26"/>
        <v>1</v>
      </c>
      <c r="L80">
        <f t="shared" si="27"/>
        <v>0</v>
      </c>
      <c r="M80">
        <f t="shared" si="28"/>
        <v>0</v>
      </c>
      <c r="N80">
        <f t="shared" si="29"/>
        <v>0.99631576010056411</v>
      </c>
      <c r="O80">
        <f t="shared" si="30"/>
        <v>0</v>
      </c>
      <c r="P80">
        <f t="shared" si="31"/>
        <v>0</v>
      </c>
    </row>
    <row r="81" spans="1:16" x14ac:dyDescent="0.2">
      <c r="A81">
        <v>15.8</v>
      </c>
      <c r="B81">
        <f t="shared" si="17"/>
        <v>0</v>
      </c>
      <c r="C81">
        <f t="shared" si="18"/>
        <v>0.99698158367529166</v>
      </c>
      <c r="D81">
        <f t="shared" si="19"/>
        <v>0.99698158367529166</v>
      </c>
      <c r="E81">
        <f t="shared" si="20"/>
        <v>0</v>
      </c>
      <c r="F81">
        <f t="shared" si="21"/>
        <v>1</v>
      </c>
      <c r="G81">
        <f t="shared" si="22"/>
        <v>3.0184163247083395E-3</v>
      </c>
      <c r="H81">
        <f t="shared" si="23"/>
        <v>0</v>
      </c>
      <c r="I81">
        <f t="shared" si="24"/>
        <v>0.99698158367529166</v>
      </c>
      <c r="J81">
        <f t="shared" si="25"/>
        <v>0</v>
      </c>
      <c r="K81">
        <f t="shared" si="26"/>
        <v>1</v>
      </c>
      <c r="L81">
        <f t="shared" si="27"/>
        <v>0</v>
      </c>
      <c r="M81">
        <f t="shared" si="28"/>
        <v>0</v>
      </c>
      <c r="N81">
        <f t="shared" si="29"/>
        <v>0.99698158367529166</v>
      </c>
      <c r="O81">
        <f t="shared" si="30"/>
        <v>0</v>
      </c>
      <c r="P81">
        <f t="shared" si="31"/>
        <v>0</v>
      </c>
    </row>
    <row r="82" spans="1:16" x14ac:dyDescent="0.2">
      <c r="A82">
        <v>16</v>
      </c>
      <c r="B82">
        <f t="shared" si="17"/>
        <v>0</v>
      </c>
      <c r="C82">
        <f t="shared" si="18"/>
        <v>0.99752737684336534</v>
      </c>
      <c r="D82">
        <f t="shared" si="19"/>
        <v>0.99752737684336534</v>
      </c>
      <c r="E82">
        <f t="shared" si="20"/>
        <v>0</v>
      </c>
      <c r="F82">
        <f t="shared" si="21"/>
        <v>1</v>
      </c>
      <c r="G82">
        <f t="shared" si="22"/>
        <v>2.4726231566346568E-3</v>
      </c>
      <c r="H82">
        <f t="shared" si="23"/>
        <v>0</v>
      </c>
      <c r="I82">
        <f t="shared" si="24"/>
        <v>0.99752737684336534</v>
      </c>
      <c r="J82">
        <f t="shared" si="25"/>
        <v>0</v>
      </c>
      <c r="K82">
        <f t="shared" si="26"/>
        <v>1</v>
      </c>
      <c r="L82">
        <f t="shared" si="27"/>
        <v>0</v>
      </c>
      <c r="M82">
        <f t="shared" si="28"/>
        <v>0</v>
      </c>
      <c r="N82">
        <f t="shared" si="29"/>
        <v>0.99752737684336534</v>
      </c>
      <c r="O82">
        <f t="shared" si="30"/>
        <v>0</v>
      </c>
      <c r="P82">
        <f t="shared" si="31"/>
        <v>0</v>
      </c>
    </row>
    <row r="83" spans="1:16" x14ac:dyDescent="0.2">
      <c r="A83">
        <v>16.2</v>
      </c>
      <c r="B83">
        <f t="shared" si="17"/>
        <v>0</v>
      </c>
      <c r="C83">
        <f t="shared" si="18"/>
        <v>0.9979746796109501</v>
      </c>
      <c r="D83">
        <f t="shared" si="19"/>
        <v>0.9979746796109501</v>
      </c>
      <c r="E83">
        <f t="shared" si="20"/>
        <v>0</v>
      </c>
      <c r="F83">
        <f t="shared" si="21"/>
        <v>1</v>
      </c>
      <c r="G83">
        <f t="shared" si="22"/>
        <v>2.0253203890499005E-3</v>
      </c>
      <c r="H83">
        <f t="shared" si="23"/>
        <v>0</v>
      </c>
      <c r="I83">
        <f t="shared" si="24"/>
        <v>0.9979746796109501</v>
      </c>
      <c r="J83">
        <f t="shared" si="25"/>
        <v>0</v>
      </c>
      <c r="K83">
        <f t="shared" si="26"/>
        <v>1</v>
      </c>
      <c r="L83">
        <f t="shared" si="27"/>
        <v>0</v>
      </c>
      <c r="M83">
        <f t="shared" si="28"/>
        <v>0</v>
      </c>
      <c r="N83">
        <f t="shared" si="29"/>
        <v>0.9979746796109501</v>
      </c>
      <c r="O83">
        <f t="shared" si="30"/>
        <v>0</v>
      </c>
      <c r="P83">
        <f t="shared" si="31"/>
        <v>0</v>
      </c>
    </row>
    <row r="84" spans="1:16" x14ac:dyDescent="0.2">
      <c r="A84">
        <v>16.399999999999999</v>
      </c>
      <c r="B84">
        <f t="shared" si="17"/>
        <v>0</v>
      </c>
      <c r="C84">
        <f t="shared" si="18"/>
        <v>0.99834119891982553</v>
      </c>
      <c r="D84">
        <f t="shared" si="19"/>
        <v>0.99834119891982553</v>
      </c>
      <c r="E84">
        <f t="shared" si="20"/>
        <v>0</v>
      </c>
      <c r="F84">
        <f t="shared" si="21"/>
        <v>1</v>
      </c>
      <c r="G84">
        <f t="shared" si="22"/>
        <v>1.6588010801744657E-3</v>
      </c>
      <c r="H84">
        <f t="shared" si="23"/>
        <v>0</v>
      </c>
      <c r="I84">
        <f t="shared" si="24"/>
        <v>0.99834119891982553</v>
      </c>
      <c r="J84">
        <f t="shared" si="25"/>
        <v>0</v>
      </c>
      <c r="K84">
        <f t="shared" si="26"/>
        <v>1</v>
      </c>
      <c r="L84">
        <f t="shared" si="27"/>
        <v>0</v>
      </c>
      <c r="M84">
        <f t="shared" si="28"/>
        <v>0</v>
      </c>
      <c r="N84">
        <f t="shared" si="29"/>
        <v>0.99834119891982553</v>
      </c>
      <c r="O84">
        <f t="shared" si="30"/>
        <v>0</v>
      </c>
      <c r="P84">
        <f t="shared" si="31"/>
        <v>0</v>
      </c>
    </row>
    <row r="85" spans="1:16" x14ac:dyDescent="0.2">
      <c r="A85">
        <v>16.600000000000001</v>
      </c>
      <c r="B85">
        <f t="shared" si="17"/>
        <v>0</v>
      </c>
      <c r="C85">
        <f t="shared" si="18"/>
        <v>0.9986414800495711</v>
      </c>
      <c r="D85">
        <f t="shared" si="19"/>
        <v>0.9986414800495711</v>
      </c>
      <c r="E85">
        <f t="shared" si="20"/>
        <v>0</v>
      </c>
      <c r="F85">
        <f t="shared" si="21"/>
        <v>1</v>
      </c>
      <c r="G85">
        <f t="shared" si="22"/>
        <v>1.3585199504289047E-3</v>
      </c>
      <c r="H85">
        <f t="shared" si="23"/>
        <v>0</v>
      </c>
      <c r="I85">
        <f t="shared" si="24"/>
        <v>0.9986414800495711</v>
      </c>
      <c r="J85">
        <f t="shared" si="25"/>
        <v>0</v>
      </c>
      <c r="K85">
        <f t="shared" si="26"/>
        <v>1</v>
      </c>
      <c r="L85">
        <f t="shared" si="27"/>
        <v>0</v>
      </c>
      <c r="M85">
        <f t="shared" si="28"/>
        <v>0</v>
      </c>
      <c r="N85">
        <f t="shared" si="29"/>
        <v>0.9986414800495711</v>
      </c>
      <c r="O85">
        <f t="shared" si="30"/>
        <v>0</v>
      </c>
      <c r="P85">
        <f t="shared" si="31"/>
        <v>0</v>
      </c>
    </row>
    <row r="86" spans="1:16" x14ac:dyDescent="0.2">
      <c r="A86">
        <v>16.8</v>
      </c>
      <c r="B86">
        <f t="shared" si="17"/>
        <v>0</v>
      </c>
      <c r="C86">
        <f t="shared" si="18"/>
        <v>0.99888746396713979</v>
      </c>
      <c r="D86">
        <f t="shared" si="19"/>
        <v>0.99888746396713979</v>
      </c>
      <c r="E86">
        <f t="shared" si="20"/>
        <v>0</v>
      </c>
      <c r="F86">
        <f t="shared" si="21"/>
        <v>1</v>
      </c>
      <c r="G86">
        <f t="shared" si="22"/>
        <v>1.1125360328602119E-3</v>
      </c>
      <c r="H86">
        <f t="shared" si="23"/>
        <v>0</v>
      </c>
      <c r="I86">
        <f t="shared" si="24"/>
        <v>0.99888746396713979</v>
      </c>
      <c r="J86">
        <f t="shared" si="25"/>
        <v>0</v>
      </c>
      <c r="K86">
        <f t="shared" si="26"/>
        <v>1</v>
      </c>
      <c r="L86">
        <f t="shared" si="27"/>
        <v>0</v>
      </c>
      <c r="M86">
        <f t="shared" si="28"/>
        <v>0</v>
      </c>
      <c r="N86">
        <f t="shared" si="29"/>
        <v>0.99888746396713979</v>
      </c>
      <c r="O86">
        <f t="shared" si="30"/>
        <v>0</v>
      </c>
      <c r="P86">
        <f t="shared" si="31"/>
        <v>0</v>
      </c>
    </row>
    <row r="87" spans="1:16" x14ac:dyDescent="0.2">
      <c r="A87">
        <v>17</v>
      </c>
      <c r="B87">
        <f t="shared" si="17"/>
        <v>0</v>
      </c>
      <c r="C87">
        <f t="shared" si="18"/>
        <v>0.9990889488055994</v>
      </c>
      <c r="D87">
        <f t="shared" si="19"/>
        <v>0.9990889488055994</v>
      </c>
      <c r="E87">
        <f t="shared" si="20"/>
        <v>0</v>
      </c>
      <c r="F87">
        <f t="shared" si="21"/>
        <v>1</v>
      </c>
      <c r="G87">
        <f t="shared" si="22"/>
        <v>9.1105119440060278E-4</v>
      </c>
      <c r="H87">
        <f t="shared" si="23"/>
        <v>0</v>
      </c>
      <c r="I87">
        <f t="shared" si="24"/>
        <v>0.9990889488055994</v>
      </c>
      <c r="J87">
        <f t="shared" si="25"/>
        <v>0</v>
      </c>
      <c r="K87">
        <f t="shared" si="26"/>
        <v>1</v>
      </c>
      <c r="L87">
        <f t="shared" si="27"/>
        <v>0</v>
      </c>
      <c r="M87">
        <f t="shared" si="28"/>
        <v>0</v>
      </c>
      <c r="N87">
        <f t="shared" si="29"/>
        <v>0.9990889488055994</v>
      </c>
      <c r="O87">
        <f t="shared" si="30"/>
        <v>0</v>
      </c>
      <c r="P87">
        <f t="shared" si="31"/>
        <v>0</v>
      </c>
    </row>
    <row r="88" spans="1:16" x14ac:dyDescent="0.2">
      <c r="A88">
        <v>17.2</v>
      </c>
      <c r="B88">
        <f t="shared" si="17"/>
        <v>0</v>
      </c>
      <c r="C88">
        <f t="shared" si="18"/>
        <v>0.99925397116616332</v>
      </c>
      <c r="D88">
        <f t="shared" si="19"/>
        <v>0.99925397116616332</v>
      </c>
      <c r="E88">
        <f t="shared" si="20"/>
        <v>0</v>
      </c>
      <c r="F88">
        <f t="shared" si="21"/>
        <v>1</v>
      </c>
      <c r="G88">
        <f t="shared" si="22"/>
        <v>7.4602883383667606E-4</v>
      </c>
      <c r="H88">
        <f t="shared" si="23"/>
        <v>0</v>
      </c>
      <c r="I88">
        <f t="shared" si="24"/>
        <v>0.99925397116616332</v>
      </c>
      <c r="J88">
        <f t="shared" si="25"/>
        <v>0</v>
      </c>
      <c r="K88">
        <f t="shared" si="26"/>
        <v>1</v>
      </c>
      <c r="L88">
        <f t="shared" si="27"/>
        <v>0</v>
      </c>
      <c r="M88">
        <f t="shared" si="28"/>
        <v>0</v>
      </c>
      <c r="N88">
        <f t="shared" si="29"/>
        <v>0.99925397116616332</v>
      </c>
      <c r="O88">
        <f t="shared" si="30"/>
        <v>0</v>
      </c>
      <c r="P88">
        <f t="shared" si="31"/>
        <v>0</v>
      </c>
    </row>
    <row r="89" spans="1:16" x14ac:dyDescent="0.2">
      <c r="A89">
        <v>17.399999999999999</v>
      </c>
      <c r="B89">
        <f t="shared" si="17"/>
        <v>0</v>
      </c>
      <c r="C89">
        <f t="shared" si="18"/>
        <v>0.99938912064056562</v>
      </c>
      <c r="D89">
        <f t="shared" si="19"/>
        <v>0.99938912064056562</v>
      </c>
      <c r="E89">
        <f t="shared" si="20"/>
        <v>0</v>
      </c>
      <c r="F89">
        <f t="shared" si="21"/>
        <v>1</v>
      </c>
      <c r="G89">
        <f t="shared" si="22"/>
        <v>6.1087935943437977E-4</v>
      </c>
      <c r="H89">
        <f t="shared" si="23"/>
        <v>0</v>
      </c>
      <c r="I89">
        <f t="shared" si="24"/>
        <v>0.99938912064056562</v>
      </c>
      <c r="J89">
        <f t="shared" si="25"/>
        <v>0</v>
      </c>
      <c r="K89">
        <f t="shared" si="26"/>
        <v>1</v>
      </c>
      <c r="L89">
        <f t="shared" si="27"/>
        <v>0</v>
      </c>
      <c r="M89">
        <f t="shared" si="28"/>
        <v>0</v>
      </c>
      <c r="N89">
        <f t="shared" si="29"/>
        <v>0.99938912064056562</v>
      </c>
      <c r="O89">
        <f t="shared" si="30"/>
        <v>0</v>
      </c>
      <c r="P89">
        <f t="shared" si="31"/>
        <v>0</v>
      </c>
    </row>
    <row r="90" spans="1:16" x14ac:dyDescent="0.2">
      <c r="A90">
        <v>17.600000000000001</v>
      </c>
      <c r="B90">
        <f t="shared" si="17"/>
        <v>0</v>
      </c>
      <c r="C90">
        <f t="shared" si="18"/>
        <v>0.99949979889292051</v>
      </c>
      <c r="D90">
        <f t="shared" si="19"/>
        <v>0.99949979889292051</v>
      </c>
      <c r="E90">
        <f t="shared" si="20"/>
        <v>0</v>
      </c>
      <c r="F90">
        <f t="shared" si="21"/>
        <v>1</v>
      </c>
      <c r="G90">
        <f t="shared" si="22"/>
        <v>5.0020110707948984E-4</v>
      </c>
      <c r="H90">
        <f t="shared" si="23"/>
        <v>0</v>
      </c>
      <c r="I90">
        <f t="shared" si="24"/>
        <v>0.99949979889292051</v>
      </c>
      <c r="J90">
        <f t="shared" si="25"/>
        <v>0</v>
      </c>
      <c r="K90">
        <f t="shared" si="26"/>
        <v>1</v>
      </c>
      <c r="L90">
        <f t="shared" si="27"/>
        <v>0</v>
      </c>
      <c r="M90">
        <f t="shared" si="28"/>
        <v>0</v>
      </c>
      <c r="N90">
        <f t="shared" si="29"/>
        <v>0.99949979889292051</v>
      </c>
      <c r="O90">
        <f t="shared" si="30"/>
        <v>0</v>
      </c>
      <c r="P90">
        <f t="shared" si="31"/>
        <v>0</v>
      </c>
    </row>
    <row r="91" spans="1:16" x14ac:dyDescent="0.2">
      <c r="A91">
        <v>17.8</v>
      </c>
      <c r="B91">
        <f t="shared" si="17"/>
        <v>0</v>
      </c>
      <c r="C91">
        <f t="shared" si="18"/>
        <v>0.99959043283501392</v>
      </c>
      <c r="D91">
        <f t="shared" si="19"/>
        <v>0.99959043283501392</v>
      </c>
      <c r="E91">
        <f t="shared" si="20"/>
        <v>0</v>
      </c>
      <c r="F91">
        <f t="shared" si="21"/>
        <v>1</v>
      </c>
      <c r="G91">
        <f t="shared" si="22"/>
        <v>4.0956716498607992E-4</v>
      </c>
      <c r="H91">
        <f t="shared" si="23"/>
        <v>0</v>
      </c>
      <c r="I91">
        <f t="shared" si="24"/>
        <v>0.99959043283501392</v>
      </c>
      <c r="J91">
        <f t="shared" si="25"/>
        <v>0</v>
      </c>
      <c r="K91">
        <f t="shared" si="26"/>
        <v>1</v>
      </c>
      <c r="L91">
        <f t="shared" si="27"/>
        <v>0</v>
      </c>
      <c r="M91">
        <f t="shared" si="28"/>
        <v>0</v>
      </c>
      <c r="N91">
        <f t="shared" si="29"/>
        <v>0.99959043283501392</v>
      </c>
      <c r="O91">
        <f t="shared" si="30"/>
        <v>0</v>
      </c>
      <c r="P91">
        <f t="shared" si="31"/>
        <v>0</v>
      </c>
    </row>
    <row r="92" spans="1:16" x14ac:dyDescent="0.2">
      <c r="A92">
        <v>18</v>
      </c>
      <c r="B92">
        <f t="shared" si="17"/>
        <v>0</v>
      </c>
      <c r="C92">
        <f t="shared" si="18"/>
        <v>0.99966464986953363</v>
      </c>
      <c r="D92">
        <f t="shared" si="19"/>
        <v>0.99966464986953363</v>
      </c>
      <c r="E92">
        <f t="shared" si="20"/>
        <v>0</v>
      </c>
      <c r="F92">
        <f t="shared" si="21"/>
        <v>1</v>
      </c>
      <c r="G92">
        <f t="shared" si="22"/>
        <v>3.3535013046637197E-4</v>
      </c>
      <c r="H92">
        <f t="shared" si="23"/>
        <v>0</v>
      </c>
      <c r="I92">
        <f t="shared" si="24"/>
        <v>0.99966464986953363</v>
      </c>
      <c r="J92">
        <f t="shared" si="25"/>
        <v>0</v>
      </c>
      <c r="K92">
        <f t="shared" si="26"/>
        <v>1</v>
      </c>
      <c r="L92">
        <f t="shared" si="27"/>
        <v>0</v>
      </c>
      <c r="M92">
        <f t="shared" si="28"/>
        <v>0</v>
      </c>
      <c r="N92">
        <f t="shared" si="29"/>
        <v>0.99966464986953363</v>
      </c>
      <c r="O92">
        <f t="shared" si="30"/>
        <v>0</v>
      </c>
      <c r="P92">
        <f t="shared" si="31"/>
        <v>0</v>
      </c>
    </row>
    <row r="93" spans="1:16" x14ac:dyDescent="0.2">
      <c r="A93">
        <v>18.2</v>
      </c>
      <c r="B93">
        <f t="shared" si="17"/>
        <v>0</v>
      </c>
      <c r="C93">
        <f t="shared" si="18"/>
        <v>0.99972542184389857</v>
      </c>
      <c r="D93">
        <f t="shared" si="19"/>
        <v>0.99972542184389857</v>
      </c>
      <c r="E93">
        <f t="shared" si="20"/>
        <v>0</v>
      </c>
      <c r="F93">
        <f t="shared" si="21"/>
        <v>1</v>
      </c>
      <c r="G93">
        <f t="shared" si="22"/>
        <v>2.7457815610143488E-4</v>
      </c>
      <c r="H93">
        <f t="shared" si="23"/>
        <v>0</v>
      </c>
      <c r="I93">
        <f t="shared" si="24"/>
        <v>0.99972542184389857</v>
      </c>
      <c r="J93">
        <f t="shared" si="25"/>
        <v>0</v>
      </c>
      <c r="K93">
        <f t="shared" si="26"/>
        <v>1</v>
      </c>
      <c r="L93">
        <f t="shared" si="27"/>
        <v>0</v>
      </c>
      <c r="M93">
        <f t="shared" si="28"/>
        <v>0</v>
      </c>
      <c r="N93">
        <f t="shared" si="29"/>
        <v>0.99972542184389857</v>
      </c>
      <c r="O93">
        <f t="shared" si="30"/>
        <v>0</v>
      </c>
      <c r="P93">
        <f t="shared" si="31"/>
        <v>0</v>
      </c>
    </row>
    <row r="94" spans="1:16" x14ac:dyDescent="0.2">
      <c r="A94">
        <v>18.399999999999999</v>
      </c>
      <c r="B94">
        <f t="shared" si="17"/>
        <v>0</v>
      </c>
      <c r="C94">
        <f t="shared" si="18"/>
        <v>0.99977518322976666</v>
      </c>
      <c r="D94">
        <f t="shared" si="19"/>
        <v>0.99977518322976666</v>
      </c>
      <c r="E94">
        <f t="shared" si="20"/>
        <v>0</v>
      </c>
      <c r="F94">
        <f t="shared" si="21"/>
        <v>1</v>
      </c>
      <c r="G94">
        <f t="shared" si="22"/>
        <v>2.2481677023333813E-4</v>
      </c>
      <c r="H94">
        <f t="shared" si="23"/>
        <v>0</v>
      </c>
      <c r="I94">
        <f t="shared" si="24"/>
        <v>0.99977518322976666</v>
      </c>
      <c r="J94">
        <f t="shared" si="25"/>
        <v>0</v>
      </c>
      <c r="K94">
        <f t="shared" si="26"/>
        <v>1</v>
      </c>
      <c r="L94">
        <f t="shared" si="27"/>
        <v>0</v>
      </c>
      <c r="M94">
        <f t="shared" si="28"/>
        <v>0</v>
      </c>
      <c r="N94">
        <f t="shared" si="29"/>
        <v>0.99977518322976666</v>
      </c>
      <c r="O94">
        <f t="shared" si="30"/>
        <v>0</v>
      </c>
      <c r="P94">
        <f t="shared" si="31"/>
        <v>0</v>
      </c>
    </row>
    <row r="95" spans="1:16" x14ac:dyDescent="0.2">
      <c r="A95">
        <v>18.600000000000001</v>
      </c>
      <c r="B95">
        <f t="shared" si="17"/>
        <v>0</v>
      </c>
      <c r="C95">
        <f t="shared" si="18"/>
        <v>0.99981592809503661</v>
      </c>
      <c r="D95">
        <f t="shared" si="19"/>
        <v>0.99981592809503661</v>
      </c>
      <c r="E95">
        <f t="shared" si="20"/>
        <v>0</v>
      </c>
      <c r="F95">
        <f t="shared" si="21"/>
        <v>1</v>
      </c>
      <c r="G95">
        <f t="shared" si="22"/>
        <v>1.8407190496338988E-4</v>
      </c>
      <c r="H95">
        <f t="shared" si="23"/>
        <v>0</v>
      </c>
      <c r="I95">
        <f t="shared" si="24"/>
        <v>0.99981592809503661</v>
      </c>
      <c r="J95">
        <f t="shared" si="25"/>
        <v>0</v>
      </c>
      <c r="K95">
        <f t="shared" si="26"/>
        <v>1</v>
      </c>
      <c r="L95">
        <f t="shared" si="27"/>
        <v>0</v>
      </c>
      <c r="M95">
        <f t="shared" si="28"/>
        <v>0</v>
      </c>
      <c r="N95">
        <f t="shared" si="29"/>
        <v>0.99981592809503661</v>
      </c>
      <c r="O95">
        <f t="shared" si="30"/>
        <v>0</v>
      </c>
      <c r="P95">
        <f t="shared" si="31"/>
        <v>0</v>
      </c>
    </row>
    <row r="96" spans="1:16" x14ac:dyDescent="0.2">
      <c r="A96">
        <v>18.8</v>
      </c>
      <c r="B96">
        <f t="shared" si="17"/>
        <v>0</v>
      </c>
      <c r="C96">
        <f t="shared" si="18"/>
        <v>0.99984928964194031</v>
      </c>
      <c r="D96">
        <f t="shared" si="19"/>
        <v>0.99984928964194031</v>
      </c>
      <c r="E96">
        <f t="shared" si="20"/>
        <v>0</v>
      </c>
      <c r="F96">
        <f t="shared" si="21"/>
        <v>1</v>
      </c>
      <c r="G96">
        <f t="shared" si="22"/>
        <v>1.5071035805969135E-4</v>
      </c>
      <c r="H96">
        <f t="shared" si="23"/>
        <v>0</v>
      </c>
      <c r="I96">
        <f t="shared" si="24"/>
        <v>0.99984928964194031</v>
      </c>
      <c r="J96">
        <f t="shared" si="25"/>
        <v>0</v>
      </c>
      <c r="K96">
        <f t="shared" si="26"/>
        <v>1</v>
      </c>
      <c r="L96">
        <f t="shared" si="27"/>
        <v>0</v>
      </c>
      <c r="M96">
        <f t="shared" si="28"/>
        <v>0</v>
      </c>
      <c r="N96">
        <f t="shared" si="29"/>
        <v>0.99984928964194031</v>
      </c>
      <c r="O96">
        <f t="shared" si="30"/>
        <v>0</v>
      </c>
      <c r="P96">
        <f t="shared" si="31"/>
        <v>0</v>
      </c>
    </row>
    <row r="97" spans="1:16" x14ac:dyDescent="0.2">
      <c r="A97">
        <v>19</v>
      </c>
      <c r="B97">
        <f t="shared" si="17"/>
        <v>0</v>
      </c>
      <c r="C97">
        <f t="shared" si="18"/>
        <v>0.99987660542401369</v>
      </c>
      <c r="D97">
        <f t="shared" si="19"/>
        <v>0.99987660542401369</v>
      </c>
      <c r="E97">
        <f t="shared" si="20"/>
        <v>0</v>
      </c>
      <c r="F97">
        <f t="shared" si="21"/>
        <v>1</v>
      </c>
      <c r="G97">
        <f t="shared" si="22"/>
        <v>1.2339457598631309E-4</v>
      </c>
      <c r="H97">
        <f t="shared" si="23"/>
        <v>0</v>
      </c>
      <c r="I97">
        <f t="shared" si="24"/>
        <v>0.99987660542401369</v>
      </c>
      <c r="J97">
        <f t="shared" si="25"/>
        <v>0</v>
      </c>
      <c r="K97">
        <f t="shared" si="26"/>
        <v>1</v>
      </c>
      <c r="L97">
        <f t="shared" si="27"/>
        <v>0</v>
      </c>
      <c r="M97">
        <f t="shared" si="28"/>
        <v>0</v>
      </c>
      <c r="N97">
        <f t="shared" si="29"/>
        <v>0.99987660542401369</v>
      </c>
      <c r="O97">
        <f t="shared" si="30"/>
        <v>0</v>
      </c>
      <c r="P97">
        <f t="shared" si="31"/>
        <v>0</v>
      </c>
    </row>
    <row r="98" spans="1:16" x14ac:dyDescent="0.2">
      <c r="A98">
        <v>19.2</v>
      </c>
      <c r="B98">
        <f t="shared" ref="B98:B129" si="32">IF(A98&lt;$R$3,0,IF(AND($R$3&lt;=A98,A98&lt;=$S$3),(A98-$R$3)/($S$3-$R$3),IF(AND($S$3&lt;A98,A98&lt;=$T$3),($T$3-A98)/($T$3-$S$3),0)))</f>
        <v>0</v>
      </c>
      <c r="C98">
        <f t="shared" ref="C98:C129" si="33">1/(1+EXP(-$R$6*(A98-$T$6)))</f>
        <v>0.99989897080609225</v>
      </c>
      <c r="D98">
        <f t="shared" si="19"/>
        <v>0.99989897080609225</v>
      </c>
      <c r="E98">
        <f t="shared" si="20"/>
        <v>0</v>
      </c>
      <c r="F98">
        <f t="shared" si="21"/>
        <v>1</v>
      </c>
      <c r="G98">
        <f t="shared" si="22"/>
        <v>1.0102919390775345E-4</v>
      </c>
      <c r="H98">
        <f t="shared" si="23"/>
        <v>0</v>
      </c>
      <c r="I98">
        <f t="shared" si="24"/>
        <v>0.99989897080609225</v>
      </c>
      <c r="J98">
        <f t="shared" si="25"/>
        <v>0</v>
      </c>
      <c r="K98">
        <f t="shared" si="26"/>
        <v>1</v>
      </c>
      <c r="L98">
        <f t="shared" si="27"/>
        <v>0</v>
      </c>
      <c r="M98">
        <f t="shared" si="28"/>
        <v>0</v>
      </c>
      <c r="N98">
        <f t="shared" si="29"/>
        <v>0.99989897080609225</v>
      </c>
      <c r="O98">
        <f t="shared" si="30"/>
        <v>0</v>
      </c>
      <c r="P98">
        <f t="shared" si="31"/>
        <v>0</v>
      </c>
    </row>
    <row r="99" spans="1:16" x14ac:dyDescent="0.2">
      <c r="A99">
        <v>19.399999999999999</v>
      </c>
      <c r="B99">
        <f t="shared" si="32"/>
        <v>0</v>
      </c>
      <c r="C99">
        <f t="shared" si="33"/>
        <v>0.99991728277714842</v>
      </c>
      <c r="D99">
        <f t="shared" si="19"/>
        <v>0.99991728277714842</v>
      </c>
      <c r="E99">
        <f t="shared" si="20"/>
        <v>0</v>
      </c>
      <c r="F99">
        <f t="shared" si="21"/>
        <v>1</v>
      </c>
      <c r="G99">
        <f t="shared" si="22"/>
        <v>8.2717222851580452E-5</v>
      </c>
      <c r="H99">
        <f t="shared" si="23"/>
        <v>0</v>
      </c>
      <c r="I99">
        <f t="shared" si="24"/>
        <v>0.99991728277714842</v>
      </c>
      <c r="J99">
        <f t="shared" si="25"/>
        <v>0</v>
      </c>
      <c r="K99">
        <f t="shared" si="26"/>
        <v>1</v>
      </c>
      <c r="L99">
        <f t="shared" si="27"/>
        <v>0</v>
      </c>
      <c r="M99">
        <f t="shared" si="28"/>
        <v>0</v>
      </c>
      <c r="N99">
        <f t="shared" si="29"/>
        <v>0.99991728277714842</v>
      </c>
      <c r="O99">
        <f t="shared" si="30"/>
        <v>0</v>
      </c>
      <c r="P99">
        <f t="shared" si="31"/>
        <v>0</v>
      </c>
    </row>
    <row r="100" spans="1:16" x14ac:dyDescent="0.2">
      <c r="A100">
        <v>19.600000000000001</v>
      </c>
      <c r="B100">
        <f t="shared" si="32"/>
        <v>0</v>
      </c>
      <c r="C100">
        <f t="shared" si="33"/>
        <v>0.99993227585038036</v>
      </c>
      <c r="D100">
        <f t="shared" si="19"/>
        <v>0.99993227585038036</v>
      </c>
      <c r="E100">
        <f t="shared" si="20"/>
        <v>0</v>
      </c>
      <c r="F100">
        <f t="shared" si="21"/>
        <v>1</v>
      </c>
      <c r="G100">
        <f t="shared" si="22"/>
        <v>6.7724149619641238E-5</v>
      </c>
      <c r="H100">
        <f t="shared" si="23"/>
        <v>0</v>
      </c>
      <c r="I100">
        <f t="shared" si="24"/>
        <v>0.99993227585038036</v>
      </c>
      <c r="J100">
        <f t="shared" si="25"/>
        <v>0</v>
      </c>
      <c r="K100">
        <f t="shared" si="26"/>
        <v>1</v>
      </c>
      <c r="L100">
        <f t="shared" si="27"/>
        <v>0</v>
      </c>
      <c r="M100">
        <f t="shared" si="28"/>
        <v>0</v>
      </c>
      <c r="N100">
        <f t="shared" si="29"/>
        <v>0.99993227585038036</v>
      </c>
      <c r="O100">
        <f t="shared" si="30"/>
        <v>0</v>
      </c>
      <c r="P100">
        <f t="shared" si="31"/>
        <v>0</v>
      </c>
    </row>
    <row r="101" spans="1:16" x14ac:dyDescent="0.2">
      <c r="A101">
        <v>19.8</v>
      </c>
      <c r="B101">
        <f t="shared" si="32"/>
        <v>0</v>
      </c>
      <c r="C101">
        <f t="shared" si="33"/>
        <v>0.99994455147527717</v>
      </c>
      <c r="D101">
        <f t="shared" si="19"/>
        <v>0.99994455147527717</v>
      </c>
      <c r="E101">
        <f t="shared" si="20"/>
        <v>0</v>
      </c>
      <c r="F101">
        <f t="shared" si="21"/>
        <v>1</v>
      </c>
      <c r="G101">
        <f t="shared" si="22"/>
        <v>5.5448524722834236E-5</v>
      </c>
      <c r="H101">
        <f t="shared" si="23"/>
        <v>0</v>
      </c>
      <c r="I101">
        <f t="shared" si="24"/>
        <v>0.99994455147527717</v>
      </c>
      <c r="J101">
        <f t="shared" si="25"/>
        <v>0</v>
      </c>
      <c r="K101">
        <f t="shared" si="26"/>
        <v>1</v>
      </c>
      <c r="L101">
        <f t="shared" si="27"/>
        <v>0</v>
      </c>
      <c r="M101">
        <f t="shared" si="28"/>
        <v>0</v>
      </c>
      <c r="N101">
        <f t="shared" si="29"/>
        <v>0.99994455147527717</v>
      </c>
      <c r="O101">
        <f t="shared" si="30"/>
        <v>0</v>
      </c>
      <c r="P101">
        <f t="shared" si="31"/>
        <v>0</v>
      </c>
    </row>
    <row r="102" spans="1:16" x14ac:dyDescent="0.2">
      <c r="A102">
        <v>20</v>
      </c>
      <c r="B102">
        <f t="shared" si="32"/>
        <v>0</v>
      </c>
      <c r="C102">
        <f t="shared" si="33"/>
        <v>0.99995460213129761</v>
      </c>
      <c r="D102">
        <f t="shared" si="19"/>
        <v>0.99995460213129761</v>
      </c>
      <c r="E102">
        <f t="shared" si="20"/>
        <v>0</v>
      </c>
      <c r="F102">
        <f t="shared" si="21"/>
        <v>1</v>
      </c>
      <c r="G102">
        <f t="shared" si="22"/>
        <v>4.5397868702390376E-5</v>
      </c>
      <c r="H102">
        <f t="shared" si="23"/>
        <v>0</v>
      </c>
      <c r="I102">
        <f t="shared" si="24"/>
        <v>0.99995460213129761</v>
      </c>
      <c r="J102">
        <f t="shared" si="25"/>
        <v>0</v>
      </c>
      <c r="K102">
        <f t="shared" si="26"/>
        <v>1</v>
      </c>
      <c r="L102">
        <f t="shared" si="27"/>
        <v>0</v>
      </c>
      <c r="M102">
        <f t="shared" si="28"/>
        <v>0</v>
      </c>
      <c r="N102">
        <f t="shared" si="29"/>
        <v>0.99995460213129761</v>
      </c>
      <c r="O102">
        <f t="shared" si="30"/>
        <v>0</v>
      </c>
      <c r="P102">
        <f t="shared" si="31"/>
        <v>0</v>
      </c>
    </row>
    <row r="103" spans="1:16" x14ac:dyDescent="0.2">
      <c r="A103">
        <v>20.2</v>
      </c>
      <c r="B103">
        <f t="shared" si="32"/>
        <v>0</v>
      </c>
      <c r="C103">
        <f t="shared" si="33"/>
        <v>0.99996283106289707</v>
      </c>
      <c r="D103">
        <f t="shared" si="19"/>
        <v>0.99996283106289707</v>
      </c>
      <c r="E103">
        <f t="shared" si="20"/>
        <v>0</v>
      </c>
      <c r="F103">
        <f t="shared" si="21"/>
        <v>1</v>
      </c>
      <c r="G103">
        <f t="shared" si="22"/>
        <v>3.7168937102927124E-5</v>
      </c>
      <c r="H103">
        <f t="shared" si="23"/>
        <v>0</v>
      </c>
      <c r="I103">
        <f t="shared" si="24"/>
        <v>0.99996283106289707</v>
      </c>
      <c r="J103">
        <f t="shared" si="25"/>
        <v>0</v>
      </c>
      <c r="K103">
        <f t="shared" si="26"/>
        <v>1</v>
      </c>
      <c r="L103">
        <f t="shared" si="27"/>
        <v>0</v>
      </c>
      <c r="M103">
        <f t="shared" si="28"/>
        <v>0</v>
      </c>
      <c r="N103">
        <f t="shared" si="29"/>
        <v>0.99996283106289707</v>
      </c>
      <c r="O103">
        <f t="shared" si="30"/>
        <v>0</v>
      </c>
      <c r="P103">
        <f t="shared" si="31"/>
        <v>0</v>
      </c>
    </row>
    <row r="104" spans="1:16" x14ac:dyDescent="0.2">
      <c r="A104">
        <v>20.399999999999999</v>
      </c>
      <c r="B104">
        <f t="shared" si="32"/>
        <v>0</v>
      </c>
      <c r="C104">
        <f t="shared" si="33"/>
        <v>0.99996956844309937</v>
      </c>
      <c r="D104">
        <f t="shared" si="19"/>
        <v>0.99996956844309937</v>
      </c>
      <c r="E104">
        <f t="shared" si="20"/>
        <v>0</v>
      </c>
      <c r="F104">
        <f t="shared" si="21"/>
        <v>1</v>
      </c>
      <c r="G104">
        <f t="shared" si="22"/>
        <v>3.0431556900634149E-5</v>
      </c>
      <c r="H104">
        <f t="shared" si="23"/>
        <v>0</v>
      </c>
      <c r="I104">
        <f t="shared" si="24"/>
        <v>0.99996956844309937</v>
      </c>
      <c r="J104">
        <f t="shared" si="25"/>
        <v>0</v>
      </c>
      <c r="K104">
        <f t="shared" si="26"/>
        <v>1</v>
      </c>
      <c r="L104">
        <f t="shared" si="27"/>
        <v>0</v>
      </c>
      <c r="M104">
        <f t="shared" si="28"/>
        <v>0</v>
      </c>
      <c r="N104">
        <f t="shared" si="29"/>
        <v>0.99996956844309937</v>
      </c>
      <c r="O104">
        <f t="shared" si="30"/>
        <v>0</v>
      </c>
      <c r="P104">
        <f t="shared" si="31"/>
        <v>0</v>
      </c>
    </row>
    <row r="105" spans="1:16" x14ac:dyDescent="0.2">
      <c r="A105">
        <v>20.6</v>
      </c>
      <c r="B105">
        <f t="shared" si="32"/>
        <v>0</v>
      </c>
      <c r="C105">
        <f t="shared" si="33"/>
        <v>0.99997508461106066</v>
      </c>
      <c r="D105">
        <f t="shared" si="19"/>
        <v>0.99997508461106066</v>
      </c>
      <c r="E105">
        <f t="shared" si="20"/>
        <v>0</v>
      </c>
      <c r="F105">
        <f t="shared" si="21"/>
        <v>1</v>
      </c>
      <c r="G105">
        <f t="shared" si="22"/>
        <v>2.4915388939339422E-5</v>
      </c>
      <c r="H105">
        <f t="shared" si="23"/>
        <v>0</v>
      </c>
      <c r="I105">
        <f t="shared" si="24"/>
        <v>0.99997508461106066</v>
      </c>
      <c r="J105">
        <f t="shared" si="25"/>
        <v>0</v>
      </c>
      <c r="K105">
        <f t="shared" si="26"/>
        <v>1</v>
      </c>
      <c r="L105">
        <f t="shared" si="27"/>
        <v>0</v>
      </c>
      <c r="M105">
        <f t="shared" si="28"/>
        <v>0</v>
      </c>
      <c r="N105">
        <f t="shared" si="29"/>
        <v>0.99997508461106066</v>
      </c>
      <c r="O105">
        <f t="shared" si="30"/>
        <v>0</v>
      </c>
      <c r="P105">
        <f t="shared" si="31"/>
        <v>0</v>
      </c>
    </row>
    <row r="106" spans="1:16" x14ac:dyDescent="0.2">
      <c r="A106">
        <v>20.8</v>
      </c>
      <c r="B106">
        <f t="shared" si="32"/>
        <v>0</v>
      </c>
      <c r="C106">
        <f t="shared" si="33"/>
        <v>0.99997960091272009</v>
      </c>
      <c r="D106">
        <f t="shared" si="19"/>
        <v>0.99997960091272009</v>
      </c>
      <c r="E106">
        <f t="shared" si="20"/>
        <v>0</v>
      </c>
      <c r="F106">
        <f t="shared" si="21"/>
        <v>1</v>
      </c>
      <c r="G106">
        <f t="shared" si="22"/>
        <v>2.03990872799098E-5</v>
      </c>
      <c r="H106">
        <f t="shared" si="23"/>
        <v>0</v>
      </c>
      <c r="I106">
        <f t="shared" si="24"/>
        <v>0.99997960091272009</v>
      </c>
      <c r="J106">
        <f t="shared" si="25"/>
        <v>0</v>
      </c>
      <c r="K106">
        <f t="shared" si="26"/>
        <v>1</v>
      </c>
      <c r="L106">
        <f t="shared" si="27"/>
        <v>0</v>
      </c>
      <c r="M106">
        <f t="shared" si="28"/>
        <v>0</v>
      </c>
      <c r="N106">
        <f t="shared" si="29"/>
        <v>0.99997960091272009</v>
      </c>
      <c r="O106">
        <f t="shared" si="30"/>
        <v>0</v>
      </c>
      <c r="P106">
        <f t="shared" si="31"/>
        <v>0</v>
      </c>
    </row>
    <row r="107" spans="1:16" x14ac:dyDescent="0.2">
      <c r="A107">
        <v>21</v>
      </c>
      <c r="B107">
        <f t="shared" si="32"/>
        <v>0</v>
      </c>
      <c r="C107">
        <f t="shared" si="33"/>
        <v>0.99998329857815205</v>
      </c>
      <c r="D107">
        <f t="shared" si="19"/>
        <v>0.99998329857815205</v>
      </c>
      <c r="E107">
        <f t="shared" si="20"/>
        <v>0</v>
      </c>
      <c r="F107">
        <f t="shared" si="21"/>
        <v>1</v>
      </c>
      <c r="G107">
        <f t="shared" si="22"/>
        <v>1.6701421847953313E-5</v>
      </c>
      <c r="H107">
        <f t="shared" si="23"/>
        <v>0</v>
      </c>
      <c r="I107">
        <f t="shared" si="24"/>
        <v>0.99998329857815205</v>
      </c>
      <c r="J107">
        <f t="shared" si="25"/>
        <v>0</v>
      </c>
      <c r="K107">
        <f t="shared" si="26"/>
        <v>1</v>
      </c>
      <c r="L107">
        <f t="shared" si="27"/>
        <v>0</v>
      </c>
      <c r="M107">
        <f t="shared" si="28"/>
        <v>0</v>
      </c>
      <c r="N107">
        <f t="shared" si="29"/>
        <v>0.99998329857815205</v>
      </c>
      <c r="O107">
        <f t="shared" si="30"/>
        <v>0</v>
      </c>
      <c r="P107">
        <f t="shared" si="31"/>
        <v>0</v>
      </c>
    </row>
    <row r="108" spans="1:16" x14ac:dyDescent="0.2">
      <c r="A108">
        <v>21.2</v>
      </c>
      <c r="B108">
        <f t="shared" si="32"/>
        <v>0</v>
      </c>
      <c r="C108">
        <f t="shared" si="33"/>
        <v>0.99998632599091541</v>
      </c>
      <c r="D108">
        <f t="shared" si="19"/>
        <v>0.99998632599091541</v>
      </c>
      <c r="E108">
        <f t="shared" si="20"/>
        <v>0</v>
      </c>
      <c r="F108">
        <f t="shared" si="21"/>
        <v>1</v>
      </c>
      <c r="G108">
        <f t="shared" si="22"/>
        <v>1.3674009084585492E-5</v>
      </c>
      <c r="H108">
        <f t="shared" si="23"/>
        <v>0</v>
      </c>
      <c r="I108">
        <f t="shared" si="24"/>
        <v>0.99998632599091541</v>
      </c>
      <c r="J108">
        <f t="shared" si="25"/>
        <v>0</v>
      </c>
      <c r="K108">
        <f t="shared" si="26"/>
        <v>1</v>
      </c>
      <c r="L108">
        <f t="shared" si="27"/>
        <v>0</v>
      </c>
      <c r="M108">
        <f t="shared" si="28"/>
        <v>0</v>
      </c>
      <c r="N108">
        <f t="shared" si="29"/>
        <v>0.99998632599091541</v>
      </c>
      <c r="O108">
        <f t="shared" si="30"/>
        <v>0</v>
      </c>
      <c r="P108">
        <f t="shared" si="31"/>
        <v>0</v>
      </c>
    </row>
    <row r="109" spans="1:16" x14ac:dyDescent="0.2">
      <c r="A109">
        <v>21.4</v>
      </c>
      <c r="B109">
        <f t="shared" si="32"/>
        <v>0</v>
      </c>
      <c r="C109">
        <f t="shared" si="33"/>
        <v>0.999988804640495</v>
      </c>
      <c r="D109">
        <f t="shared" si="19"/>
        <v>0.999988804640495</v>
      </c>
      <c r="E109">
        <f t="shared" si="20"/>
        <v>0</v>
      </c>
      <c r="F109">
        <f t="shared" si="21"/>
        <v>1</v>
      </c>
      <c r="G109">
        <f t="shared" si="22"/>
        <v>1.1195359505000724E-5</v>
      </c>
      <c r="H109">
        <f t="shared" si="23"/>
        <v>0</v>
      </c>
      <c r="I109">
        <f t="shared" si="24"/>
        <v>0.999988804640495</v>
      </c>
      <c r="J109">
        <f t="shared" si="25"/>
        <v>0</v>
      </c>
      <c r="K109">
        <f t="shared" si="26"/>
        <v>1</v>
      </c>
      <c r="L109">
        <f t="shared" si="27"/>
        <v>0</v>
      </c>
      <c r="M109">
        <f t="shared" si="28"/>
        <v>0</v>
      </c>
      <c r="N109">
        <f t="shared" si="29"/>
        <v>0.999988804640495</v>
      </c>
      <c r="O109">
        <f t="shared" si="30"/>
        <v>0</v>
      </c>
      <c r="P109">
        <f t="shared" si="31"/>
        <v>0</v>
      </c>
    </row>
    <row r="110" spans="1:16" x14ac:dyDescent="0.2">
      <c r="A110">
        <v>21.6</v>
      </c>
      <c r="B110">
        <f t="shared" si="32"/>
        <v>0</v>
      </c>
      <c r="C110">
        <f t="shared" si="33"/>
        <v>0.99999083399628019</v>
      </c>
      <c r="D110">
        <f t="shared" si="19"/>
        <v>0.99999083399628019</v>
      </c>
      <c r="E110">
        <f t="shared" si="20"/>
        <v>0</v>
      </c>
      <c r="F110">
        <f t="shared" si="21"/>
        <v>1</v>
      </c>
      <c r="G110">
        <f t="shared" si="22"/>
        <v>9.1660037198071365E-6</v>
      </c>
      <c r="H110">
        <f t="shared" si="23"/>
        <v>0</v>
      </c>
      <c r="I110">
        <f t="shared" si="24"/>
        <v>0.99999083399628019</v>
      </c>
      <c r="J110">
        <f t="shared" si="25"/>
        <v>0</v>
      </c>
      <c r="K110">
        <f t="shared" si="26"/>
        <v>1</v>
      </c>
      <c r="L110">
        <f t="shared" si="27"/>
        <v>0</v>
      </c>
      <c r="M110">
        <f t="shared" si="28"/>
        <v>0</v>
      </c>
      <c r="N110">
        <f t="shared" si="29"/>
        <v>0.99999083399628019</v>
      </c>
      <c r="O110">
        <f t="shared" si="30"/>
        <v>0</v>
      </c>
      <c r="P110">
        <f t="shared" si="31"/>
        <v>0</v>
      </c>
    </row>
    <row r="111" spans="1:16" x14ac:dyDescent="0.2">
      <c r="A111">
        <v>21.8</v>
      </c>
      <c r="B111">
        <f t="shared" si="32"/>
        <v>0</v>
      </c>
      <c r="C111">
        <f t="shared" si="33"/>
        <v>0.99999249549840286</v>
      </c>
      <c r="D111">
        <f t="shared" si="19"/>
        <v>0.99999249549840286</v>
      </c>
      <c r="E111">
        <f t="shared" si="20"/>
        <v>0</v>
      </c>
      <c r="F111">
        <f t="shared" si="21"/>
        <v>1</v>
      </c>
      <c r="G111">
        <f t="shared" si="22"/>
        <v>7.5045015971442197E-6</v>
      </c>
      <c r="H111">
        <f t="shared" si="23"/>
        <v>0</v>
      </c>
      <c r="I111">
        <f t="shared" si="24"/>
        <v>0.99999249549840286</v>
      </c>
      <c r="J111">
        <f t="shared" si="25"/>
        <v>0</v>
      </c>
      <c r="K111">
        <f t="shared" si="26"/>
        <v>1</v>
      </c>
      <c r="L111">
        <f t="shared" si="27"/>
        <v>0</v>
      </c>
      <c r="M111">
        <f t="shared" si="28"/>
        <v>0</v>
      </c>
      <c r="N111">
        <f t="shared" si="29"/>
        <v>0.99999249549840286</v>
      </c>
      <c r="O111">
        <f t="shared" si="30"/>
        <v>0</v>
      </c>
      <c r="P111">
        <f t="shared" si="31"/>
        <v>0</v>
      </c>
    </row>
    <row r="112" spans="1:16" x14ac:dyDescent="0.2">
      <c r="A112">
        <v>22</v>
      </c>
      <c r="B112">
        <f t="shared" si="32"/>
        <v>0</v>
      </c>
      <c r="C112">
        <f t="shared" si="33"/>
        <v>0.99999385582539779</v>
      </c>
      <c r="D112">
        <f t="shared" si="19"/>
        <v>0.99999385582539779</v>
      </c>
      <c r="E112">
        <f t="shared" si="20"/>
        <v>0</v>
      </c>
      <c r="F112">
        <f t="shared" si="21"/>
        <v>1</v>
      </c>
      <c r="G112">
        <f t="shared" si="22"/>
        <v>6.1441746022072863E-6</v>
      </c>
      <c r="H112">
        <f t="shared" si="23"/>
        <v>0</v>
      </c>
      <c r="I112">
        <f t="shared" si="24"/>
        <v>0.99999385582539779</v>
      </c>
      <c r="J112">
        <f t="shared" si="25"/>
        <v>0</v>
      </c>
      <c r="K112">
        <f t="shared" si="26"/>
        <v>1</v>
      </c>
      <c r="L112">
        <f t="shared" si="27"/>
        <v>0</v>
      </c>
      <c r="M112">
        <f t="shared" si="28"/>
        <v>0</v>
      </c>
      <c r="N112">
        <f t="shared" si="29"/>
        <v>0.99999385582539779</v>
      </c>
      <c r="O112">
        <f t="shared" si="30"/>
        <v>0</v>
      </c>
      <c r="P112">
        <f t="shared" si="31"/>
        <v>0</v>
      </c>
    </row>
    <row r="113" spans="1:16" x14ac:dyDescent="0.2">
      <c r="A113">
        <v>22.2</v>
      </c>
      <c r="B113">
        <f t="shared" si="32"/>
        <v>0</v>
      </c>
      <c r="C113">
        <f t="shared" si="33"/>
        <v>0.99999496956969813</v>
      </c>
      <c r="D113">
        <f t="shared" si="19"/>
        <v>0.99999496956969813</v>
      </c>
      <c r="E113">
        <f t="shared" si="20"/>
        <v>0</v>
      </c>
      <c r="F113">
        <f t="shared" si="21"/>
        <v>1</v>
      </c>
      <c r="G113">
        <f t="shared" si="22"/>
        <v>5.0304303018666729E-6</v>
      </c>
      <c r="H113">
        <f t="shared" si="23"/>
        <v>0</v>
      </c>
      <c r="I113">
        <f t="shared" si="24"/>
        <v>0.99999496956969813</v>
      </c>
      <c r="J113">
        <f t="shared" si="25"/>
        <v>0</v>
      </c>
      <c r="K113">
        <f t="shared" si="26"/>
        <v>1</v>
      </c>
      <c r="L113">
        <f t="shared" si="27"/>
        <v>0</v>
      </c>
      <c r="M113">
        <f t="shared" si="28"/>
        <v>0</v>
      </c>
      <c r="N113">
        <f t="shared" si="29"/>
        <v>0.99999496956969813</v>
      </c>
      <c r="O113">
        <f t="shared" si="30"/>
        <v>0</v>
      </c>
      <c r="P113">
        <f t="shared" si="31"/>
        <v>0</v>
      </c>
    </row>
    <row r="114" spans="1:16" x14ac:dyDescent="0.2">
      <c r="A114">
        <v>22.4</v>
      </c>
      <c r="B114">
        <f t="shared" si="32"/>
        <v>0</v>
      </c>
      <c r="C114">
        <f t="shared" si="33"/>
        <v>0.99999588142825502</v>
      </c>
      <c r="D114">
        <f t="shared" si="19"/>
        <v>0.99999588142825502</v>
      </c>
      <c r="E114">
        <f t="shared" si="20"/>
        <v>0</v>
      </c>
      <c r="F114">
        <f t="shared" si="21"/>
        <v>1</v>
      </c>
      <c r="G114">
        <f t="shared" si="22"/>
        <v>4.1185717449820913E-6</v>
      </c>
      <c r="H114">
        <f t="shared" si="23"/>
        <v>0</v>
      </c>
      <c r="I114">
        <f t="shared" si="24"/>
        <v>0.99999588142825502</v>
      </c>
      <c r="J114">
        <f t="shared" si="25"/>
        <v>0</v>
      </c>
      <c r="K114">
        <f t="shared" si="26"/>
        <v>1</v>
      </c>
      <c r="L114">
        <f t="shared" si="27"/>
        <v>0</v>
      </c>
      <c r="M114">
        <f t="shared" si="28"/>
        <v>0</v>
      </c>
      <c r="N114">
        <f t="shared" si="29"/>
        <v>0.99999588142825502</v>
      </c>
      <c r="O114">
        <f t="shared" si="30"/>
        <v>0</v>
      </c>
      <c r="P114">
        <f t="shared" si="31"/>
        <v>0</v>
      </c>
    </row>
    <row r="115" spans="1:16" x14ac:dyDescent="0.2">
      <c r="A115">
        <v>22.6</v>
      </c>
      <c r="B115">
        <f t="shared" si="32"/>
        <v>0</v>
      </c>
      <c r="C115">
        <f t="shared" si="33"/>
        <v>0.99999662799613631</v>
      </c>
      <c r="D115">
        <f t="shared" si="19"/>
        <v>0.99999662799613631</v>
      </c>
      <c r="E115">
        <f t="shared" si="20"/>
        <v>0</v>
      </c>
      <c r="F115">
        <f t="shared" si="21"/>
        <v>1</v>
      </c>
      <c r="G115">
        <f t="shared" si="22"/>
        <v>3.3720038636886329E-6</v>
      </c>
      <c r="H115">
        <f t="shared" si="23"/>
        <v>0</v>
      </c>
      <c r="I115">
        <f t="shared" si="24"/>
        <v>0.99999662799613631</v>
      </c>
      <c r="J115">
        <f t="shared" si="25"/>
        <v>0</v>
      </c>
      <c r="K115">
        <f t="shared" si="26"/>
        <v>1</v>
      </c>
      <c r="L115">
        <f t="shared" si="27"/>
        <v>0</v>
      </c>
      <c r="M115">
        <f t="shared" si="28"/>
        <v>0</v>
      </c>
      <c r="N115">
        <f t="shared" si="29"/>
        <v>0.99999662799613631</v>
      </c>
      <c r="O115">
        <f t="shared" si="30"/>
        <v>0</v>
      </c>
      <c r="P115">
        <f t="shared" si="31"/>
        <v>0</v>
      </c>
    </row>
    <row r="116" spans="1:16" x14ac:dyDescent="0.2">
      <c r="A116">
        <v>22.8</v>
      </c>
      <c r="B116">
        <f t="shared" si="32"/>
        <v>0</v>
      </c>
      <c r="C116">
        <f t="shared" si="33"/>
        <v>0.99999723923504968</v>
      </c>
      <c r="D116">
        <f t="shared" si="19"/>
        <v>0.99999723923504968</v>
      </c>
      <c r="E116">
        <f t="shared" si="20"/>
        <v>0</v>
      </c>
      <c r="F116">
        <f t="shared" si="21"/>
        <v>1</v>
      </c>
      <c r="G116">
        <f t="shared" si="22"/>
        <v>2.7607649503158527E-6</v>
      </c>
      <c r="H116">
        <f t="shared" si="23"/>
        <v>0</v>
      </c>
      <c r="I116">
        <f t="shared" si="24"/>
        <v>0.99999723923504968</v>
      </c>
      <c r="J116">
        <f t="shared" si="25"/>
        <v>0</v>
      </c>
      <c r="K116">
        <f t="shared" si="26"/>
        <v>1</v>
      </c>
      <c r="L116">
        <f t="shared" si="27"/>
        <v>0</v>
      </c>
      <c r="M116">
        <f t="shared" si="28"/>
        <v>0</v>
      </c>
      <c r="N116">
        <f t="shared" si="29"/>
        <v>0.99999723923504968</v>
      </c>
      <c r="O116">
        <f t="shared" si="30"/>
        <v>0</v>
      </c>
      <c r="P116">
        <f t="shared" si="31"/>
        <v>0</v>
      </c>
    </row>
    <row r="117" spans="1:16" x14ac:dyDescent="0.2">
      <c r="A117">
        <v>23</v>
      </c>
      <c r="B117">
        <f t="shared" si="32"/>
        <v>0</v>
      </c>
      <c r="C117">
        <f t="shared" si="33"/>
        <v>0.99999773967570205</v>
      </c>
      <c r="D117">
        <f t="shared" si="19"/>
        <v>0.99999773967570205</v>
      </c>
      <c r="E117">
        <f t="shared" si="20"/>
        <v>0</v>
      </c>
      <c r="F117">
        <f t="shared" si="21"/>
        <v>1</v>
      </c>
      <c r="G117">
        <f t="shared" si="22"/>
        <v>2.260324297953531E-6</v>
      </c>
      <c r="H117">
        <f t="shared" si="23"/>
        <v>0</v>
      </c>
      <c r="I117">
        <f t="shared" si="24"/>
        <v>0.99999773967570205</v>
      </c>
      <c r="J117">
        <f t="shared" si="25"/>
        <v>0</v>
      </c>
      <c r="K117">
        <f t="shared" si="26"/>
        <v>1</v>
      </c>
      <c r="L117">
        <f t="shared" si="27"/>
        <v>0</v>
      </c>
      <c r="M117">
        <f t="shared" si="28"/>
        <v>0</v>
      </c>
      <c r="N117">
        <f t="shared" si="29"/>
        <v>0.99999773967570205</v>
      </c>
      <c r="O117">
        <f t="shared" si="30"/>
        <v>0</v>
      </c>
      <c r="P117">
        <f t="shared" si="31"/>
        <v>0</v>
      </c>
    </row>
    <row r="118" spans="1:16" x14ac:dyDescent="0.2">
      <c r="A118">
        <v>23.2</v>
      </c>
      <c r="B118">
        <f t="shared" si="32"/>
        <v>0</v>
      </c>
      <c r="C118">
        <f t="shared" si="33"/>
        <v>0.99999814940222709</v>
      </c>
      <c r="D118">
        <f t="shared" si="19"/>
        <v>0.99999814940222709</v>
      </c>
      <c r="E118">
        <f t="shared" si="20"/>
        <v>0</v>
      </c>
      <c r="F118">
        <f t="shared" si="21"/>
        <v>1</v>
      </c>
      <c r="G118">
        <f t="shared" si="22"/>
        <v>1.8505977729121881E-6</v>
      </c>
      <c r="H118">
        <f t="shared" si="23"/>
        <v>0</v>
      </c>
      <c r="I118">
        <f t="shared" si="24"/>
        <v>0.99999814940222709</v>
      </c>
      <c r="J118">
        <f t="shared" si="25"/>
        <v>0</v>
      </c>
      <c r="K118">
        <f t="shared" si="26"/>
        <v>1</v>
      </c>
      <c r="L118">
        <f t="shared" si="27"/>
        <v>0</v>
      </c>
      <c r="M118">
        <f t="shared" si="28"/>
        <v>0</v>
      </c>
      <c r="N118">
        <f t="shared" si="29"/>
        <v>0.99999814940222709</v>
      </c>
      <c r="O118">
        <f t="shared" si="30"/>
        <v>0</v>
      </c>
      <c r="P118">
        <f t="shared" si="31"/>
        <v>0</v>
      </c>
    </row>
    <row r="119" spans="1:16" x14ac:dyDescent="0.2">
      <c r="A119">
        <v>23.4</v>
      </c>
      <c r="B119">
        <f t="shared" si="32"/>
        <v>0</v>
      </c>
      <c r="C119">
        <f t="shared" si="33"/>
        <v>0.99999848485818343</v>
      </c>
      <c r="D119">
        <f t="shared" si="19"/>
        <v>0.99999848485818343</v>
      </c>
      <c r="E119">
        <f t="shared" si="20"/>
        <v>0</v>
      </c>
      <c r="F119">
        <f t="shared" si="21"/>
        <v>1</v>
      </c>
      <c r="G119">
        <f t="shared" si="22"/>
        <v>1.5151418165659791E-6</v>
      </c>
      <c r="H119">
        <f t="shared" si="23"/>
        <v>0</v>
      </c>
      <c r="I119">
        <f t="shared" si="24"/>
        <v>0.99999848485818343</v>
      </c>
      <c r="J119">
        <f t="shared" si="25"/>
        <v>0</v>
      </c>
      <c r="K119">
        <f t="shared" si="26"/>
        <v>1</v>
      </c>
      <c r="L119">
        <f t="shared" si="27"/>
        <v>0</v>
      </c>
      <c r="M119">
        <f t="shared" si="28"/>
        <v>0</v>
      </c>
      <c r="N119">
        <f t="shared" si="29"/>
        <v>0.99999848485818343</v>
      </c>
      <c r="O119">
        <f t="shared" si="30"/>
        <v>0</v>
      </c>
      <c r="P119">
        <f t="shared" si="31"/>
        <v>0</v>
      </c>
    </row>
    <row r="120" spans="1:16" x14ac:dyDescent="0.2">
      <c r="A120">
        <v>23.6</v>
      </c>
      <c r="B120">
        <f t="shared" si="32"/>
        <v>0</v>
      </c>
      <c r="C120">
        <f t="shared" si="33"/>
        <v>0.99999875950645889</v>
      </c>
      <c r="D120">
        <f t="shared" si="19"/>
        <v>0.99999875950645889</v>
      </c>
      <c r="E120">
        <f t="shared" si="20"/>
        <v>0</v>
      </c>
      <c r="F120">
        <f t="shared" si="21"/>
        <v>1</v>
      </c>
      <c r="G120">
        <f t="shared" si="22"/>
        <v>1.2404935411103324E-6</v>
      </c>
      <c r="H120">
        <f t="shared" si="23"/>
        <v>0</v>
      </c>
      <c r="I120">
        <f t="shared" si="24"/>
        <v>0.99999875950645889</v>
      </c>
      <c r="J120">
        <f t="shared" si="25"/>
        <v>0</v>
      </c>
      <c r="K120">
        <f t="shared" si="26"/>
        <v>1</v>
      </c>
      <c r="L120">
        <f t="shared" si="27"/>
        <v>0</v>
      </c>
      <c r="M120">
        <f t="shared" si="28"/>
        <v>0</v>
      </c>
      <c r="N120">
        <f t="shared" si="29"/>
        <v>0.99999875950645889</v>
      </c>
      <c r="O120">
        <f t="shared" si="30"/>
        <v>0</v>
      </c>
      <c r="P120">
        <f t="shared" si="31"/>
        <v>0</v>
      </c>
    </row>
    <row r="121" spans="1:16" x14ac:dyDescent="0.2">
      <c r="A121">
        <v>23.8</v>
      </c>
      <c r="B121">
        <f t="shared" si="32"/>
        <v>0</v>
      </c>
      <c r="C121">
        <f t="shared" si="33"/>
        <v>0.99999898436956058</v>
      </c>
      <c r="D121">
        <f t="shared" si="19"/>
        <v>0.99999898436956058</v>
      </c>
      <c r="E121">
        <f t="shared" si="20"/>
        <v>0</v>
      </c>
      <c r="F121">
        <f t="shared" si="21"/>
        <v>1</v>
      </c>
      <c r="G121">
        <f t="shared" si="22"/>
        <v>1.0156304394159932E-6</v>
      </c>
      <c r="H121">
        <f t="shared" si="23"/>
        <v>0</v>
      </c>
      <c r="I121">
        <f t="shared" si="24"/>
        <v>0.99999898436956058</v>
      </c>
      <c r="J121">
        <f t="shared" si="25"/>
        <v>0</v>
      </c>
      <c r="K121">
        <f t="shared" si="26"/>
        <v>1</v>
      </c>
      <c r="L121">
        <f t="shared" si="27"/>
        <v>0</v>
      </c>
      <c r="M121">
        <f t="shared" si="28"/>
        <v>0</v>
      </c>
      <c r="N121">
        <f t="shared" si="29"/>
        <v>0.99999898436956058</v>
      </c>
      <c r="O121">
        <f t="shared" si="30"/>
        <v>0</v>
      </c>
      <c r="P121">
        <f t="shared" si="31"/>
        <v>0</v>
      </c>
    </row>
    <row r="122" spans="1:16" x14ac:dyDescent="0.2">
      <c r="A122">
        <v>24</v>
      </c>
      <c r="B122">
        <f t="shared" si="32"/>
        <v>0</v>
      </c>
      <c r="C122">
        <f t="shared" si="33"/>
        <v>0.99999916847197223</v>
      </c>
      <c r="D122">
        <f t="shared" si="19"/>
        <v>0.99999916847197223</v>
      </c>
      <c r="E122">
        <f t="shared" si="20"/>
        <v>0</v>
      </c>
      <c r="F122">
        <f t="shared" si="21"/>
        <v>1</v>
      </c>
      <c r="G122">
        <f t="shared" si="22"/>
        <v>8.3152802776709223E-7</v>
      </c>
      <c r="H122">
        <f t="shared" si="23"/>
        <v>0</v>
      </c>
      <c r="I122">
        <f t="shared" si="24"/>
        <v>0.99999916847197223</v>
      </c>
      <c r="J122">
        <f t="shared" si="25"/>
        <v>0</v>
      </c>
      <c r="K122">
        <f t="shared" si="26"/>
        <v>1</v>
      </c>
      <c r="L122">
        <f t="shared" si="27"/>
        <v>0</v>
      </c>
      <c r="M122">
        <f t="shared" si="28"/>
        <v>0</v>
      </c>
      <c r="N122">
        <f t="shared" si="29"/>
        <v>0.99999916847197223</v>
      </c>
      <c r="O122">
        <f t="shared" si="30"/>
        <v>0</v>
      </c>
      <c r="P122">
        <f t="shared" si="31"/>
        <v>0</v>
      </c>
    </row>
    <row r="123" spans="1:16" x14ac:dyDescent="0.2">
      <c r="A123">
        <v>24.2</v>
      </c>
      <c r="B123">
        <f t="shared" si="32"/>
        <v>0</v>
      </c>
      <c r="C123">
        <f t="shared" si="33"/>
        <v>0.99999931920232921</v>
      </c>
      <c r="D123">
        <f t="shared" si="19"/>
        <v>0.99999931920232921</v>
      </c>
      <c r="E123">
        <f t="shared" si="20"/>
        <v>0</v>
      </c>
      <c r="F123">
        <f t="shared" si="21"/>
        <v>1</v>
      </c>
      <c r="G123">
        <f t="shared" si="22"/>
        <v>6.8079767079343156E-7</v>
      </c>
      <c r="H123">
        <f t="shared" si="23"/>
        <v>0</v>
      </c>
      <c r="I123">
        <f t="shared" si="24"/>
        <v>0.99999931920232921</v>
      </c>
      <c r="J123">
        <f t="shared" si="25"/>
        <v>0</v>
      </c>
      <c r="K123">
        <f t="shared" si="26"/>
        <v>1</v>
      </c>
      <c r="L123">
        <f t="shared" si="27"/>
        <v>0</v>
      </c>
      <c r="M123">
        <f t="shared" si="28"/>
        <v>0</v>
      </c>
      <c r="N123">
        <f t="shared" si="29"/>
        <v>0.99999931920232921</v>
      </c>
      <c r="O123">
        <f t="shared" si="30"/>
        <v>0</v>
      </c>
      <c r="P123">
        <f t="shared" si="31"/>
        <v>0</v>
      </c>
    </row>
    <row r="124" spans="1:16" x14ac:dyDescent="0.2">
      <c r="A124">
        <v>24.4</v>
      </c>
      <c r="B124">
        <f t="shared" si="32"/>
        <v>0</v>
      </c>
      <c r="C124">
        <f t="shared" si="33"/>
        <v>0.99999944260994145</v>
      </c>
      <c r="D124">
        <f t="shared" si="19"/>
        <v>0.99999944260994145</v>
      </c>
      <c r="E124">
        <f t="shared" si="20"/>
        <v>0</v>
      </c>
      <c r="F124">
        <f t="shared" si="21"/>
        <v>1</v>
      </c>
      <c r="G124">
        <f t="shared" si="22"/>
        <v>5.5739005855315327E-7</v>
      </c>
      <c r="H124">
        <f t="shared" si="23"/>
        <v>0</v>
      </c>
      <c r="I124">
        <f t="shared" si="24"/>
        <v>0.99999944260994145</v>
      </c>
      <c r="J124">
        <f t="shared" si="25"/>
        <v>0</v>
      </c>
      <c r="K124">
        <f t="shared" si="26"/>
        <v>1</v>
      </c>
      <c r="L124">
        <f t="shared" si="27"/>
        <v>0</v>
      </c>
      <c r="M124">
        <f t="shared" si="28"/>
        <v>0</v>
      </c>
      <c r="N124">
        <f t="shared" si="29"/>
        <v>0.99999944260994145</v>
      </c>
      <c r="O124">
        <f t="shared" si="30"/>
        <v>0</v>
      </c>
      <c r="P124">
        <f t="shared" si="31"/>
        <v>0</v>
      </c>
    </row>
    <row r="125" spans="1:16" x14ac:dyDescent="0.2">
      <c r="A125">
        <v>24.6</v>
      </c>
      <c r="B125">
        <f t="shared" si="32"/>
        <v>0</v>
      </c>
      <c r="C125">
        <f t="shared" si="33"/>
        <v>0.99999954364757149</v>
      </c>
      <c r="D125">
        <f t="shared" si="19"/>
        <v>0.99999954364757149</v>
      </c>
      <c r="E125">
        <f t="shared" si="20"/>
        <v>0</v>
      </c>
      <c r="F125">
        <f t="shared" si="21"/>
        <v>1</v>
      </c>
      <c r="G125">
        <f t="shared" si="22"/>
        <v>4.5635242851282953E-7</v>
      </c>
      <c r="H125">
        <f t="shared" si="23"/>
        <v>0</v>
      </c>
      <c r="I125">
        <f t="shared" si="24"/>
        <v>0.99999954364757149</v>
      </c>
      <c r="J125">
        <f t="shared" si="25"/>
        <v>0</v>
      </c>
      <c r="K125">
        <f t="shared" si="26"/>
        <v>1</v>
      </c>
      <c r="L125">
        <f t="shared" si="27"/>
        <v>0</v>
      </c>
      <c r="M125">
        <f t="shared" si="28"/>
        <v>0</v>
      </c>
      <c r="N125">
        <f t="shared" si="29"/>
        <v>0.99999954364757149</v>
      </c>
      <c r="O125">
        <f t="shared" si="30"/>
        <v>0</v>
      </c>
      <c r="P125">
        <f t="shared" si="31"/>
        <v>0</v>
      </c>
    </row>
    <row r="126" spans="1:16" x14ac:dyDescent="0.2">
      <c r="A126">
        <v>24.8</v>
      </c>
      <c r="B126">
        <f t="shared" si="32"/>
        <v>0</v>
      </c>
      <c r="C126">
        <f t="shared" si="33"/>
        <v>0.99999962637020168</v>
      </c>
      <c r="D126">
        <f t="shared" si="19"/>
        <v>0.99999962637020168</v>
      </c>
      <c r="E126">
        <f t="shared" si="20"/>
        <v>0</v>
      </c>
      <c r="F126">
        <f t="shared" si="21"/>
        <v>1</v>
      </c>
      <c r="G126">
        <f t="shared" si="22"/>
        <v>3.7362979832256116E-7</v>
      </c>
      <c r="H126">
        <f t="shared" si="23"/>
        <v>0</v>
      </c>
      <c r="I126">
        <f t="shared" si="24"/>
        <v>0.99999962637020168</v>
      </c>
      <c r="J126">
        <f t="shared" si="25"/>
        <v>0</v>
      </c>
      <c r="K126">
        <f t="shared" si="26"/>
        <v>1</v>
      </c>
      <c r="L126">
        <f t="shared" si="27"/>
        <v>0</v>
      </c>
      <c r="M126">
        <f t="shared" si="28"/>
        <v>0</v>
      </c>
      <c r="N126">
        <f t="shared" si="29"/>
        <v>0.99999962637020168</v>
      </c>
      <c r="O126">
        <f t="shared" si="30"/>
        <v>0</v>
      </c>
      <c r="P126">
        <f t="shared" si="31"/>
        <v>0</v>
      </c>
    </row>
    <row r="127" spans="1:16" x14ac:dyDescent="0.2">
      <c r="A127">
        <v>25</v>
      </c>
      <c r="B127">
        <f t="shared" si="32"/>
        <v>0</v>
      </c>
      <c r="C127">
        <f t="shared" si="33"/>
        <v>0.99999969409777301</v>
      </c>
      <c r="D127">
        <f t="shared" si="19"/>
        <v>0.99999969409777301</v>
      </c>
      <c r="E127">
        <f t="shared" si="20"/>
        <v>0</v>
      </c>
      <c r="F127">
        <f t="shared" si="21"/>
        <v>1</v>
      </c>
      <c r="G127">
        <f t="shared" si="22"/>
        <v>3.0590222699355962E-7</v>
      </c>
      <c r="H127">
        <f t="shared" si="23"/>
        <v>0</v>
      </c>
      <c r="I127">
        <f t="shared" si="24"/>
        <v>0.99999969409777301</v>
      </c>
      <c r="J127">
        <f t="shared" si="25"/>
        <v>0</v>
      </c>
      <c r="K127">
        <f t="shared" si="26"/>
        <v>1</v>
      </c>
      <c r="L127">
        <f t="shared" si="27"/>
        <v>0</v>
      </c>
      <c r="M127">
        <f t="shared" si="28"/>
        <v>0</v>
      </c>
      <c r="N127">
        <f t="shared" si="29"/>
        <v>0.99999969409777301</v>
      </c>
      <c r="O127">
        <f t="shared" si="30"/>
        <v>0</v>
      </c>
      <c r="P127">
        <f t="shared" si="31"/>
        <v>0</v>
      </c>
    </row>
    <row r="128" spans="1:16" x14ac:dyDescent="0.2">
      <c r="A128">
        <v>25.2</v>
      </c>
      <c r="B128">
        <f t="shared" si="32"/>
        <v>0</v>
      </c>
      <c r="C128">
        <f t="shared" si="33"/>
        <v>0.99999974954842552</v>
      </c>
      <c r="D128">
        <f t="shared" si="19"/>
        <v>0.99999974954842552</v>
      </c>
      <c r="E128">
        <f t="shared" si="20"/>
        <v>0</v>
      </c>
      <c r="F128">
        <f t="shared" si="21"/>
        <v>1</v>
      </c>
      <c r="G128">
        <f t="shared" si="22"/>
        <v>2.5045157447944888E-7</v>
      </c>
      <c r="H128">
        <f t="shared" si="23"/>
        <v>0</v>
      </c>
      <c r="I128">
        <f t="shared" si="24"/>
        <v>0.99999974954842552</v>
      </c>
      <c r="J128">
        <f t="shared" si="25"/>
        <v>0</v>
      </c>
      <c r="K128">
        <f t="shared" si="26"/>
        <v>1</v>
      </c>
      <c r="L128">
        <f t="shared" si="27"/>
        <v>0</v>
      </c>
      <c r="M128">
        <f t="shared" si="28"/>
        <v>0</v>
      </c>
      <c r="N128">
        <f t="shared" si="29"/>
        <v>0.99999974954842552</v>
      </c>
      <c r="O128">
        <f t="shared" si="30"/>
        <v>0</v>
      </c>
      <c r="P128">
        <f t="shared" si="31"/>
        <v>0</v>
      </c>
    </row>
    <row r="129" spans="1:16" x14ac:dyDescent="0.2">
      <c r="A129">
        <v>25.4</v>
      </c>
      <c r="B129">
        <f t="shared" si="32"/>
        <v>0</v>
      </c>
      <c r="C129">
        <f t="shared" si="33"/>
        <v>0.99999979494758462</v>
      </c>
      <c r="D129">
        <f t="shared" si="19"/>
        <v>0.99999979494758462</v>
      </c>
      <c r="E129">
        <f t="shared" si="20"/>
        <v>0</v>
      </c>
      <c r="F129">
        <f t="shared" si="21"/>
        <v>1</v>
      </c>
      <c r="G129">
        <f t="shared" si="22"/>
        <v>2.0505241538071317E-7</v>
      </c>
      <c r="H129">
        <f t="shared" si="23"/>
        <v>0</v>
      </c>
      <c r="I129">
        <f t="shared" si="24"/>
        <v>0.99999979494758462</v>
      </c>
      <c r="J129">
        <f t="shared" si="25"/>
        <v>0</v>
      </c>
      <c r="K129">
        <f t="shared" si="26"/>
        <v>1</v>
      </c>
      <c r="L129">
        <f t="shared" si="27"/>
        <v>0</v>
      </c>
      <c r="M129">
        <f t="shared" si="28"/>
        <v>0</v>
      </c>
      <c r="N129">
        <f t="shared" si="29"/>
        <v>0.99999979494758462</v>
      </c>
      <c r="O129">
        <f t="shared" si="30"/>
        <v>0</v>
      </c>
      <c r="P129">
        <f t="shared" si="31"/>
        <v>0</v>
      </c>
    </row>
    <row r="130" spans="1:16" x14ac:dyDescent="0.2">
      <c r="A130">
        <v>25.6</v>
      </c>
      <c r="B130">
        <f t="shared" ref="B130:B152" si="34">IF(A130&lt;$R$3,0,IF(AND($R$3&lt;=A130,A130&lt;=$S$3),(A130-$R$3)/($S$3-$R$3),IF(AND($S$3&lt;A130,A130&lt;=$T$3),($T$3-A130)/($T$3-$S$3),0)))</f>
        <v>0</v>
      </c>
      <c r="C130">
        <f t="shared" ref="C130:C152" si="35">1/(1+EXP(-$R$6*(A130-$T$6)))</f>
        <v>0.99999983211727517</v>
      </c>
      <c r="D130">
        <f t="shared" si="19"/>
        <v>0.99999983211727517</v>
      </c>
      <c r="E130">
        <f t="shared" si="20"/>
        <v>0</v>
      </c>
      <c r="F130">
        <f t="shared" si="21"/>
        <v>1</v>
      </c>
      <c r="G130">
        <f t="shared" si="22"/>
        <v>1.6788272483303501E-7</v>
      </c>
      <c r="H130">
        <f t="shared" si="23"/>
        <v>0</v>
      </c>
      <c r="I130">
        <f t="shared" si="24"/>
        <v>0.99999983211727517</v>
      </c>
      <c r="J130">
        <f t="shared" si="25"/>
        <v>0</v>
      </c>
      <c r="K130">
        <f t="shared" si="26"/>
        <v>1</v>
      </c>
      <c r="L130">
        <f t="shared" si="27"/>
        <v>0</v>
      </c>
      <c r="M130">
        <f t="shared" si="28"/>
        <v>0</v>
      </c>
      <c r="N130">
        <f t="shared" si="29"/>
        <v>0.99999983211727517</v>
      </c>
      <c r="O130">
        <f t="shared" si="30"/>
        <v>0</v>
      </c>
      <c r="P130">
        <f t="shared" si="31"/>
        <v>0</v>
      </c>
    </row>
    <row r="131" spans="1:16" x14ac:dyDescent="0.2">
      <c r="A131">
        <v>25.8</v>
      </c>
      <c r="B131">
        <f t="shared" si="34"/>
        <v>0</v>
      </c>
      <c r="C131">
        <f t="shared" si="35"/>
        <v>0.99999986254924611</v>
      </c>
      <c r="D131">
        <f t="shared" ref="D131:D152" si="36">MAX(B131,C131)</f>
        <v>0.99999986254924611</v>
      </c>
      <c r="E131">
        <f t="shared" ref="E131:E152" si="37">MIN(B131:C131)</f>
        <v>0</v>
      </c>
      <c r="F131">
        <f t="shared" ref="F131:F152" si="38">1-B131</f>
        <v>1</v>
      </c>
      <c r="G131">
        <f t="shared" ref="G131:G152" si="39">1-C131</f>
        <v>1.3745075388982286E-7</v>
      </c>
      <c r="H131">
        <f t="shared" ref="H131:H152" si="40">IF(B131&gt;C131,B131-C131,0)</f>
        <v>0</v>
      </c>
      <c r="I131">
        <f t="shared" ref="I131:I152" si="41" xml:space="preserve"> MAX(MIN(B131,1-C131),MIN(1-B131,C131))</f>
        <v>0.99999986254924611</v>
      </c>
      <c r="J131">
        <f t="shared" ref="J131:J152" si="42">MIN(B131,F131)</f>
        <v>0</v>
      </c>
      <c r="K131">
        <f t="shared" ref="K131:K152" si="43">MAX(B131,F131)</f>
        <v>1</v>
      </c>
      <c r="L131">
        <f t="shared" ref="L131:L152" si="44">B131*C131</f>
        <v>0</v>
      </c>
      <c r="M131">
        <f t="shared" ref="M131:M152" si="45">L131/MAX($L$2:$L$102)</f>
        <v>0</v>
      </c>
      <c r="N131">
        <f t="shared" ref="N131:N152" si="46">B131+C131-B131*C131</f>
        <v>0.99999986254924611</v>
      </c>
      <c r="O131">
        <f t="shared" ref="O131:O152" si="47">B131^$R$9</f>
        <v>0</v>
      </c>
      <c r="P131">
        <f t="shared" ref="P131:P152" si="48">B131^$R$10</f>
        <v>0</v>
      </c>
    </row>
    <row r="132" spans="1:16" x14ac:dyDescent="0.2">
      <c r="A132">
        <v>26</v>
      </c>
      <c r="B132">
        <f t="shared" si="34"/>
        <v>0</v>
      </c>
      <c r="C132">
        <f t="shared" si="35"/>
        <v>0.99999988746483792</v>
      </c>
      <c r="D132">
        <f t="shared" si="36"/>
        <v>0.99999988746483792</v>
      </c>
      <c r="E132">
        <f t="shared" si="37"/>
        <v>0</v>
      </c>
      <c r="F132">
        <f t="shared" si="38"/>
        <v>1</v>
      </c>
      <c r="G132">
        <f t="shared" si="39"/>
        <v>1.1253516207787584E-7</v>
      </c>
      <c r="H132">
        <f t="shared" si="40"/>
        <v>0</v>
      </c>
      <c r="I132">
        <f t="shared" si="41"/>
        <v>0.99999988746483792</v>
      </c>
      <c r="J132">
        <f t="shared" si="42"/>
        <v>0</v>
      </c>
      <c r="K132">
        <f t="shared" si="43"/>
        <v>1</v>
      </c>
      <c r="L132">
        <f t="shared" si="44"/>
        <v>0</v>
      </c>
      <c r="M132">
        <f t="shared" si="45"/>
        <v>0</v>
      </c>
      <c r="N132">
        <f t="shared" si="46"/>
        <v>0.99999988746483792</v>
      </c>
      <c r="O132">
        <f t="shared" si="47"/>
        <v>0</v>
      </c>
      <c r="P132">
        <f t="shared" si="48"/>
        <v>0</v>
      </c>
    </row>
    <row r="133" spans="1:16" x14ac:dyDescent="0.2">
      <c r="A133">
        <v>26.2</v>
      </c>
      <c r="B133">
        <f t="shared" si="34"/>
        <v>0</v>
      </c>
      <c r="C133">
        <f t="shared" si="35"/>
        <v>0.99999990786400006</v>
      </c>
      <c r="D133">
        <f t="shared" si="36"/>
        <v>0.99999990786400006</v>
      </c>
      <c r="E133">
        <f t="shared" si="37"/>
        <v>0</v>
      </c>
      <c r="F133">
        <f t="shared" si="38"/>
        <v>1</v>
      </c>
      <c r="G133">
        <f t="shared" si="39"/>
        <v>9.2135999940623492E-8</v>
      </c>
      <c r="H133">
        <f t="shared" si="40"/>
        <v>0</v>
      </c>
      <c r="I133">
        <f t="shared" si="41"/>
        <v>0.99999990786400006</v>
      </c>
      <c r="J133">
        <f t="shared" si="42"/>
        <v>0</v>
      </c>
      <c r="K133">
        <f t="shared" si="43"/>
        <v>1</v>
      </c>
      <c r="L133">
        <f t="shared" si="44"/>
        <v>0</v>
      </c>
      <c r="M133">
        <f t="shared" si="45"/>
        <v>0</v>
      </c>
      <c r="N133">
        <f t="shared" si="46"/>
        <v>0.99999990786400006</v>
      </c>
      <c r="O133">
        <f t="shared" si="47"/>
        <v>0</v>
      </c>
      <c r="P133">
        <f t="shared" si="48"/>
        <v>0</v>
      </c>
    </row>
    <row r="134" spans="1:16" x14ac:dyDescent="0.2">
      <c r="A134">
        <v>26.4</v>
      </c>
      <c r="B134">
        <f t="shared" si="34"/>
        <v>0</v>
      </c>
      <c r="C134">
        <f t="shared" si="35"/>
        <v>0.99999992456542219</v>
      </c>
      <c r="D134">
        <f t="shared" si="36"/>
        <v>0.99999992456542219</v>
      </c>
      <c r="E134">
        <f t="shared" si="37"/>
        <v>0</v>
      </c>
      <c r="F134">
        <f t="shared" si="38"/>
        <v>1</v>
      </c>
      <c r="G134">
        <f t="shared" si="39"/>
        <v>7.5434577806454683E-8</v>
      </c>
      <c r="H134">
        <f t="shared" si="40"/>
        <v>0</v>
      </c>
      <c r="I134">
        <f t="shared" si="41"/>
        <v>0.99999992456542219</v>
      </c>
      <c r="J134">
        <f t="shared" si="42"/>
        <v>0</v>
      </c>
      <c r="K134">
        <f t="shared" si="43"/>
        <v>1</v>
      </c>
      <c r="L134">
        <f t="shared" si="44"/>
        <v>0</v>
      </c>
      <c r="M134">
        <f t="shared" si="45"/>
        <v>0</v>
      </c>
      <c r="N134">
        <f t="shared" si="46"/>
        <v>0.99999992456542219</v>
      </c>
      <c r="O134">
        <f t="shared" si="47"/>
        <v>0</v>
      </c>
      <c r="P134">
        <f t="shared" si="48"/>
        <v>0</v>
      </c>
    </row>
    <row r="135" spans="1:16" x14ac:dyDescent="0.2">
      <c r="A135">
        <v>26.6</v>
      </c>
      <c r="B135">
        <f t="shared" si="34"/>
        <v>0</v>
      </c>
      <c r="C135">
        <f t="shared" si="35"/>
        <v>0.99999993823939048</v>
      </c>
      <c r="D135">
        <f t="shared" si="36"/>
        <v>0.99999993823939048</v>
      </c>
      <c r="E135">
        <f t="shared" si="37"/>
        <v>0</v>
      </c>
      <c r="F135">
        <f t="shared" si="38"/>
        <v>1</v>
      </c>
      <c r="G135">
        <f t="shared" si="39"/>
        <v>6.1760609515459919E-8</v>
      </c>
      <c r="H135">
        <f t="shared" si="40"/>
        <v>0</v>
      </c>
      <c r="I135">
        <f t="shared" si="41"/>
        <v>0.99999993823939048</v>
      </c>
      <c r="J135">
        <f t="shared" si="42"/>
        <v>0</v>
      </c>
      <c r="K135">
        <f t="shared" si="43"/>
        <v>1</v>
      </c>
      <c r="L135">
        <f t="shared" si="44"/>
        <v>0</v>
      </c>
      <c r="M135">
        <f t="shared" si="45"/>
        <v>0</v>
      </c>
      <c r="N135">
        <f t="shared" si="46"/>
        <v>0.99999993823939048</v>
      </c>
      <c r="O135">
        <f t="shared" si="47"/>
        <v>0</v>
      </c>
      <c r="P135">
        <f t="shared" si="48"/>
        <v>0</v>
      </c>
    </row>
    <row r="136" spans="1:16" x14ac:dyDescent="0.2">
      <c r="A136">
        <v>26.8</v>
      </c>
      <c r="B136">
        <f t="shared" si="34"/>
        <v>0</v>
      </c>
      <c r="C136">
        <f t="shared" si="35"/>
        <v>0.99999994943468906</v>
      </c>
      <c r="D136">
        <f t="shared" si="36"/>
        <v>0.99999994943468906</v>
      </c>
      <c r="E136">
        <f t="shared" si="37"/>
        <v>0</v>
      </c>
      <c r="F136">
        <f t="shared" si="38"/>
        <v>1</v>
      </c>
      <c r="G136">
        <f t="shared" si="39"/>
        <v>5.0565310938388563E-8</v>
      </c>
      <c r="H136">
        <f t="shared" si="40"/>
        <v>0</v>
      </c>
      <c r="I136">
        <f t="shared" si="41"/>
        <v>0.99999994943468906</v>
      </c>
      <c r="J136">
        <f t="shared" si="42"/>
        <v>0</v>
      </c>
      <c r="K136">
        <f t="shared" si="43"/>
        <v>1</v>
      </c>
      <c r="L136">
        <f t="shared" si="44"/>
        <v>0</v>
      </c>
      <c r="M136">
        <f t="shared" si="45"/>
        <v>0</v>
      </c>
      <c r="N136">
        <f t="shared" si="46"/>
        <v>0.99999994943468906</v>
      </c>
      <c r="O136">
        <f t="shared" si="47"/>
        <v>0</v>
      </c>
      <c r="P136">
        <f t="shared" si="48"/>
        <v>0</v>
      </c>
    </row>
    <row r="137" spans="1:16" x14ac:dyDescent="0.2">
      <c r="A137">
        <v>27</v>
      </c>
      <c r="B137">
        <f t="shared" si="34"/>
        <v>0</v>
      </c>
      <c r="C137">
        <f t="shared" si="35"/>
        <v>0.99999995860062441</v>
      </c>
      <c r="D137">
        <f t="shared" si="36"/>
        <v>0.99999995860062441</v>
      </c>
      <c r="E137">
        <f t="shared" si="37"/>
        <v>0</v>
      </c>
      <c r="F137">
        <f t="shared" si="38"/>
        <v>1</v>
      </c>
      <c r="G137">
        <f t="shared" si="39"/>
        <v>4.1399375594330934E-8</v>
      </c>
      <c r="H137">
        <f t="shared" si="40"/>
        <v>0</v>
      </c>
      <c r="I137">
        <f t="shared" si="41"/>
        <v>0.99999995860062441</v>
      </c>
      <c r="J137">
        <f t="shared" si="42"/>
        <v>0</v>
      </c>
      <c r="K137">
        <f t="shared" si="43"/>
        <v>1</v>
      </c>
      <c r="L137">
        <f t="shared" si="44"/>
        <v>0</v>
      </c>
      <c r="M137">
        <f t="shared" si="45"/>
        <v>0</v>
      </c>
      <c r="N137">
        <f t="shared" si="46"/>
        <v>0.99999995860062441</v>
      </c>
      <c r="O137">
        <f t="shared" si="47"/>
        <v>0</v>
      </c>
      <c r="P137">
        <f t="shared" si="48"/>
        <v>0</v>
      </c>
    </row>
    <row r="138" spans="1:16" x14ac:dyDescent="0.2">
      <c r="A138">
        <v>27.2</v>
      </c>
      <c r="B138">
        <f t="shared" si="34"/>
        <v>0</v>
      </c>
      <c r="C138">
        <f t="shared" si="35"/>
        <v>0.99999996610505781</v>
      </c>
      <c r="D138">
        <f t="shared" si="36"/>
        <v>0.99999996610505781</v>
      </c>
      <c r="E138">
        <f t="shared" si="37"/>
        <v>0</v>
      </c>
      <c r="F138">
        <f t="shared" si="38"/>
        <v>1</v>
      </c>
      <c r="G138">
        <f t="shared" si="39"/>
        <v>3.389494218630773E-8</v>
      </c>
      <c r="H138">
        <f t="shared" si="40"/>
        <v>0</v>
      </c>
      <c r="I138">
        <f t="shared" si="41"/>
        <v>0.99999996610505781</v>
      </c>
      <c r="J138">
        <f t="shared" si="42"/>
        <v>0</v>
      </c>
      <c r="K138">
        <f t="shared" si="43"/>
        <v>1</v>
      </c>
      <c r="L138">
        <f t="shared" si="44"/>
        <v>0</v>
      </c>
      <c r="M138">
        <f t="shared" si="45"/>
        <v>0</v>
      </c>
      <c r="N138">
        <f t="shared" si="46"/>
        <v>0.99999996610505781</v>
      </c>
      <c r="O138">
        <f t="shared" si="47"/>
        <v>0</v>
      </c>
      <c r="P138">
        <f t="shared" si="48"/>
        <v>0</v>
      </c>
    </row>
    <row r="139" spans="1:16" x14ac:dyDescent="0.2">
      <c r="A139">
        <v>27.4</v>
      </c>
      <c r="B139">
        <f t="shared" si="34"/>
        <v>0</v>
      </c>
      <c r="C139">
        <f t="shared" si="35"/>
        <v>0.99999997224916826</v>
      </c>
      <c r="D139">
        <f t="shared" si="36"/>
        <v>0.99999997224916826</v>
      </c>
      <c r="E139">
        <f t="shared" si="37"/>
        <v>0</v>
      </c>
      <c r="F139">
        <f t="shared" si="38"/>
        <v>1</v>
      </c>
      <c r="G139">
        <f t="shared" si="39"/>
        <v>2.7750831743666993E-8</v>
      </c>
      <c r="H139">
        <f t="shared" si="40"/>
        <v>0</v>
      </c>
      <c r="I139">
        <f t="shared" si="41"/>
        <v>0.99999997224916826</v>
      </c>
      <c r="J139">
        <f t="shared" si="42"/>
        <v>0</v>
      </c>
      <c r="K139">
        <f t="shared" si="43"/>
        <v>1</v>
      </c>
      <c r="L139">
        <f t="shared" si="44"/>
        <v>0</v>
      </c>
      <c r="M139">
        <f t="shared" si="45"/>
        <v>0</v>
      </c>
      <c r="N139">
        <f t="shared" si="46"/>
        <v>0.99999997224916826</v>
      </c>
      <c r="O139">
        <f t="shared" si="47"/>
        <v>0</v>
      </c>
      <c r="P139">
        <f t="shared" si="48"/>
        <v>0</v>
      </c>
    </row>
    <row r="140" spans="1:16" x14ac:dyDescent="0.2">
      <c r="A140">
        <v>27.6</v>
      </c>
      <c r="B140">
        <f t="shared" si="34"/>
        <v>0</v>
      </c>
      <c r="C140">
        <f t="shared" si="35"/>
        <v>0.9999999772795406</v>
      </c>
      <c r="D140">
        <f t="shared" si="36"/>
        <v>0.9999999772795406</v>
      </c>
      <c r="E140">
        <f t="shared" si="37"/>
        <v>0</v>
      </c>
      <c r="F140">
        <f t="shared" si="38"/>
        <v>1</v>
      </c>
      <c r="G140">
        <f t="shared" si="39"/>
        <v>2.2720459402769677E-8</v>
      </c>
      <c r="H140">
        <f t="shared" si="40"/>
        <v>0</v>
      </c>
      <c r="I140">
        <f t="shared" si="41"/>
        <v>0.9999999772795406</v>
      </c>
      <c r="J140">
        <f t="shared" si="42"/>
        <v>0</v>
      </c>
      <c r="K140">
        <f t="shared" si="43"/>
        <v>1</v>
      </c>
      <c r="L140">
        <f t="shared" si="44"/>
        <v>0</v>
      </c>
      <c r="M140">
        <f t="shared" si="45"/>
        <v>0</v>
      </c>
      <c r="N140">
        <f t="shared" si="46"/>
        <v>0.9999999772795406</v>
      </c>
      <c r="O140">
        <f t="shared" si="47"/>
        <v>0</v>
      </c>
      <c r="P140">
        <f t="shared" si="48"/>
        <v>0</v>
      </c>
    </row>
    <row r="141" spans="1:16" x14ac:dyDescent="0.2">
      <c r="A141">
        <v>27.8</v>
      </c>
      <c r="B141">
        <f t="shared" si="34"/>
        <v>0</v>
      </c>
      <c r="C141">
        <f t="shared" si="35"/>
        <v>0.99999998139806101</v>
      </c>
      <c r="D141">
        <f t="shared" si="36"/>
        <v>0.99999998139806101</v>
      </c>
      <c r="E141">
        <f t="shared" si="37"/>
        <v>0</v>
      </c>
      <c r="F141">
        <f t="shared" si="38"/>
        <v>1</v>
      </c>
      <c r="G141">
        <f t="shared" si="39"/>
        <v>1.8601938989171174E-8</v>
      </c>
      <c r="H141">
        <f t="shared" si="40"/>
        <v>0</v>
      </c>
      <c r="I141">
        <f t="shared" si="41"/>
        <v>0.99999998139806101</v>
      </c>
      <c r="J141">
        <f t="shared" si="42"/>
        <v>0</v>
      </c>
      <c r="K141">
        <f t="shared" si="43"/>
        <v>1</v>
      </c>
      <c r="L141">
        <f t="shared" si="44"/>
        <v>0</v>
      </c>
      <c r="M141">
        <f t="shared" si="45"/>
        <v>0</v>
      </c>
      <c r="N141">
        <f t="shared" si="46"/>
        <v>0.99999998139806101</v>
      </c>
      <c r="O141">
        <f t="shared" si="47"/>
        <v>0</v>
      </c>
      <c r="P141">
        <f t="shared" si="48"/>
        <v>0</v>
      </c>
    </row>
    <row r="142" spans="1:16" x14ac:dyDescent="0.2">
      <c r="A142">
        <v>28</v>
      </c>
      <c r="B142">
        <f t="shared" si="34"/>
        <v>0</v>
      </c>
      <c r="C142">
        <f t="shared" si="35"/>
        <v>0.9999999847700205</v>
      </c>
      <c r="D142">
        <f t="shared" si="36"/>
        <v>0.9999999847700205</v>
      </c>
      <c r="E142">
        <f t="shared" si="37"/>
        <v>0</v>
      </c>
      <c r="F142">
        <f t="shared" si="38"/>
        <v>1</v>
      </c>
      <c r="G142">
        <f t="shared" si="39"/>
        <v>1.5229979499764568E-8</v>
      </c>
      <c r="H142">
        <f t="shared" si="40"/>
        <v>0</v>
      </c>
      <c r="I142">
        <f t="shared" si="41"/>
        <v>0.9999999847700205</v>
      </c>
      <c r="J142">
        <f t="shared" si="42"/>
        <v>0</v>
      </c>
      <c r="K142">
        <f t="shared" si="43"/>
        <v>1</v>
      </c>
      <c r="L142">
        <f t="shared" si="44"/>
        <v>0</v>
      </c>
      <c r="M142">
        <f t="shared" si="45"/>
        <v>0</v>
      </c>
      <c r="N142">
        <f t="shared" si="46"/>
        <v>0.9999999847700205</v>
      </c>
      <c r="O142">
        <f t="shared" si="47"/>
        <v>0</v>
      </c>
      <c r="P142">
        <f t="shared" si="48"/>
        <v>0</v>
      </c>
    </row>
    <row r="143" spans="1:16" x14ac:dyDescent="0.2">
      <c r="A143">
        <v>28.2</v>
      </c>
      <c r="B143">
        <f t="shared" si="34"/>
        <v>0</v>
      </c>
      <c r="C143">
        <f t="shared" si="35"/>
        <v>0.99999998753074737</v>
      </c>
      <c r="D143">
        <f t="shared" si="36"/>
        <v>0.99999998753074737</v>
      </c>
      <c r="E143">
        <f t="shared" si="37"/>
        <v>0</v>
      </c>
      <c r="F143">
        <f t="shared" si="38"/>
        <v>1</v>
      </c>
      <c r="G143">
        <f t="shared" si="39"/>
        <v>1.2469252630431527E-8</v>
      </c>
      <c r="H143">
        <f t="shared" si="40"/>
        <v>0</v>
      </c>
      <c r="I143">
        <f t="shared" si="41"/>
        <v>0.99999998753074737</v>
      </c>
      <c r="J143">
        <f t="shared" si="42"/>
        <v>0</v>
      </c>
      <c r="K143">
        <f t="shared" si="43"/>
        <v>1</v>
      </c>
      <c r="L143">
        <f t="shared" si="44"/>
        <v>0</v>
      </c>
      <c r="M143">
        <f t="shared" si="45"/>
        <v>0</v>
      </c>
      <c r="N143">
        <f t="shared" si="46"/>
        <v>0.99999998753074737</v>
      </c>
      <c r="O143">
        <f t="shared" si="47"/>
        <v>0</v>
      </c>
      <c r="P143">
        <f t="shared" si="48"/>
        <v>0</v>
      </c>
    </row>
    <row r="144" spans="1:16" x14ac:dyDescent="0.2">
      <c r="A144">
        <v>28.4</v>
      </c>
      <c r="B144">
        <f t="shared" si="34"/>
        <v>0</v>
      </c>
      <c r="C144">
        <f t="shared" si="35"/>
        <v>0.99999998979103932</v>
      </c>
      <c r="D144">
        <f t="shared" si="36"/>
        <v>0.99999998979103932</v>
      </c>
      <c r="E144">
        <f t="shared" si="37"/>
        <v>0</v>
      </c>
      <c r="F144">
        <f t="shared" si="38"/>
        <v>1</v>
      </c>
      <c r="G144">
        <f t="shared" si="39"/>
        <v>1.0208960676827417E-8</v>
      </c>
      <c r="H144">
        <f t="shared" si="40"/>
        <v>0</v>
      </c>
      <c r="I144">
        <f t="shared" si="41"/>
        <v>0.99999998979103932</v>
      </c>
      <c r="J144">
        <f t="shared" si="42"/>
        <v>0</v>
      </c>
      <c r="K144">
        <f t="shared" si="43"/>
        <v>1</v>
      </c>
      <c r="L144">
        <f t="shared" si="44"/>
        <v>0</v>
      </c>
      <c r="M144">
        <f t="shared" si="45"/>
        <v>0</v>
      </c>
      <c r="N144">
        <f t="shared" si="46"/>
        <v>0.99999998979103932</v>
      </c>
      <c r="O144">
        <f t="shared" si="47"/>
        <v>0</v>
      </c>
      <c r="P144">
        <f t="shared" si="48"/>
        <v>0</v>
      </c>
    </row>
    <row r="145" spans="1:16" x14ac:dyDescent="0.2">
      <c r="A145">
        <v>28.6</v>
      </c>
      <c r="B145">
        <f t="shared" si="34"/>
        <v>0</v>
      </c>
      <c r="C145">
        <f t="shared" si="35"/>
        <v>0.99999999164160991</v>
      </c>
      <c r="D145">
        <f t="shared" si="36"/>
        <v>0.99999999164160991</v>
      </c>
      <c r="E145">
        <f t="shared" si="37"/>
        <v>0</v>
      </c>
      <c r="F145">
        <f t="shared" si="38"/>
        <v>1</v>
      </c>
      <c r="G145">
        <f t="shared" si="39"/>
        <v>8.3583900911676778E-9</v>
      </c>
      <c r="H145">
        <f t="shared" si="40"/>
        <v>0</v>
      </c>
      <c r="I145">
        <f t="shared" si="41"/>
        <v>0.99999999164160991</v>
      </c>
      <c r="J145">
        <f t="shared" si="42"/>
        <v>0</v>
      </c>
      <c r="K145">
        <f t="shared" si="43"/>
        <v>1</v>
      </c>
      <c r="L145">
        <f t="shared" si="44"/>
        <v>0</v>
      </c>
      <c r="M145">
        <f t="shared" si="45"/>
        <v>0</v>
      </c>
      <c r="N145">
        <f t="shared" si="46"/>
        <v>0.99999999164160991</v>
      </c>
      <c r="O145">
        <f t="shared" si="47"/>
        <v>0</v>
      </c>
      <c r="P145">
        <f t="shared" si="48"/>
        <v>0</v>
      </c>
    </row>
    <row r="146" spans="1:16" x14ac:dyDescent="0.2">
      <c r="A146">
        <v>28.8</v>
      </c>
      <c r="B146">
        <f t="shared" si="34"/>
        <v>0</v>
      </c>
      <c r="C146">
        <f t="shared" si="35"/>
        <v>0.99999999315672894</v>
      </c>
      <c r="D146">
        <f t="shared" si="36"/>
        <v>0.99999999315672894</v>
      </c>
      <c r="E146">
        <f t="shared" si="37"/>
        <v>0</v>
      </c>
      <c r="F146">
        <f t="shared" si="38"/>
        <v>1</v>
      </c>
      <c r="G146">
        <f t="shared" si="39"/>
        <v>6.8432710609300784E-9</v>
      </c>
      <c r="H146">
        <f t="shared" si="40"/>
        <v>0</v>
      </c>
      <c r="I146">
        <f t="shared" si="41"/>
        <v>0.99999999315672894</v>
      </c>
      <c r="J146">
        <f t="shared" si="42"/>
        <v>0</v>
      </c>
      <c r="K146">
        <f t="shared" si="43"/>
        <v>1</v>
      </c>
      <c r="L146">
        <f t="shared" si="44"/>
        <v>0</v>
      </c>
      <c r="M146">
        <f t="shared" si="45"/>
        <v>0</v>
      </c>
      <c r="N146">
        <f t="shared" si="46"/>
        <v>0.99999999315672894</v>
      </c>
      <c r="O146">
        <f t="shared" si="47"/>
        <v>0</v>
      </c>
      <c r="P146">
        <f t="shared" si="48"/>
        <v>0</v>
      </c>
    </row>
    <row r="147" spans="1:16" x14ac:dyDescent="0.2">
      <c r="A147">
        <v>29</v>
      </c>
      <c r="B147">
        <f t="shared" si="34"/>
        <v>0</v>
      </c>
      <c r="C147">
        <f t="shared" si="35"/>
        <v>0.99999999439720355</v>
      </c>
      <c r="D147">
        <f t="shared" si="36"/>
        <v>0.99999999439720355</v>
      </c>
      <c r="E147">
        <f t="shared" si="37"/>
        <v>0</v>
      </c>
      <c r="F147">
        <f t="shared" si="38"/>
        <v>1</v>
      </c>
      <c r="G147">
        <f t="shared" si="39"/>
        <v>5.6027964490112936E-9</v>
      </c>
      <c r="H147">
        <f t="shared" si="40"/>
        <v>0</v>
      </c>
      <c r="I147">
        <f t="shared" si="41"/>
        <v>0.99999999439720355</v>
      </c>
      <c r="J147">
        <f t="shared" si="42"/>
        <v>0</v>
      </c>
      <c r="K147">
        <f t="shared" si="43"/>
        <v>1</v>
      </c>
      <c r="L147">
        <f t="shared" si="44"/>
        <v>0</v>
      </c>
      <c r="M147">
        <f t="shared" si="45"/>
        <v>0</v>
      </c>
      <c r="N147">
        <f t="shared" si="46"/>
        <v>0.99999999439720355</v>
      </c>
      <c r="O147">
        <f t="shared" si="47"/>
        <v>0</v>
      </c>
      <c r="P147">
        <f t="shared" si="48"/>
        <v>0</v>
      </c>
    </row>
    <row r="148" spans="1:16" x14ac:dyDescent="0.2">
      <c r="A148">
        <v>29.2</v>
      </c>
      <c r="B148">
        <f t="shared" si="34"/>
        <v>0</v>
      </c>
      <c r="C148">
        <f t="shared" si="35"/>
        <v>0.99999999541281825</v>
      </c>
      <c r="D148">
        <f t="shared" si="36"/>
        <v>0.99999999541281825</v>
      </c>
      <c r="E148">
        <f t="shared" si="37"/>
        <v>0</v>
      </c>
      <c r="F148">
        <f t="shared" si="38"/>
        <v>1</v>
      </c>
      <c r="G148">
        <f t="shared" si="39"/>
        <v>4.5871817455633845E-9</v>
      </c>
      <c r="H148">
        <f t="shared" si="40"/>
        <v>0</v>
      </c>
      <c r="I148">
        <f t="shared" si="41"/>
        <v>0.99999999541281825</v>
      </c>
      <c r="J148">
        <f t="shared" si="42"/>
        <v>0</v>
      </c>
      <c r="K148">
        <f t="shared" si="43"/>
        <v>1</v>
      </c>
      <c r="L148">
        <f t="shared" si="44"/>
        <v>0</v>
      </c>
      <c r="M148">
        <f t="shared" si="45"/>
        <v>0</v>
      </c>
      <c r="N148">
        <f t="shared" si="46"/>
        <v>0.99999999541281825</v>
      </c>
      <c r="O148">
        <f t="shared" si="47"/>
        <v>0</v>
      </c>
      <c r="P148">
        <f t="shared" si="48"/>
        <v>0</v>
      </c>
    </row>
    <row r="149" spans="1:16" x14ac:dyDescent="0.2">
      <c r="A149">
        <v>29.4</v>
      </c>
      <c r="B149">
        <f t="shared" si="34"/>
        <v>0</v>
      </c>
      <c r="C149">
        <f t="shared" si="35"/>
        <v>0.99999999624433333</v>
      </c>
      <c r="D149">
        <f t="shared" si="36"/>
        <v>0.99999999624433333</v>
      </c>
      <c r="E149">
        <f t="shared" si="37"/>
        <v>0</v>
      </c>
      <c r="F149">
        <f t="shared" si="38"/>
        <v>1</v>
      </c>
      <c r="G149">
        <f t="shared" si="39"/>
        <v>3.7556666665494731E-9</v>
      </c>
      <c r="H149">
        <f t="shared" si="40"/>
        <v>0</v>
      </c>
      <c r="I149">
        <f t="shared" si="41"/>
        <v>0.99999999624433333</v>
      </c>
      <c r="J149">
        <f t="shared" si="42"/>
        <v>0</v>
      </c>
      <c r="K149">
        <f t="shared" si="43"/>
        <v>1</v>
      </c>
      <c r="L149">
        <f t="shared" si="44"/>
        <v>0</v>
      </c>
      <c r="M149">
        <f t="shared" si="45"/>
        <v>0</v>
      </c>
      <c r="N149">
        <f t="shared" si="46"/>
        <v>0.99999999624433333</v>
      </c>
      <c r="O149">
        <f t="shared" si="47"/>
        <v>0</v>
      </c>
      <c r="P149">
        <f t="shared" si="48"/>
        <v>0</v>
      </c>
    </row>
    <row r="150" spans="1:16" x14ac:dyDescent="0.2">
      <c r="A150">
        <v>29.6</v>
      </c>
      <c r="B150">
        <f t="shared" si="34"/>
        <v>0</v>
      </c>
      <c r="C150">
        <f t="shared" si="35"/>
        <v>0.99999999692512009</v>
      </c>
      <c r="D150">
        <f t="shared" si="36"/>
        <v>0.99999999692512009</v>
      </c>
      <c r="E150">
        <f t="shared" si="37"/>
        <v>0</v>
      </c>
      <c r="F150">
        <f t="shared" si="38"/>
        <v>1</v>
      </c>
      <c r="G150">
        <f t="shared" si="39"/>
        <v>3.0748799062507715E-9</v>
      </c>
      <c r="H150">
        <f t="shared" si="40"/>
        <v>0</v>
      </c>
      <c r="I150">
        <f t="shared" si="41"/>
        <v>0.99999999692512009</v>
      </c>
      <c r="J150">
        <f t="shared" si="42"/>
        <v>0</v>
      </c>
      <c r="K150">
        <f t="shared" si="43"/>
        <v>1</v>
      </c>
      <c r="L150">
        <f t="shared" si="44"/>
        <v>0</v>
      </c>
      <c r="M150">
        <f t="shared" si="45"/>
        <v>0</v>
      </c>
      <c r="N150">
        <f t="shared" si="46"/>
        <v>0.99999999692512009</v>
      </c>
      <c r="O150">
        <f t="shared" si="47"/>
        <v>0</v>
      </c>
      <c r="P150">
        <f t="shared" si="48"/>
        <v>0</v>
      </c>
    </row>
    <row r="151" spans="1:16" x14ac:dyDescent="0.2">
      <c r="A151">
        <v>29.8</v>
      </c>
      <c r="B151">
        <f t="shared" si="34"/>
        <v>0</v>
      </c>
      <c r="C151">
        <f t="shared" si="35"/>
        <v>0.99999999748250135</v>
      </c>
      <c r="D151">
        <f t="shared" si="36"/>
        <v>0.99999999748250135</v>
      </c>
      <c r="E151">
        <f t="shared" si="37"/>
        <v>0</v>
      </c>
      <c r="F151">
        <f t="shared" si="38"/>
        <v>1</v>
      </c>
      <c r="G151">
        <f t="shared" si="39"/>
        <v>2.5174986539866495E-9</v>
      </c>
      <c r="H151">
        <f t="shared" si="40"/>
        <v>0</v>
      </c>
      <c r="I151">
        <f t="shared" si="41"/>
        <v>0.99999999748250135</v>
      </c>
      <c r="J151">
        <f t="shared" si="42"/>
        <v>0</v>
      </c>
      <c r="K151">
        <f t="shared" si="43"/>
        <v>1</v>
      </c>
      <c r="L151">
        <f t="shared" si="44"/>
        <v>0</v>
      </c>
      <c r="M151">
        <f t="shared" si="45"/>
        <v>0</v>
      </c>
      <c r="N151">
        <f t="shared" si="46"/>
        <v>0.99999999748250135</v>
      </c>
      <c r="O151">
        <f t="shared" si="47"/>
        <v>0</v>
      </c>
      <c r="P151">
        <f t="shared" si="48"/>
        <v>0</v>
      </c>
    </row>
    <row r="152" spans="1:16" x14ac:dyDescent="0.2">
      <c r="A152">
        <v>30</v>
      </c>
      <c r="B152">
        <f t="shared" si="34"/>
        <v>0</v>
      </c>
      <c r="C152">
        <f t="shared" si="35"/>
        <v>0.99999999793884631</v>
      </c>
      <c r="D152">
        <f t="shared" si="36"/>
        <v>0.99999999793884631</v>
      </c>
      <c r="E152">
        <f t="shared" si="37"/>
        <v>0</v>
      </c>
      <c r="F152">
        <f t="shared" si="38"/>
        <v>1</v>
      </c>
      <c r="G152">
        <f t="shared" si="39"/>
        <v>2.0611536921677498E-9</v>
      </c>
      <c r="H152">
        <f t="shared" si="40"/>
        <v>0</v>
      </c>
      <c r="I152">
        <f t="shared" si="41"/>
        <v>0.99999999793884631</v>
      </c>
      <c r="J152">
        <f t="shared" si="42"/>
        <v>0</v>
      </c>
      <c r="K152">
        <f t="shared" si="43"/>
        <v>1</v>
      </c>
      <c r="L152">
        <f t="shared" si="44"/>
        <v>0</v>
      </c>
      <c r="M152">
        <f t="shared" si="45"/>
        <v>0</v>
      </c>
      <c r="N152">
        <f t="shared" si="46"/>
        <v>0.99999999793884631</v>
      </c>
      <c r="O152">
        <f t="shared" si="47"/>
        <v>0</v>
      </c>
      <c r="P152">
        <f t="shared" si="48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A40C-4B8A-E748-8C68-AFDB77FDB697}">
  <dimension ref="A1:M152"/>
  <sheetViews>
    <sheetView zoomScale="125" workbookViewId="0">
      <selection activeCell="H2" sqref="H2"/>
    </sheetView>
  </sheetViews>
  <sheetFormatPr baseColWidth="10" defaultRowHeight="16" x14ac:dyDescent="0.2"/>
  <sheetData>
    <row r="1" spans="1:13" x14ac:dyDescent="0.2">
      <c r="A1" t="s">
        <v>0</v>
      </c>
      <c r="B1" t="s">
        <v>5</v>
      </c>
      <c r="C1" t="s">
        <v>6</v>
      </c>
      <c r="D1" t="s">
        <v>8</v>
      </c>
      <c r="E1" t="s">
        <v>7</v>
      </c>
      <c r="F1" t="s">
        <v>9</v>
      </c>
      <c r="G1" t="s">
        <v>10</v>
      </c>
      <c r="H1" t="s">
        <v>11</v>
      </c>
      <c r="J1" t="s">
        <v>1</v>
      </c>
      <c r="K1" t="s">
        <v>2</v>
      </c>
      <c r="L1" t="s">
        <v>3</v>
      </c>
      <c r="M1" t="s">
        <v>4</v>
      </c>
    </row>
    <row r="2" spans="1:13" x14ac:dyDescent="0.2">
      <c r="A2">
        <v>0</v>
      </c>
      <c r="B2">
        <f>IF(A2&lt;$J$2,0,IF(AND($J$2&lt;=A2,A2&lt;=$K$2),(A2-$J$2)/($K$2-$J$2),IF(AND($K$2&lt;A2,A2&lt;=$L$2),1,IF(AND($L$2&lt;A2,A2&lt;=$M$2),($M$2-A2)/($M$2-$L$2),0))))</f>
        <v>0</v>
      </c>
      <c r="C2">
        <f>IF(A2&lt;$J$3,0,IF(AND($J$3&lt;=A2,A2&lt;=$K$3),(A2-$J$3)/($K$3-$J$3),IF(AND($K$3&lt;A2,A2&lt;=$L$3),($L$3-A2)/($L$3-$K$3),0)))</f>
        <v>0</v>
      </c>
      <c r="D2">
        <f>1/EXP(((A2-$J$4)^2)/(2*$K$4^2))</f>
        <v>0.24935220877729619</v>
      </c>
      <c r="E2">
        <f>1/(1+ABS((A2-$L$5)/$J$5)^(2*$K$5))</f>
        <v>1.5974440894568689E-3</v>
      </c>
      <c r="F2">
        <f>1/(1+EXP(-$J$6*(A2-$L$6)))</f>
        <v>4.5397868702434395E-5</v>
      </c>
      <c r="G2">
        <f>IF(A2&lt;$J$7,0,IF(AND(A2&lt;=$K$7,A2&gt;=$J$7),2*(((A2-$J$7)/($L$7-$J$7))^2),IF(AND(A2&lt;=$L$7,A2&gt;=$K$7),(1-2*((($L$7-A2)/($L$7-$J$7))^2)),1)))</f>
        <v>0</v>
      </c>
      <c r="H2">
        <f>IF(A2&lt;$J$8,1,IF(AND(A2&lt;=$K$8,A2&gt;=$J$8),(1-2*(((A2-$J$8)/($L$8-$J$8))^2)),IF(AND(A2&lt;=$L$8,A2&gt;=$K$8),2*((($L$8-A2)/($L$8-$J$8))^2),0)))</f>
        <v>1</v>
      </c>
      <c r="I2" t="s">
        <v>5</v>
      </c>
      <c r="J2">
        <v>2</v>
      </c>
      <c r="K2">
        <v>4</v>
      </c>
      <c r="L2">
        <v>6</v>
      </c>
      <c r="M2">
        <v>8</v>
      </c>
    </row>
    <row r="3" spans="1:13" x14ac:dyDescent="0.2">
      <c r="A3">
        <v>0.2</v>
      </c>
      <c r="B3">
        <f t="shared" ref="B3:B66" si="0">IF(A3&lt;$J$2,0,IF(AND($J$2&lt;=A3,A3&lt;=$K$2),(A3-$J$2)/($K$2-$J$2),IF(AND($K$2&lt;A3,A3&lt;=$L$2),1,IF(AND($L$2&lt;A3,A3&lt;=$M$2),($M$2-A3)/($M$2-$L$2),0))))</f>
        <v>0</v>
      </c>
      <c r="C3">
        <f t="shared" ref="C3:C66" si="1">IF(A3&lt;$J$3,0,IF(AND($J$3&lt;=A3,A3&lt;=$K$3),(A3-$J$3)/($K$3-$J$3),IF(AND($K$3&lt;A3,A3&lt;=$L$3),($L$3-A3)/($L$3-$K$3),0)))</f>
        <v>0</v>
      </c>
      <c r="D3">
        <f t="shared" ref="D3:D66" si="2">1/EXP(((A3-$J$4)^2)/(2*$K$4^2))</f>
        <v>0.27803730045319414</v>
      </c>
      <c r="E3">
        <f t="shared" ref="E3:E66" si="3">1/(1+ABS((A3-$L$5)/$J$5)^(2*$K$5))</f>
        <v>1.7316614027046121E-3</v>
      </c>
      <c r="F3">
        <f t="shared" ref="F3:F66" si="4">1/(1+EXP(-$J$6*(A3-$L$6)))</f>
        <v>5.5448524722794907E-5</v>
      </c>
      <c r="G3">
        <f t="shared" ref="G3:G4" si="5">IF(A3&lt;$J$7,0,IF(AND(A3&lt;=$K$7,A3&gt;=$J$7),2*(((A3-$J$7)/($L$7-$J$7))^2),IF(AND(A3&lt;=$L$7,A3&gt;=$K$7),(1-2*((($L$7-A3)/($L$7-$J$7))^2)),1)))</f>
        <v>0</v>
      </c>
      <c r="H3">
        <f t="shared" ref="H3:H66" si="6">IF(A3&lt;$J$8,1,IF(AND(A3&lt;=$K$8,A3&gt;=$J$8),(1-2*(((A3-$J$8)/($L$8-$J$8))^2)),IF(AND(A3&lt;=$L$8,A3&gt;=$K$8),2*((($L$8-A3)/($L$8-$J$8))^2),0)))</f>
        <v>1</v>
      </c>
      <c r="I3" t="s">
        <v>6</v>
      </c>
      <c r="J3">
        <v>2</v>
      </c>
      <c r="K3">
        <v>4</v>
      </c>
      <c r="L3">
        <v>6</v>
      </c>
    </row>
    <row r="4" spans="1:13" x14ac:dyDescent="0.2">
      <c r="A4">
        <v>0.4</v>
      </c>
      <c r="B4">
        <f t="shared" si="0"/>
        <v>0</v>
      </c>
      <c r="C4">
        <f t="shared" si="1"/>
        <v>0</v>
      </c>
      <c r="D4">
        <f t="shared" si="2"/>
        <v>0.30864746123661896</v>
      </c>
      <c r="E4">
        <f t="shared" si="3"/>
        <v>1.8802590846597935E-3</v>
      </c>
      <c r="F4">
        <f t="shared" si="4"/>
        <v>6.7724149619770231E-5</v>
      </c>
      <c r="G4">
        <f t="shared" si="5"/>
        <v>0</v>
      </c>
      <c r="H4">
        <f t="shared" si="6"/>
        <v>1</v>
      </c>
      <c r="I4" t="s">
        <v>8</v>
      </c>
      <c r="J4">
        <v>5</v>
      </c>
      <c r="K4">
        <v>3</v>
      </c>
    </row>
    <row r="5" spans="1:13" x14ac:dyDescent="0.2">
      <c r="A5">
        <v>0.6</v>
      </c>
      <c r="B5">
        <f t="shared" si="0"/>
        <v>0</v>
      </c>
      <c r="C5">
        <f t="shared" si="1"/>
        <v>0</v>
      </c>
      <c r="D5">
        <f t="shared" si="2"/>
        <v>0.34110819809659193</v>
      </c>
      <c r="E5">
        <f t="shared" si="3"/>
        <v>2.0451231890178515E-3</v>
      </c>
      <c r="F5">
        <f t="shared" si="4"/>
        <v>8.2717222851666389E-5</v>
      </c>
      <c r="G5">
        <f>IF(A5&lt;$J$7,0,IF(AND(A5&lt;=$K$7,A5&gt;=$J$7),2*(((A5-$J$7)/($L$7-$J$7))^2),IF(AND(A5&lt;=$L$7,A5&gt;=$K$7),(1-2*((($L$7-A5)/($L$7-$J$7))^2)),1)))</f>
        <v>0</v>
      </c>
      <c r="H5">
        <f t="shared" si="6"/>
        <v>1</v>
      </c>
      <c r="I5" t="s">
        <v>7</v>
      </c>
      <c r="J5">
        <v>2</v>
      </c>
      <c r="K5">
        <v>2</v>
      </c>
      <c r="L5">
        <v>10</v>
      </c>
    </row>
    <row r="6" spans="1:13" x14ac:dyDescent="0.2">
      <c r="A6">
        <v>0.8</v>
      </c>
      <c r="B6">
        <f t="shared" si="0"/>
        <v>0</v>
      </c>
      <c r="C6">
        <f t="shared" si="1"/>
        <v>0</v>
      </c>
      <c r="D6">
        <f t="shared" si="2"/>
        <v>0.37531109885139957</v>
      </c>
      <c r="E6">
        <f t="shared" si="3"/>
        <v>2.2284341060948573E-3</v>
      </c>
      <c r="F6">
        <f t="shared" si="4"/>
        <v>1.0102919390777289E-4</v>
      </c>
      <c r="G6">
        <f t="shared" ref="G6:G69" si="7">IF(A6&lt;$J$7,0,IF(AND(A6&lt;=$K$7,A6&gt;=$J$7),2*(((A6-$J$7)/($L$7-$J$7))^2),IF(AND(A6&lt;=$L$7,A6&gt;=$K$7),(1-2*((($L$7-A6)/($L$7-$J$7))^2)),1)))</f>
        <v>0</v>
      </c>
      <c r="H6">
        <f t="shared" si="6"/>
        <v>1</v>
      </c>
      <c r="I6" t="s">
        <v>9</v>
      </c>
      <c r="J6">
        <v>1</v>
      </c>
      <c r="L6">
        <v>10</v>
      </c>
    </row>
    <row r="7" spans="1:13" x14ac:dyDescent="0.2">
      <c r="A7">
        <v>1</v>
      </c>
      <c r="B7">
        <f t="shared" si="0"/>
        <v>0</v>
      </c>
      <c r="C7">
        <f t="shared" si="1"/>
        <v>0</v>
      </c>
      <c r="D7">
        <f t="shared" si="2"/>
        <v>0.41111229050718745</v>
      </c>
      <c r="E7">
        <f t="shared" si="3"/>
        <v>2.4327200851452031E-3</v>
      </c>
      <c r="F7">
        <f t="shared" si="4"/>
        <v>1.2339457598623172E-4</v>
      </c>
      <c r="G7">
        <f t="shared" si="7"/>
        <v>0</v>
      </c>
      <c r="H7">
        <f t="shared" si="6"/>
        <v>1</v>
      </c>
      <c r="I7" t="s">
        <v>10</v>
      </c>
      <c r="J7">
        <v>5</v>
      </c>
      <c r="K7">
        <v>10</v>
      </c>
      <c r="L7">
        <v>15</v>
      </c>
    </row>
    <row r="8" spans="1:13" x14ac:dyDescent="0.2">
      <c r="A8">
        <v>1.2</v>
      </c>
      <c r="B8">
        <f t="shared" si="0"/>
        <v>0</v>
      </c>
      <c r="C8">
        <f t="shared" si="1"/>
        <v>0</v>
      </c>
      <c r="D8">
        <f t="shared" si="2"/>
        <v>0.44833156394094309</v>
      </c>
      <c r="E8">
        <f t="shared" si="3"/>
        <v>2.6609219136498902E-3</v>
      </c>
      <c r="F8">
        <f t="shared" si="4"/>
        <v>1.5071035805975741E-4</v>
      </c>
      <c r="G8">
        <f t="shared" si="7"/>
        <v>0</v>
      </c>
      <c r="H8">
        <f t="shared" si="6"/>
        <v>1</v>
      </c>
      <c r="I8" t="s">
        <v>11</v>
      </c>
      <c r="J8">
        <v>3</v>
      </c>
      <c r="K8">
        <v>9.5</v>
      </c>
      <c r="L8">
        <v>16</v>
      </c>
    </row>
    <row r="9" spans="1:13" x14ac:dyDescent="0.2">
      <c r="A9">
        <v>1.4</v>
      </c>
      <c r="B9">
        <f t="shared" si="0"/>
        <v>0</v>
      </c>
      <c r="C9">
        <f t="shared" si="1"/>
        <v>0</v>
      </c>
      <c r="D9">
        <f t="shared" si="2"/>
        <v>0.48675225595997157</v>
      </c>
      <c r="E9">
        <f t="shared" si="3"/>
        <v>2.9164713846035395E-3</v>
      </c>
      <c r="F9">
        <f t="shared" si="4"/>
        <v>1.84071904963424E-4</v>
      </c>
      <c r="G9">
        <f t="shared" si="7"/>
        <v>0</v>
      </c>
      <c r="H9">
        <f t="shared" si="6"/>
        <v>1</v>
      </c>
    </row>
    <row r="10" spans="1:13" x14ac:dyDescent="0.2">
      <c r="A10">
        <v>1.6</v>
      </c>
      <c r="B10">
        <f t="shared" si="0"/>
        <v>0</v>
      </c>
      <c r="C10">
        <f t="shared" si="1"/>
        <v>0</v>
      </c>
      <c r="D10">
        <f t="shared" si="2"/>
        <v>0.52612196409345646</v>
      </c>
      <c r="E10">
        <f t="shared" si="3"/>
        <v>3.2033868768771845E-3</v>
      </c>
      <c r="F10">
        <f t="shared" si="4"/>
        <v>2.248167702332953E-4</v>
      </c>
      <c r="G10">
        <f t="shared" si="7"/>
        <v>0</v>
      </c>
      <c r="H10">
        <f t="shared" si="6"/>
        <v>1</v>
      </c>
    </row>
    <row r="11" spans="1:13" x14ac:dyDescent="0.2">
      <c r="A11">
        <v>1.8</v>
      </c>
      <c r="B11">
        <f t="shared" si="0"/>
        <v>0</v>
      </c>
      <c r="C11">
        <f t="shared" si="1"/>
        <v>0</v>
      </c>
      <c r="D11">
        <f t="shared" si="2"/>
        <v>0.56615414951719745</v>
      </c>
      <c r="E11">
        <f t="shared" si="3"/>
        <v>3.5263902705481888E-3</v>
      </c>
      <c r="F11">
        <f t="shared" si="4"/>
        <v>2.7457815610133291E-4</v>
      </c>
      <c r="G11">
        <f t="shared" si="7"/>
        <v>0</v>
      </c>
      <c r="H11">
        <f t="shared" si="6"/>
        <v>1</v>
      </c>
    </row>
    <row r="12" spans="1:13" x14ac:dyDescent="0.2">
      <c r="A12">
        <v>2</v>
      </c>
      <c r="B12">
        <f t="shared" si="0"/>
        <v>0</v>
      </c>
      <c r="C12">
        <f t="shared" si="1"/>
        <v>0</v>
      </c>
      <c r="D12">
        <f t="shared" si="2"/>
        <v>0.60653065971263342</v>
      </c>
      <c r="E12">
        <f t="shared" si="3"/>
        <v>3.8910505836575876E-3</v>
      </c>
      <c r="F12">
        <f t="shared" si="4"/>
        <v>3.3535013046647811E-4</v>
      </c>
      <c r="G12">
        <f t="shared" si="7"/>
        <v>0</v>
      </c>
      <c r="H12">
        <f t="shared" si="6"/>
        <v>1</v>
      </c>
    </row>
    <row r="13" spans="1:13" x14ac:dyDescent="0.2">
      <c r="A13">
        <v>2.2000000000000002</v>
      </c>
      <c r="B13">
        <f t="shared" si="0"/>
        <v>0.10000000000000009</v>
      </c>
      <c r="C13">
        <f t="shared" si="1"/>
        <v>0.10000000000000009</v>
      </c>
      <c r="D13">
        <f t="shared" si="2"/>
        <v>0.64690517546435244</v>
      </c>
      <c r="E13">
        <f t="shared" si="3"/>
        <v>4.3039612368035171E-3</v>
      </c>
      <c r="F13">
        <f t="shared" si="4"/>
        <v>4.0956716498605043E-4</v>
      </c>
      <c r="G13">
        <f t="shared" si="7"/>
        <v>0</v>
      </c>
      <c r="H13">
        <f t="shared" si="6"/>
        <v>1</v>
      </c>
    </row>
    <row r="14" spans="1:13" x14ac:dyDescent="0.2">
      <c r="A14">
        <v>2.4</v>
      </c>
      <c r="B14">
        <f t="shared" si="0"/>
        <v>0.19999999999999996</v>
      </c>
      <c r="C14">
        <f t="shared" si="1"/>
        <v>0.19999999999999996</v>
      </c>
      <c r="D14">
        <f t="shared" si="2"/>
        <v>0.68690755745738774</v>
      </c>
      <c r="E14">
        <f t="shared" si="3"/>
        <v>4.7729598460434074E-3</v>
      </c>
      <c r="F14">
        <f t="shared" si="4"/>
        <v>5.0020110707956432E-4</v>
      </c>
      <c r="G14">
        <f t="shared" si="7"/>
        <v>0</v>
      </c>
      <c r="H14">
        <f t="shared" si="6"/>
        <v>1</v>
      </c>
    </row>
    <row r="15" spans="1:13" x14ac:dyDescent="0.2">
      <c r="A15">
        <v>2.6</v>
      </c>
      <c r="B15">
        <f t="shared" si="0"/>
        <v>0.30000000000000004</v>
      </c>
      <c r="C15">
        <f t="shared" si="1"/>
        <v>0.30000000000000004</v>
      </c>
      <c r="D15">
        <f t="shared" si="2"/>
        <v>0.72614903707369083</v>
      </c>
      <c r="E15">
        <f t="shared" si="3"/>
        <v>5.3074020744511737E-3</v>
      </c>
      <c r="F15">
        <f t="shared" si="4"/>
        <v>6.1087935943440102E-4</v>
      </c>
      <c r="G15">
        <f t="shared" si="7"/>
        <v>0</v>
      </c>
      <c r="H15">
        <f t="shared" si="6"/>
        <v>1</v>
      </c>
    </row>
    <row r="16" spans="1:13" x14ac:dyDescent="0.2">
      <c r="A16">
        <v>2.8</v>
      </c>
      <c r="B16">
        <f t="shared" si="0"/>
        <v>0.39999999999999991</v>
      </c>
      <c r="C16">
        <f t="shared" si="1"/>
        <v>0.39999999999999991</v>
      </c>
      <c r="D16">
        <f t="shared" si="2"/>
        <v>0.76422816517149039</v>
      </c>
      <c r="E16">
        <f t="shared" si="3"/>
        <v>5.9185045596159115E-3</v>
      </c>
      <c r="F16">
        <f t="shared" si="4"/>
        <v>7.4602883383669699E-4</v>
      </c>
      <c r="G16">
        <f t="shared" si="7"/>
        <v>0</v>
      </c>
      <c r="H16">
        <f t="shared" si="6"/>
        <v>1</v>
      </c>
    </row>
    <row r="17" spans="1:12" x14ac:dyDescent="0.2">
      <c r="A17">
        <v>3</v>
      </c>
      <c r="B17">
        <f t="shared" si="0"/>
        <v>0.5</v>
      </c>
      <c r="C17">
        <f t="shared" si="1"/>
        <v>0.5</v>
      </c>
      <c r="D17">
        <f t="shared" si="2"/>
        <v>0.80073740291680806</v>
      </c>
      <c r="E17">
        <f t="shared" si="3"/>
        <v>6.6197765825403388E-3</v>
      </c>
      <c r="F17">
        <f t="shared" si="4"/>
        <v>9.1105119440064539E-4</v>
      </c>
      <c r="G17">
        <f t="shared" si="7"/>
        <v>0</v>
      </c>
      <c r="H17">
        <f t="shared" si="6"/>
        <v>1</v>
      </c>
    </row>
    <row r="18" spans="1:12" x14ac:dyDescent="0.2">
      <c r="A18">
        <v>3.2</v>
      </c>
      <c r="B18">
        <f t="shared" si="0"/>
        <v>0.60000000000000009</v>
      </c>
      <c r="C18">
        <f t="shared" si="1"/>
        <v>0.60000000000000009</v>
      </c>
      <c r="D18">
        <f t="shared" si="2"/>
        <v>0.835270211411272</v>
      </c>
      <c r="E18">
        <f t="shared" si="3"/>
        <v>7.4275663727331083E-3</v>
      </c>
      <c r="F18">
        <f t="shared" si="4"/>
        <v>1.1125360328603216E-3</v>
      </c>
      <c r="G18">
        <f t="shared" si="7"/>
        <v>0</v>
      </c>
      <c r="H18">
        <f t="shared" si="6"/>
        <v>0.99952662721893493</v>
      </c>
    </row>
    <row r="19" spans="1:12" x14ac:dyDescent="0.2">
      <c r="A19">
        <v>3.4</v>
      </c>
      <c r="B19">
        <f t="shared" si="0"/>
        <v>0.7</v>
      </c>
      <c r="C19">
        <f t="shared" si="1"/>
        <v>0.7</v>
      </c>
      <c r="D19">
        <f t="shared" si="2"/>
        <v>0.86742847318341076</v>
      </c>
      <c r="E19">
        <f t="shared" si="3"/>
        <v>8.3617563367479972E-3</v>
      </c>
      <c r="F19">
        <f t="shared" si="4"/>
        <v>1.3585199504289591E-3</v>
      </c>
      <c r="G19">
        <f t="shared" si="7"/>
        <v>0</v>
      </c>
      <c r="H19">
        <f t="shared" si="6"/>
        <v>0.9981065088757396</v>
      </c>
    </row>
    <row r="20" spans="1:12" x14ac:dyDescent="0.2">
      <c r="A20">
        <v>3.6</v>
      </c>
      <c r="B20">
        <f t="shared" si="0"/>
        <v>0.8</v>
      </c>
      <c r="C20">
        <f t="shared" si="1"/>
        <v>0.8</v>
      </c>
      <c r="D20">
        <f t="shared" si="2"/>
        <v>0.8968300597468688</v>
      </c>
      <c r="E20">
        <f t="shared" si="3"/>
        <v>9.4466528619579476E-3</v>
      </c>
      <c r="F20">
        <f t="shared" si="4"/>
        <v>1.6588010801744215E-3</v>
      </c>
      <c r="G20">
        <f t="shared" si="7"/>
        <v>0</v>
      </c>
      <c r="H20">
        <f t="shared" si="6"/>
        <v>0.99573964497041423</v>
      </c>
    </row>
    <row r="21" spans="1:12" x14ac:dyDescent="0.2">
      <c r="A21">
        <v>3.8</v>
      </c>
      <c r="B21">
        <f t="shared" si="0"/>
        <v>0.89999999999999991</v>
      </c>
      <c r="C21">
        <f t="shared" si="1"/>
        <v>0.89999999999999991</v>
      </c>
      <c r="D21">
        <f t="shared" si="2"/>
        <v>0.92311634638663576</v>
      </c>
      <c r="E21">
        <f t="shared" si="3"/>
        <v>1.0712131810639501E-2</v>
      </c>
      <c r="F21">
        <f t="shared" si="4"/>
        <v>2.0253203890498819E-3</v>
      </c>
      <c r="G21">
        <f t="shared" si="7"/>
        <v>0</v>
      </c>
      <c r="H21">
        <f t="shared" si="6"/>
        <v>0.9924260355029586</v>
      </c>
    </row>
    <row r="22" spans="1:12" x14ac:dyDescent="0.2">
      <c r="A22">
        <v>4</v>
      </c>
      <c r="B22">
        <f t="shared" si="0"/>
        <v>1</v>
      </c>
      <c r="C22">
        <f t="shared" si="1"/>
        <v>1</v>
      </c>
      <c r="D22">
        <f t="shared" si="2"/>
        <v>0.94595946890676541</v>
      </c>
      <c r="E22">
        <f t="shared" si="3"/>
        <v>1.2195121951219513E-2</v>
      </c>
      <c r="F22">
        <f t="shared" si="4"/>
        <v>2.4726231566347743E-3</v>
      </c>
      <c r="G22">
        <f t="shared" si="7"/>
        <v>0</v>
      </c>
      <c r="H22">
        <f t="shared" si="6"/>
        <v>0.98816568047337283</v>
      </c>
    </row>
    <row r="23" spans="1:12" x14ac:dyDescent="0.2">
      <c r="A23">
        <v>4.2</v>
      </c>
      <c r="B23">
        <f t="shared" si="0"/>
        <v>1</v>
      </c>
      <c r="C23">
        <f t="shared" si="1"/>
        <v>0.89999999999999991</v>
      </c>
      <c r="D23">
        <f t="shared" si="2"/>
        <v>0.96506911778968041</v>
      </c>
      <c r="E23">
        <f t="shared" si="3"/>
        <v>1.3941537556410947E-2</v>
      </c>
      <c r="F23">
        <f t="shared" si="4"/>
        <v>3.0184163247084241E-3</v>
      </c>
      <c r="G23">
        <f t="shared" si="7"/>
        <v>0</v>
      </c>
      <c r="H23">
        <f t="shared" si="6"/>
        <v>0.9829585798816568</v>
      </c>
    </row>
    <row r="24" spans="1:12" x14ac:dyDescent="0.2">
      <c r="A24">
        <v>4.4000000000000004</v>
      </c>
      <c r="B24">
        <f t="shared" si="0"/>
        <v>1</v>
      </c>
      <c r="C24">
        <f t="shared" si="1"/>
        <v>0.79999999999999982</v>
      </c>
      <c r="D24">
        <f t="shared" si="2"/>
        <v>0.98019867330675536</v>
      </c>
      <c r="E24">
        <f t="shared" si="3"/>
        <v>1.6008811249711846E-2</v>
      </c>
      <c r="F24">
        <f t="shared" si="4"/>
        <v>3.684239899435989E-3</v>
      </c>
      <c r="G24">
        <f t="shared" si="7"/>
        <v>0</v>
      </c>
      <c r="H24">
        <f t="shared" si="6"/>
        <v>0.97680473372781063</v>
      </c>
      <c r="L24" t="s">
        <v>12</v>
      </c>
    </row>
    <row r="25" spans="1:12" x14ac:dyDescent="0.2">
      <c r="A25">
        <v>4.5999999999999996</v>
      </c>
      <c r="B25">
        <f t="shared" si="0"/>
        <v>1</v>
      </c>
      <c r="C25">
        <f t="shared" si="1"/>
        <v>0.70000000000000018</v>
      </c>
      <c r="D25">
        <f t="shared" si="2"/>
        <v>0.99115050048828479</v>
      </c>
      <c r="E25">
        <f t="shared" si="3"/>
        <v>1.8469233028160035E-2</v>
      </c>
      <c r="F25">
        <f t="shared" si="4"/>
        <v>4.4962731609411782E-3</v>
      </c>
      <c r="G25">
        <f t="shared" si="7"/>
        <v>0</v>
      </c>
      <c r="H25">
        <f t="shared" si="6"/>
        <v>0.9697041420118343</v>
      </c>
    </row>
    <row r="26" spans="1:12" x14ac:dyDescent="0.2">
      <c r="A26">
        <v>4.8</v>
      </c>
      <c r="B26">
        <f t="shared" si="0"/>
        <v>1</v>
      </c>
      <c r="C26">
        <f t="shared" si="1"/>
        <v>0.60000000000000009</v>
      </c>
      <c r="D26">
        <f t="shared" si="2"/>
        <v>0.99778024508560637</v>
      </c>
      <c r="E26">
        <f t="shared" si="3"/>
        <v>2.1414376755978889E-2</v>
      </c>
      <c r="F26">
        <f t="shared" si="4"/>
        <v>5.4862988994504036E-3</v>
      </c>
      <c r="G26">
        <f t="shared" si="7"/>
        <v>0</v>
      </c>
      <c r="H26">
        <f t="shared" si="6"/>
        <v>0.96165680473372783</v>
      </c>
    </row>
    <row r="27" spans="1:12" x14ac:dyDescent="0.2">
      <c r="A27">
        <v>5</v>
      </c>
      <c r="B27">
        <f t="shared" si="0"/>
        <v>1</v>
      </c>
      <c r="C27">
        <f t="shared" si="1"/>
        <v>0.5</v>
      </c>
      <c r="D27">
        <f t="shared" si="2"/>
        <v>1</v>
      </c>
      <c r="E27">
        <f t="shared" si="3"/>
        <v>2.4960998439937598E-2</v>
      </c>
      <c r="F27">
        <f t="shared" si="4"/>
        <v>6.6928509242848554E-3</v>
      </c>
      <c r="G27">
        <f t="shared" si="7"/>
        <v>0</v>
      </c>
      <c r="H27">
        <f t="shared" si="6"/>
        <v>0.9526627218934911</v>
      </c>
    </row>
    <row r="28" spans="1:12" x14ac:dyDescent="0.2">
      <c r="A28">
        <v>5.2</v>
      </c>
      <c r="B28">
        <f t="shared" si="0"/>
        <v>1</v>
      </c>
      <c r="C28">
        <f t="shared" si="1"/>
        <v>0.39999999999999991</v>
      </c>
      <c r="D28">
        <f t="shared" si="2"/>
        <v>0.99778024508560637</v>
      </c>
      <c r="E28">
        <f t="shared" si="3"/>
        <v>2.925892982538271E-2</v>
      </c>
      <c r="F28">
        <f t="shared" si="4"/>
        <v>8.1625711531598966E-3</v>
      </c>
      <c r="G28">
        <f t="shared" si="7"/>
        <v>8.0000000000000145E-4</v>
      </c>
      <c r="H28">
        <f t="shared" si="6"/>
        <v>0.94272189349112423</v>
      </c>
    </row>
    <row r="29" spans="1:12" x14ac:dyDescent="0.2">
      <c r="A29">
        <v>5.4</v>
      </c>
      <c r="B29">
        <f t="shared" si="0"/>
        <v>1</v>
      </c>
      <c r="C29">
        <f t="shared" si="1"/>
        <v>0.29999999999999982</v>
      </c>
      <c r="D29">
        <f t="shared" si="2"/>
        <v>0.99115050048828479</v>
      </c>
      <c r="E29">
        <f t="shared" si="3"/>
        <v>3.4501675056323997E-2</v>
      </c>
      <c r="F29">
        <f t="shared" si="4"/>
        <v>9.9518018669043241E-3</v>
      </c>
      <c r="G29">
        <f t="shared" si="7"/>
        <v>3.2000000000000058E-3</v>
      </c>
      <c r="H29">
        <f t="shared" si="6"/>
        <v>0.93183431952662721</v>
      </c>
    </row>
    <row r="30" spans="1:12" x14ac:dyDescent="0.2">
      <c r="A30">
        <v>5.6</v>
      </c>
      <c r="B30">
        <f t="shared" si="0"/>
        <v>1</v>
      </c>
      <c r="C30">
        <f t="shared" si="1"/>
        <v>0.20000000000000018</v>
      </c>
      <c r="D30">
        <f t="shared" si="2"/>
        <v>0.98019867330675536</v>
      </c>
      <c r="E30">
        <f t="shared" si="3"/>
        <v>4.0940652430237118E-2</v>
      </c>
      <c r="F30">
        <f t="shared" si="4"/>
        <v>1.2128434984274237E-2</v>
      </c>
      <c r="G30">
        <f t="shared" si="7"/>
        <v>7.1999999999999911E-3</v>
      </c>
      <c r="H30">
        <f t="shared" si="6"/>
        <v>0.92</v>
      </c>
    </row>
    <row r="31" spans="1:12" x14ac:dyDescent="0.2">
      <c r="A31">
        <v>5.8</v>
      </c>
      <c r="B31">
        <f t="shared" si="0"/>
        <v>1</v>
      </c>
      <c r="C31">
        <f t="shared" si="1"/>
        <v>0.10000000000000009</v>
      </c>
      <c r="D31">
        <f t="shared" si="2"/>
        <v>0.96506911778968041</v>
      </c>
      <c r="E31">
        <f t="shared" si="3"/>
        <v>4.8904299176940641E-2</v>
      </c>
      <c r="F31">
        <f t="shared" si="4"/>
        <v>1.4774031693273055E-2</v>
      </c>
      <c r="G31">
        <f t="shared" si="7"/>
        <v>1.2799999999999995E-2</v>
      </c>
      <c r="H31">
        <f t="shared" si="6"/>
        <v>0.90721893491124261</v>
      </c>
    </row>
    <row r="32" spans="1:12" x14ac:dyDescent="0.2">
      <c r="A32">
        <v>6</v>
      </c>
      <c r="B32">
        <f t="shared" si="0"/>
        <v>1</v>
      </c>
      <c r="C32">
        <f t="shared" si="1"/>
        <v>0</v>
      </c>
      <c r="D32">
        <f t="shared" si="2"/>
        <v>0.94595946890676541</v>
      </c>
      <c r="E32">
        <f t="shared" si="3"/>
        <v>5.8823529411764705E-2</v>
      </c>
      <c r="F32">
        <f t="shared" si="4"/>
        <v>1.7986209962091559E-2</v>
      </c>
      <c r="G32">
        <f t="shared" si="7"/>
        <v>2.0000000000000004E-2</v>
      </c>
      <c r="H32">
        <f t="shared" si="6"/>
        <v>0.89349112426035504</v>
      </c>
    </row>
    <row r="33" spans="1:8" x14ac:dyDescent="0.2">
      <c r="A33">
        <v>6.2</v>
      </c>
      <c r="B33">
        <f t="shared" si="0"/>
        <v>0.89999999999999991</v>
      </c>
      <c r="C33">
        <f t="shared" si="1"/>
        <v>0</v>
      </c>
      <c r="D33">
        <f t="shared" si="2"/>
        <v>0.92311634638663576</v>
      </c>
      <c r="E33">
        <f t="shared" si="3"/>
        <v>7.1265170573185765E-2</v>
      </c>
      <c r="F33">
        <f t="shared" si="4"/>
        <v>2.1881270936130476E-2</v>
      </c>
      <c r="G33">
        <f t="shared" si="7"/>
        <v>2.880000000000001E-2</v>
      </c>
      <c r="H33">
        <f t="shared" si="6"/>
        <v>0.87881656804733721</v>
      </c>
    </row>
    <row r="34" spans="1:8" x14ac:dyDescent="0.2">
      <c r="A34">
        <v>6.4</v>
      </c>
      <c r="B34">
        <f t="shared" si="0"/>
        <v>0.79999999999999982</v>
      </c>
      <c r="C34">
        <f t="shared" si="1"/>
        <v>0</v>
      </c>
      <c r="D34">
        <f t="shared" si="2"/>
        <v>0.8968300597468688</v>
      </c>
      <c r="E34">
        <f t="shared" si="3"/>
        <v>8.697467297522965E-2</v>
      </c>
      <c r="F34">
        <f t="shared" si="4"/>
        <v>2.6596993576865863E-2</v>
      </c>
      <c r="G34">
        <f t="shared" si="7"/>
        <v>3.920000000000002E-2</v>
      </c>
      <c r="H34">
        <f t="shared" si="6"/>
        <v>0.86319526627218934</v>
      </c>
    </row>
    <row r="35" spans="1:8" x14ac:dyDescent="0.2">
      <c r="A35">
        <v>6.6</v>
      </c>
      <c r="B35">
        <f t="shared" si="0"/>
        <v>0.70000000000000018</v>
      </c>
      <c r="C35">
        <f t="shared" si="1"/>
        <v>0</v>
      </c>
      <c r="D35">
        <f t="shared" si="2"/>
        <v>0.86742847318341088</v>
      </c>
      <c r="E35">
        <f t="shared" si="3"/>
        <v>0.10692785577570808</v>
      </c>
      <c r="F35">
        <f t="shared" si="4"/>
        <v>3.2295464698450495E-2</v>
      </c>
      <c r="G35">
        <f t="shared" si="7"/>
        <v>5.1199999999999982E-2</v>
      </c>
      <c r="H35">
        <f t="shared" si="6"/>
        <v>0.84662721893491133</v>
      </c>
    </row>
    <row r="36" spans="1:8" x14ac:dyDescent="0.2">
      <c r="A36">
        <v>6.8</v>
      </c>
      <c r="B36">
        <f t="shared" si="0"/>
        <v>0.60000000000000009</v>
      </c>
      <c r="C36">
        <f t="shared" si="1"/>
        <v>0</v>
      </c>
      <c r="D36">
        <f t="shared" si="2"/>
        <v>0.835270211411272</v>
      </c>
      <c r="E36">
        <f t="shared" si="3"/>
        <v>0.13238720610040242</v>
      </c>
      <c r="F36">
        <f t="shared" si="4"/>
        <v>3.9165722796764356E-2</v>
      </c>
      <c r="G36">
        <f t="shared" si="7"/>
        <v>6.4799999999999996E-2</v>
      </c>
      <c r="H36">
        <f t="shared" si="6"/>
        <v>0.82911242603550295</v>
      </c>
    </row>
    <row r="37" spans="1:8" x14ac:dyDescent="0.2">
      <c r="A37">
        <v>7</v>
      </c>
      <c r="B37">
        <f t="shared" si="0"/>
        <v>0.5</v>
      </c>
      <c r="C37">
        <f t="shared" si="1"/>
        <v>0</v>
      </c>
      <c r="D37">
        <f t="shared" si="2"/>
        <v>0.80073740291680806</v>
      </c>
      <c r="E37">
        <f t="shared" si="3"/>
        <v>0.16494845360824742</v>
      </c>
      <c r="F37">
        <f t="shared" si="4"/>
        <v>4.7425873177566781E-2</v>
      </c>
      <c r="G37">
        <f t="shared" si="7"/>
        <v>8.0000000000000016E-2</v>
      </c>
      <c r="H37">
        <f t="shared" si="6"/>
        <v>0.81065088757396442</v>
      </c>
    </row>
    <row r="38" spans="1:8" x14ac:dyDescent="0.2">
      <c r="A38">
        <v>7.2</v>
      </c>
      <c r="B38">
        <f t="shared" si="0"/>
        <v>0.39999999999999991</v>
      </c>
      <c r="C38">
        <f t="shared" si="1"/>
        <v>0</v>
      </c>
      <c r="D38">
        <f t="shared" si="2"/>
        <v>0.76422816517149039</v>
      </c>
      <c r="E38">
        <f t="shared" si="3"/>
        <v>0.20654329147389297</v>
      </c>
      <c r="F38">
        <f t="shared" si="4"/>
        <v>5.7324175898868755E-2</v>
      </c>
      <c r="G38">
        <f t="shared" si="7"/>
        <v>9.6800000000000025E-2</v>
      </c>
      <c r="H38">
        <f t="shared" si="6"/>
        <v>0.79124260355029585</v>
      </c>
    </row>
    <row r="39" spans="1:8" x14ac:dyDescent="0.2">
      <c r="A39">
        <v>7.4</v>
      </c>
      <c r="B39">
        <f t="shared" si="0"/>
        <v>0.29999999999999982</v>
      </c>
      <c r="C39">
        <f t="shared" si="1"/>
        <v>0</v>
      </c>
      <c r="D39">
        <f t="shared" si="2"/>
        <v>0.72614903707369083</v>
      </c>
      <c r="E39">
        <f t="shared" si="3"/>
        <v>0.25932937423822006</v>
      </c>
      <c r="F39">
        <f t="shared" si="4"/>
        <v>6.9138420343346843E-2</v>
      </c>
      <c r="G39">
        <f t="shared" si="7"/>
        <v>0.11520000000000004</v>
      </c>
      <c r="H39">
        <f t="shared" si="6"/>
        <v>0.77088757396449703</v>
      </c>
    </row>
    <row r="40" spans="1:8" x14ac:dyDescent="0.2">
      <c r="A40">
        <v>7.6</v>
      </c>
      <c r="B40">
        <f t="shared" si="0"/>
        <v>0.20000000000000018</v>
      </c>
      <c r="C40">
        <f t="shared" si="1"/>
        <v>0</v>
      </c>
      <c r="D40">
        <f t="shared" si="2"/>
        <v>0.68690755745738796</v>
      </c>
      <c r="E40">
        <f t="shared" si="3"/>
        <v>0.32535137948984894</v>
      </c>
      <c r="F40">
        <f t="shared" si="4"/>
        <v>8.3172696493922352E-2</v>
      </c>
      <c r="G40">
        <f t="shared" si="7"/>
        <v>0.13519999999999996</v>
      </c>
      <c r="H40">
        <f t="shared" si="6"/>
        <v>0.74958579881656817</v>
      </c>
    </row>
    <row r="41" spans="1:8" x14ac:dyDescent="0.2">
      <c r="A41">
        <v>7.8</v>
      </c>
      <c r="B41">
        <f t="shared" si="0"/>
        <v>0.10000000000000009</v>
      </c>
      <c r="C41">
        <f t="shared" si="1"/>
        <v>0</v>
      </c>
      <c r="D41">
        <f t="shared" si="2"/>
        <v>0.64690517546435244</v>
      </c>
      <c r="E41">
        <f t="shared" si="3"/>
        <v>0.40582768556470922</v>
      </c>
      <c r="F41">
        <f t="shared" si="4"/>
        <v>9.9750489119685135E-2</v>
      </c>
      <c r="G41">
        <f t="shared" si="7"/>
        <v>0.15679999999999997</v>
      </c>
      <c r="H41">
        <f t="shared" si="6"/>
        <v>0.72733727810650894</v>
      </c>
    </row>
    <row r="42" spans="1:8" x14ac:dyDescent="0.2">
      <c r="A42">
        <v>8</v>
      </c>
      <c r="B42">
        <f t="shared" si="0"/>
        <v>0</v>
      </c>
      <c r="C42">
        <f t="shared" si="1"/>
        <v>0</v>
      </c>
      <c r="D42">
        <f t="shared" si="2"/>
        <v>0.60653065971263342</v>
      </c>
      <c r="E42">
        <f t="shared" si="3"/>
        <v>0.5</v>
      </c>
      <c r="F42">
        <f t="shared" si="4"/>
        <v>0.11920292202211755</v>
      </c>
      <c r="G42">
        <f t="shared" si="7"/>
        <v>0.18</v>
      </c>
      <c r="H42">
        <f t="shared" si="6"/>
        <v>0.70414201183431957</v>
      </c>
    </row>
    <row r="43" spans="1:8" x14ac:dyDescent="0.2">
      <c r="A43">
        <v>8.1999999999999993</v>
      </c>
      <c r="B43">
        <f t="shared" si="0"/>
        <v>0</v>
      </c>
      <c r="C43">
        <f t="shared" si="1"/>
        <v>0</v>
      </c>
      <c r="D43">
        <f t="shared" si="2"/>
        <v>0.56615414951719767</v>
      </c>
      <c r="E43">
        <f t="shared" si="3"/>
        <v>0.6038282712396591</v>
      </c>
      <c r="F43">
        <f t="shared" si="4"/>
        <v>0.14185106490048771</v>
      </c>
      <c r="G43">
        <f t="shared" si="7"/>
        <v>0.20479999999999993</v>
      </c>
      <c r="H43">
        <f t="shared" si="6"/>
        <v>0.68</v>
      </c>
    </row>
    <row r="44" spans="1:8" x14ac:dyDescent="0.2">
      <c r="A44">
        <v>8.4</v>
      </c>
      <c r="B44">
        <f t="shared" si="0"/>
        <v>0</v>
      </c>
      <c r="C44">
        <f t="shared" si="1"/>
        <v>0</v>
      </c>
      <c r="D44">
        <f t="shared" si="2"/>
        <v>0.52612196409345646</v>
      </c>
      <c r="E44">
        <f t="shared" si="3"/>
        <v>0.70942111237230443</v>
      </c>
      <c r="F44">
        <f t="shared" si="4"/>
        <v>0.16798161486607557</v>
      </c>
      <c r="G44">
        <f t="shared" si="7"/>
        <v>0.23120000000000004</v>
      </c>
      <c r="H44">
        <f t="shared" si="6"/>
        <v>0.65491124260355027</v>
      </c>
    </row>
    <row r="45" spans="1:8" x14ac:dyDescent="0.2">
      <c r="A45">
        <v>8.6</v>
      </c>
      <c r="B45">
        <f t="shared" si="0"/>
        <v>0</v>
      </c>
      <c r="C45">
        <f t="shared" si="1"/>
        <v>0</v>
      </c>
      <c r="D45">
        <f t="shared" si="2"/>
        <v>0.48675225595997168</v>
      </c>
      <c r="E45">
        <f t="shared" si="3"/>
        <v>0.80638658172727995</v>
      </c>
      <c r="F45">
        <f t="shared" si="4"/>
        <v>0.1978161114414182</v>
      </c>
      <c r="G45">
        <f t="shared" si="7"/>
        <v>0.25919999999999999</v>
      </c>
      <c r="H45">
        <f t="shared" si="6"/>
        <v>0.62887573964497046</v>
      </c>
    </row>
    <row r="46" spans="1:8" x14ac:dyDescent="0.2">
      <c r="A46">
        <v>8.8000000000000007</v>
      </c>
      <c r="B46">
        <f t="shared" si="0"/>
        <v>0</v>
      </c>
      <c r="C46">
        <f t="shared" si="1"/>
        <v>0</v>
      </c>
      <c r="D46">
        <f t="shared" si="2"/>
        <v>0.44833156394094287</v>
      </c>
      <c r="E46">
        <f t="shared" si="3"/>
        <v>0.88526912181303141</v>
      </c>
      <c r="F46">
        <f t="shared" si="4"/>
        <v>0.23147521650098246</v>
      </c>
      <c r="G46">
        <f t="shared" si="7"/>
        <v>0.28880000000000011</v>
      </c>
      <c r="H46">
        <f t="shared" si="6"/>
        <v>0.60189349112426016</v>
      </c>
    </row>
    <row r="47" spans="1:8" x14ac:dyDescent="0.2">
      <c r="A47">
        <v>9</v>
      </c>
      <c r="B47">
        <f t="shared" si="0"/>
        <v>0</v>
      </c>
      <c r="C47">
        <f t="shared" si="1"/>
        <v>0</v>
      </c>
      <c r="D47">
        <f t="shared" si="2"/>
        <v>0.41111229050718745</v>
      </c>
      <c r="E47">
        <f t="shared" si="3"/>
        <v>0.94117647058823528</v>
      </c>
      <c r="F47">
        <f t="shared" si="4"/>
        <v>0.2689414213699951</v>
      </c>
      <c r="G47">
        <f t="shared" si="7"/>
        <v>0.32000000000000006</v>
      </c>
      <c r="H47">
        <f t="shared" si="6"/>
        <v>0.57396449704142005</v>
      </c>
    </row>
    <row r="48" spans="1:8" x14ac:dyDescent="0.2">
      <c r="A48">
        <v>9.1999999999999993</v>
      </c>
      <c r="B48">
        <f t="shared" si="0"/>
        <v>0</v>
      </c>
      <c r="C48">
        <f t="shared" si="1"/>
        <v>0</v>
      </c>
      <c r="D48">
        <f t="shared" si="2"/>
        <v>0.37531109885139968</v>
      </c>
      <c r="E48">
        <f t="shared" si="3"/>
        <v>0.97503900156006229</v>
      </c>
      <c r="F48">
        <f t="shared" si="4"/>
        <v>0.31002551887238738</v>
      </c>
      <c r="G48">
        <f t="shared" si="7"/>
        <v>0.35279999999999989</v>
      </c>
      <c r="H48">
        <f t="shared" si="6"/>
        <v>0.5450887573964498</v>
      </c>
    </row>
    <row r="49" spans="1:8" x14ac:dyDescent="0.2">
      <c r="A49">
        <v>9.4</v>
      </c>
      <c r="B49">
        <f t="shared" si="0"/>
        <v>0</v>
      </c>
      <c r="C49">
        <f t="shared" si="1"/>
        <v>0</v>
      </c>
      <c r="D49">
        <f t="shared" si="2"/>
        <v>0.34110819809659193</v>
      </c>
      <c r="E49">
        <f t="shared" si="3"/>
        <v>0.99196508282908447</v>
      </c>
      <c r="F49">
        <f t="shared" si="4"/>
        <v>0.35434369377420466</v>
      </c>
      <c r="G49">
        <f t="shared" si="7"/>
        <v>0.3872000000000001</v>
      </c>
      <c r="H49">
        <f t="shared" si="6"/>
        <v>0.51526627218934906</v>
      </c>
    </row>
    <row r="50" spans="1:8" x14ac:dyDescent="0.2">
      <c r="A50">
        <v>9.6</v>
      </c>
      <c r="B50">
        <f t="shared" si="0"/>
        <v>0</v>
      </c>
      <c r="C50">
        <f t="shared" si="1"/>
        <v>0</v>
      </c>
      <c r="D50">
        <f t="shared" si="2"/>
        <v>0.30864746123661896</v>
      </c>
      <c r="E50">
        <f t="shared" si="3"/>
        <v>0.99840255591054305</v>
      </c>
      <c r="F50">
        <f t="shared" si="4"/>
        <v>0.40131233988754794</v>
      </c>
      <c r="G50">
        <f t="shared" si="7"/>
        <v>0.42319999999999991</v>
      </c>
      <c r="H50">
        <f t="shared" si="6"/>
        <v>0.48473372781065094</v>
      </c>
    </row>
    <row r="51" spans="1:8" x14ac:dyDescent="0.2">
      <c r="A51">
        <v>9.8000000000000007</v>
      </c>
      <c r="B51">
        <f t="shared" si="0"/>
        <v>0</v>
      </c>
      <c r="C51">
        <f t="shared" si="1"/>
        <v>0</v>
      </c>
      <c r="D51">
        <f t="shared" si="2"/>
        <v>0.27803730045319403</v>
      </c>
      <c r="E51">
        <f t="shared" si="3"/>
        <v>0.99990000999900008</v>
      </c>
      <c r="F51">
        <f t="shared" si="4"/>
        <v>0.45016600268752233</v>
      </c>
      <c r="G51">
        <f t="shared" si="7"/>
        <v>0.46080000000000015</v>
      </c>
      <c r="H51">
        <f t="shared" si="6"/>
        <v>0.45491124260355026</v>
      </c>
    </row>
    <row r="52" spans="1:8" x14ac:dyDescent="0.2">
      <c r="A52">
        <v>10</v>
      </c>
      <c r="B52">
        <f t="shared" si="0"/>
        <v>0</v>
      </c>
      <c r="C52">
        <f t="shared" si="1"/>
        <v>0</v>
      </c>
      <c r="D52">
        <f t="shared" si="2"/>
        <v>0.24935220877729619</v>
      </c>
      <c r="E52">
        <f t="shared" si="3"/>
        <v>1</v>
      </c>
      <c r="F52">
        <f t="shared" si="4"/>
        <v>0.5</v>
      </c>
      <c r="G52">
        <f t="shared" si="7"/>
        <v>0.5</v>
      </c>
      <c r="H52">
        <f t="shared" si="6"/>
        <v>0.42603550295857995</v>
      </c>
    </row>
    <row r="53" spans="1:8" x14ac:dyDescent="0.2">
      <c r="A53">
        <v>10.199999999999999</v>
      </c>
      <c r="B53">
        <f t="shared" si="0"/>
        <v>0</v>
      </c>
      <c r="C53">
        <f t="shared" si="1"/>
        <v>0</v>
      </c>
      <c r="D53">
        <f t="shared" si="2"/>
        <v>0.22263486587889106</v>
      </c>
      <c r="E53">
        <f t="shared" si="3"/>
        <v>0.99990000999900008</v>
      </c>
      <c r="F53">
        <f t="shared" si="4"/>
        <v>0.54983399731247773</v>
      </c>
      <c r="G53">
        <f t="shared" si="7"/>
        <v>0.5391999999999999</v>
      </c>
      <c r="H53">
        <f t="shared" si="6"/>
        <v>0.39810650887573978</v>
      </c>
    </row>
    <row r="54" spans="1:8" x14ac:dyDescent="0.2">
      <c r="A54">
        <v>10.4</v>
      </c>
      <c r="B54">
        <f t="shared" si="0"/>
        <v>0</v>
      </c>
      <c r="C54">
        <f t="shared" si="1"/>
        <v>0</v>
      </c>
      <c r="D54">
        <f t="shared" si="2"/>
        <v>0.19789869908361465</v>
      </c>
      <c r="E54">
        <f t="shared" si="3"/>
        <v>0.99840255591054305</v>
      </c>
      <c r="F54">
        <f t="shared" si="4"/>
        <v>0.59868766011245211</v>
      </c>
      <c r="G54">
        <f t="shared" si="7"/>
        <v>0.57680000000000009</v>
      </c>
      <c r="H54">
        <f t="shared" si="6"/>
        <v>0.37112426035502954</v>
      </c>
    </row>
    <row r="55" spans="1:8" x14ac:dyDescent="0.2">
      <c r="A55">
        <v>10.6</v>
      </c>
      <c r="B55">
        <f t="shared" si="0"/>
        <v>0</v>
      </c>
      <c r="C55">
        <f t="shared" si="1"/>
        <v>0</v>
      </c>
      <c r="D55">
        <f t="shared" si="2"/>
        <v>0.175130788345151</v>
      </c>
      <c r="E55">
        <f t="shared" si="3"/>
        <v>0.99196508282908447</v>
      </c>
      <c r="F55">
        <f t="shared" si="4"/>
        <v>0.6456563062257954</v>
      </c>
      <c r="G55">
        <f t="shared" si="7"/>
        <v>0.6127999999999999</v>
      </c>
      <c r="H55">
        <f t="shared" si="6"/>
        <v>0.34508875739644973</v>
      </c>
    </row>
    <row r="56" spans="1:8" x14ac:dyDescent="0.2">
      <c r="A56">
        <v>10.8</v>
      </c>
      <c r="B56">
        <f t="shared" si="0"/>
        <v>0</v>
      </c>
      <c r="C56">
        <f t="shared" si="1"/>
        <v>0</v>
      </c>
      <c r="D56">
        <f t="shared" si="2"/>
        <v>0.15429500550156824</v>
      </c>
      <c r="E56">
        <f t="shared" si="3"/>
        <v>0.97503900156006229</v>
      </c>
      <c r="F56">
        <f t="shared" si="4"/>
        <v>0.68997448112761262</v>
      </c>
      <c r="G56">
        <f t="shared" si="7"/>
        <v>0.64720000000000011</v>
      </c>
      <c r="H56">
        <f t="shared" si="6"/>
        <v>0.31999999999999995</v>
      </c>
    </row>
    <row r="57" spans="1:8" x14ac:dyDescent="0.2">
      <c r="A57">
        <v>11</v>
      </c>
      <c r="B57">
        <f t="shared" si="0"/>
        <v>0</v>
      </c>
      <c r="C57">
        <f t="shared" si="1"/>
        <v>0</v>
      </c>
      <c r="D57">
        <f t="shared" si="2"/>
        <v>0.1353352832366127</v>
      </c>
      <c r="E57">
        <f t="shared" si="3"/>
        <v>0.94117647058823528</v>
      </c>
      <c r="F57">
        <f t="shared" si="4"/>
        <v>0.7310585786300049</v>
      </c>
      <c r="G57">
        <f t="shared" si="7"/>
        <v>0.67999999999999994</v>
      </c>
      <c r="H57">
        <f t="shared" si="6"/>
        <v>0.29585798816568049</v>
      </c>
    </row>
    <row r="58" spans="1:8" x14ac:dyDescent="0.2">
      <c r="A58">
        <v>11.2</v>
      </c>
      <c r="B58">
        <f t="shared" si="0"/>
        <v>0</v>
      </c>
      <c r="C58">
        <f t="shared" si="1"/>
        <v>0</v>
      </c>
      <c r="D58">
        <f t="shared" si="2"/>
        <v>0.11817891718178063</v>
      </c>
      <c r="E58">
        <f t="shared" si="3"/>
        <v>0.88526912181303141</v>
      </c>
      <c r="F58">
        <f t="shared" si="4"/>
        <v>0.76852478349901754</v>
      </c>
      <c r="G58">
        <f t="shared" si="7"/>
        <v>0.71119999999999983</v>
      </c>
      <c r="H58">
        <f t="shared" si="6"/>
        <v>0.27266272189349122</v>
      </c>
    </row>
    <row r="59" spans="1:8" x14ac:dyDescent="0.2">
      <c r="A59">
        <v>11.4</v>
      </c>
      <c r="B59">
        <f t="shared" si="0"/>
        <v>0</v>
      </c>
      <c r="C59">
        <f t="shared" si="1"/>
        <v>0</v>
      </c>
      <c r="D59">
        <f t="shared" si="2"/>
        <v>0.10273981490249431</v>
      </c>
      <c r="E59">
        <f t="shared" si="3"/>
        <v>0.80638658172727995</v>
      </c>
      <c r="F59">
        <f t="shared" si="4"/>
        <v>0.8021838885585818</v>
      </c>
      <c r="G59">
        <f t="shared" si="7"/>
        <v>0.74080000000000001</v>
      </c>
      <c r="H59">
        <f t="shared" si="6"/>
        <v>0.25041420118343188</v>
      </c>
    </row>
    <row r="60" spans="1:8" x14ac:dyDescent="0.2">
      <c r="A60">
        <v>11.6</v>
      </c>
      <c r="B60">
        <f t="shared" si="0"/>
        <v>0</v>
      </c>
      <c r="C60">
        <f t="shared" si="1"/>
        <v>0</v>
      </c>
      <c r="D60">
        <f t="shared" si="2"/>
        <v>8.8921617459386343E-2</v>
      </c>
      <c r="E60">
        <f t="shared" si="3"/>
        <v>0.70942111237230443</v>
      </c>
      <c r="F60">
        <f t="shared" si="4"/>
        <v>0.83201838513392445</v>
      </c>
      <c r="G60">
        <f t="shared" si="7"/>
        <v>0.76879999999999993</v>
      </c>
      <c r="H60">
        <f t="shared" si="6"/>
        <v>0.229112426035503</v>
      </c>
    </row>
    <row r="61" spans="1:8" x14ac:dyDescent="0.2">
      <c r="A61">
        <v>11.8</v>
      </c>
      <c r="B61">
        <f t="shared" si="0"/>
        <v>0</v>
      </c>
      <c r="C61">
        <f t="shared" si="1"/>
        <v>0</v>
      </c>
      <c r="D61">
        <f t="shared" si="2"/>
        <v>7.6620632180493461E-2</v>
      </c>
      <c r="E61">
        <f t="shared" si="3"/>
        <v>0.6038282712396591</v>
      </c>
      <c r="F61">
        <f t="shared" si="4"/>
        <v>0.85814893509951229</v>
      </c>
      <c r="G61">
        <f t="shared" si="7"/>
        <v>0.79520000000000013</v>
      </c>
      <c r="H61">
        <f t="shared" si="6"/>
        <v>0.20875739644970409</v>
      </c>
    </row>
    <row r="62" spans="1:8" x14ac:dyDescent="0.2">
      <c r="A62">
        <v>12</v>
      </c>
      <c r="B62">
        <f t="shared" si="0"/>
        <v>0</v>
      </c>
      <c r="C62">
        <f t="shared" si="1"/>
        <v>0</v>
      </c>
      <c r="D62">
        <f t="shared" si="2"/>
        <v>6.5728528616530474E-2</v>
      </c>
      <c r="E62">
        <f t="shared" si="3"/>
        <v>0.5</v>
      </c>
      <c r="F62">
        <f t="shared" si="4"/>
        <v>0.88079707797788231</v>
      </c>
      <c r="G62">
        <f t="shared" si="7"/>
        <v>0.82000000000000006</v>
      </c>
      <c r="H62">
        <f t="shared" si="6"/>
        <v>0.18934911242603553</v>
      </c>
    </row>
    <row r="63" spans="1:8" x14ac:dyDescent="0.2">
      <c r="A63">
        <v>12.2</v>
      </c>
      <c r="B63">
        <f t="shared" si="0"/>
        <v>0</v>
      </c>
      <c r="C63">
        <f t="shared" si="1"/>
        <v>0</v>
      </c>
      <c r="D63">
        <f t="shared" si="2"/>
        <v>5.6134762834133746E-2</v>
      </c>
      <c r="E63">
        <f t="shared" si="3"/>
        <v>0.40582768556470949</v>
      </c>
      <c r="F63">
        <f t="shared" si="4"/>
        <v>0.9002495108803148</v>
      </c>
      <c r="G63">
        <f t="shared" si="7"/>
        <v>0.84319999999999995</v>
      </c>
      <c r="H63">
        <f t="shared" si="6"/>
        <v>0.17088757396449714</v>
      </c>
    </row>
    <row r="64" spans="1:8" x14ac:dyDescent="0.2">
      <c r="A64">
        <v>12.4</v>
      </c>
      <c r="B64">
        <f t="shared" si="0"/>
        <v>0</v>
      </c>
      <c r="C64">
        <f t="shared" si="1"/>
        <v>0</v>
      </c>
      <c r="D64">
        <f t="shared" si="2"/>
        <v>4.7728707763164131E-2</v>
      </c>
      <c r="E64">
        <f t="shared" si="3"/>
        <v>0.32535137948984894</v>
      </c>
      <c r="F64">
        <f t="shared" si="4"/>
        <v>0.91682730350607766</v>
      </c>
      <c r="G64">
        <f t="shared" si="7"/>
        <v>0.86480000000000001</v>
      </c>
      <c r="H64">
        <f t="shared" si="6"/>
        <v>0.15337278106508873</v>
      </c>
    </row>
    <row r="65" spans="1:8" x14ac:dyDescent="0.2">
      <c r="A65">
        <v>12.6</v>
      </c>
      <c r="B65">
        <f t="shared" si="0"/>
        <v>0</v>
      </c>
      <c r="C65">
        <f t="shared" si="1"/>
        <v>0</v>
      </c>
      <c r="D65">
        <f t="shared" si="2"/>
        <v>4.0401478874163239E-2</v>
      </c>
      <c r="E65">
        <f t="shared" si="3"/>
        <v>0.25932937423822006</v>
      </c>
      <c r="F65">
        <f t="shared" si="4"/>
        <v>0.93086157965665306</v>
      </c>
      <c r="G65">
        <f t="shared" si="7"/>
        <v>0.88479999999999992</v>
      </c>
      <c r="H65">
        <f t="shared" si="6"/>
        <v>0.13680473372781066</v>
      </c>
    </row>
    <row r="66" spans="1:8" x14ac:dyDescent="0.2">
      <c r="A66">
        <v>12.8</v>
      </c>
      <c r="B66">
        <f t="shared" si="0"/>
        <v>0</v>
      </c>
      <c r="C66">
        <f t="shared" si="1"/>
        <v>0</v>
      </c>
      <c r="D66">
        <f t="shared" si="2"/>
        <v>3.4047454734599317E-2</v>
      </c>
      <c r="E66">
        <f t="shared" si="3"/>
        <v>0.20654329147389275</v>
      </c>
      <c r="F66">
        <f t="shared" si="4"/>
        <v>0.94267582410113127</v>
      </c>
      <c r="G66">
        <f t="shared" si="7"/>
        <v>0.90320000000000011</v>
      </c>
      <c r="H66">
        <f t="shared" si="6"/>
        <v>0.12118343195266268</v>
      </c>
    </row>
    <row r="67" spans="1:8" x14ac:dyDescent="0.2">
      <c r="A67">
        <v>13</v>
      </c>
      <c r="B67">
        <f t="shared" ref="B67:B130" si="8">IF(A67&lt;$J$2,0,IF(AND($J$2&lt;=A67,A67&lt;=$K$2),(A67-$J$2)/($K$2-$J$2),IF(AND($K$2&lt;A67,A67&lt;=$L$2),1,IF(AND($L$2&lt;A67,A67&lt;=$M$2),($M$2-A67)/($M$2-$L$2),0))))</f>
        <v>0</v>
      </c>
      <c r="C67">
        <f t="shared" ref="C67:C130" si="9">IF(A67&lt;$J$3,0,IF(AND($J$3&lt;=A67,A67&lt;=$K$3),(A67-$J$3)/($K$3-$J$3),IF(AND($K$3&lt;A67,A67&lt;=$L$3),($L$3-A67)/($L$3-$K$3),0)))</f>
        <v>0</v>
      </c>
      <c r="D67">
        <f t="shared" ref="D67:D130" si="10">1/EXP(((A67-$J$4)^2)/(2*$K$4^2))</f>
        <v>2.856550078455038E-2</v>
      </c>
      <c r="E67">
        <f t="shared" ref="E67:E130" si="11">1/(1+ABS((A67-$L$5)/$J$5)^(2*$K$5))</f>
        <v>0.16494845360824742</v>
      </c>
      <c r="F67">
        <f t="shared" ref="F67:F130" si="12">1/(1+EXP(-$J$6*(A67-$L$6)))</f>
        <v>0.95257412682243336</v>
      </c>
      <c r="G67">
        <f t="shared" si="7"/>
        <v>0.91999999999999993</v>
      </c>
      <c r="H67">
        <f t="shared" ref="H67:H130" si="13">IF(A67&lt;$J$8,1,IF(AND(A67&lt;=$K$8,A67&gt;=$J$8),(1-2*(((A67-$J$8)/($L$8-$J$8))^2)),IF(AND(A67&lt;=$L$8,A67&gt;=$K$8),2*((($L$8-A67)/($L$8-$J$8))^2),0)))</f>
        <v>0.10650887573964499</v>
      </c>
    </row>
    <row r="68" spans="1:8" x14ac:dyDescent="0.2">
      <c r="A68">
        <v>13.2</v>
      </c>
      <c r="B68">
        <f t="shared" si="8"/>
        <v>0</v>
      </c>
      <c r="C68">
        <f t="shared" si="9"/>
        <v>0</v>
      </c>
      <c r="D68">
        <f t="shared" si="10"/>
        <v>2.3859911879380261E-2</v>
      </c>
      <c r="E68">
        <f t="shared" si="11"/>
        <v>0.13238720610040258</v>
      </c>
      <c r="F68">
        <f t="shared" si="12"/>
        <v>0.96083427720323566</v>
      </c>
      <c r="G68">
        <f t="shared" si="7"/>
        <v>0.93519999999999992</v>
      </c>
      <c r="H68">
        <f t="shared" si="13"/>
        <v>9.2781065088757456E-2</v>
      </c>
    </row>
    <row r="69" spans="1:8" x14ac:dyDescent="0.2">
      <c r="A69">
        <v>13.4</v>
      </c>
      <c r="B69">
        <f t="shared" si="8"/>
        <v>0</v>
      </c>
      <c r="C69">
        <f t="shared" si="9"/>
        <v>0</v>
      </c>
      <c r="D69">
        <f t="shared" si="10"/>
        <v>1.9841094744370288E-2</v>
      </c>
      <c r="E69">
        <f t="shared" si="11"/>
        <v>0.10692785577570808</v>
      </c>
      <c r="F69">
        <f t="shared" si="12"/>
        <v>0.96770453530154954</v>
      </c>
      <c r="G69">
        <f t="shared" si="7"/>
        <v>0.94879999999999998</v>
      </c>
      <c r="H69">
        <f t="shared" si="13"/>
        <v>7.9999999999999988E-2</v>
      </c>
    </row>
    <row r="70" spans="1:8" x14ac:dyDescent="0.2">
      <c r="A70">
        <v>13.6</v>
      </c>
      <c r="B70">
        <f t="shared" si="8"/>
        <v>0</v>
      </c>
      <c r="C70">
        <f t="shared" si="9"/>
        <v>0</v>
      </c>
      <c r="D70">
        <f t="shared" si="10"/>
        <v>1.6426015518885562E-2</v>
      </c>
      <c r="E70">
        <f t="shared" si="11"/>
        <v>8.697467297522965E-2</v>
      </c>
      <c r="F70">
        <f t="shared" si="12"/>
        <v>0.97340300642313404</v>
      </c>
      <c r="G70">
        <f t="shared" ref="G70:G133" si="14">IF(A70&lt;$J$7,0,IF(AND(A70&lt;=$K$7,A70&gt;=$J$7),2*(((A70-$J$7)/($L$7-$J$7))^2),IF(AND(A70&lt;=$L$7,A70&gt;=$K$7),(1-2*((($L$7-A70)/($L$7-$J$7))^2)),1)))</f>
        <v>0.96079999999999999</v>
      </c>
      <c r="H70">
        <f t="shared" si="13"/>
        <v>6.8165680473372806E-2</v>
      </c>
    </row>
    <row r="71" spans="1:8" x14ac:dyDescent="0.2">
      <c r="A71">
        <v>13.8</v>
      </c>
      <c r="B71">
        <f t="shared" si="8"/>
        <v>0</v>
      </c>
      <c r="C71">
        <f t="shared" si="9"/>
        <v>0</v>
      </c>
      <c r="D71">
        <f t="shared" si="10"/>
        <v>1.3538440136652346E-2</v>
      </c>
      <c r="E71">
        <f t="shared" si="11"/>
        <v>7.1265170573185724E-2</v>
      </c>
      <c r="F71">
        <f t="shared" si="12"/>
        <v>0.97811872906386943</v>
      </c>
      <c r="G71">
        <f t="shared" si="14"/>
        <v>0.97120000000000006</v>
      </c>
      <c r="H71">
        <f t="shared" si="13"/>
        <v>5.7278106508875708E-2</v>
      </c>
    </row>
    <row r="72" spans="1:8" x14ac:dyDescent="0.2">
      <c r="A72">
        <v>14</v>
      </c>
      <c r="B72">
        <f t="shared" si="8"/>
        <v>0</v>
      </c>
      <c r="C72">
        <f t="shared" si="9"/>
        <v>0</v>
      </c>
      <c r="D72">
        <f t="shared" si="10"/>
        <v>1.1108996538242306E-2</v>
      </c>
      <c r="E72">
        <f t="shared" si="11"/>
        <v>5.8823529411764705E-2</v>
      </c>
      <c r="F72">
        <f t="shared" si="12"/>
        <v>0.98201379003790845</v>
      </c>
      <c r="G72">
        <f t="shared" si="14"/>
        <v>0.98</v>
      </c>
      <c r="H72">
        <f t="shared" si="13"/>
        <v>4.7337278106508882E-2</v>
      </c>
    </row>
    <row r="73" spans="1:8" x14ac:dyDescent="0.2">
      <c r="A73">
        <v>14.2</v>
      </c>
      <c r="B73">
        <f t="shared" si="8"/>
        <v>0</v>
      </c>
      <c r="C73">
        <f t="shared" si="9"/>
        <v>0</v>
      </c>
      <c r="D73">
        <f t="shared" si="10"/>
        <v>9.0750878156515592E-3</v>
      </c>
      <c r="E73">
        <f t="shared" si="11"/>
        <v>4.8904299176940676E-2</v>
      </c>
      <c r="F73">
        <f t="shared" si="12"/>
        <v>0.98522596830672693</v>
      </c>
      <c r="G73">
        <f t="shared" si="14"/>
        <v>0.98719999999999997</v>
      </c>
      <c r="H73">
        <f t="shared" si="13"/>
        <v>3.8343195266272223E-2</v>
      </c>
    </row>
    <row r="74" spans="1:8" x14ac:dyDescent="0.2">
      <c r="A74">
        <v>14.4</v>
      </c>
      <c r="B74">
        <f t="shared" si="8"/>
        <v>0</v>
      </c>
      <c r="C74">
        <f t="shared" si="9"/>
        <v>0</v>
      </c>
      <c r="D74">
        <f t="shared" si="10"/>
        <v>7.380684537674243E-3</v>
      </c>
      <c r="E74">
        <f t="shared" si="11"/>
        <v>4.0940652430237118E-2</v>
      </c>
      <c r="F74">
        <f t="shared" si="12"/>
        <v>0.98787156501572571</v>
      </c>
      <c r="G74">
        <f t="shared" si="14"/>
        <v>0.99280000000000002</v>
      </c>
      <c r="H74">
        <f t="shared" si="13"/>
        <v>3.029585798816567E-2</v>
      </c>
    </row>
    <row r="75" spans="1:8" x14ac:dyDescent="0.2">
      <c r="A75">
        <v>14.6</v>
      </c>
      <c r="B75">
        <f t="shared" si="8"/>
        <v>0</v>
      </c>
      <c r="C75">
        <f t="shared" si="9"/>
        <v>0</v>
      </c>
      <c r="D75">
        <f t="shared" si="10"/>
        <v>5.9760228950059427E-3</v>
      </c>
      <c r="E75">
        <f t="shared" si="11"/>
        <v>3.4501675056323997E-2</v>
      </c>
      <c r="F75">
        <f t="shared" si="12"/>
        <v>0.99004819813309575</v>
      </c>
      <c r="G75">
        <f t="shared" si="14"/>
        <v>0.99680000000000002</v>
      </c>
      <c r="H75">
        <f t="shared" si="13"/>
        <v>2.3195266272189364E-2</v>
      </c>
    </row>
    <row r="76" spans="1:8" x14ac:dyDescent="0.2">
      <c r="A76">
        <v>14.8</v>
      </c>
      <c r="B76">
        <f t="shared" si="8"/>
        <v>0</v>
      </c>
      <c r="C76">
        <f t="shared" si="9"/>
        <v>0</v>
      </c>
      <c r="D76">
        <f t="shared" si="10"/>
        <v>4.8172331281061817E-3</v>
      </c>
      <c r="E76">
        <f t="shared" si="11"/>
        <v>2.9258929825382689E-2</v>
      </c>
      <c r="F76">
        <f t="shared" si="12"/>
        <v>0.99183742884684012</v>
      </c>
      <c r="G76">
        <f t="shared" si="14"/>
        <v>0.99919999999999998</v>
      </c>
      <c r="H76">
        <f t="shared" si="13"/>
        <v>1.7041420118343177E-2</v>
      </c>
    </row>
    <row r="77" spans="1:8" x14ac:dyDescent="0.2">
      <c r="A77">
        <v>15</v>
      </c>
      <c r="B77">
        <f t="shared" si="8"/>
        <v>0</v>
      </c>
      <c r="C77">
        <f t="shared" si="9"/>
        <v>0</v>
      </c>
      <c r="D77">
        <f t="shared" si="10"/>
        <v>3.8659201394728076E-3</v>
      </c>
      <c r="E77">
        <f t="shared" si="11"/>
        <v>2.4960998439937598E-2</v>
      </c>
      <c r="F77">
        <f t="shared" si="12"/>
        <v>0.99330714907571527</v>
      </c>
      <c r="G77">
        <f t="shared" si="14"/>
        <v>1</v>
      </c>
      <c r="H77">
        <f t="shared" si="13"/>
        <v>1.183431952662722E-2</v>
      </c>
    </row>
    <row r="78" spans="1:8" x14ac:dyDescent="0.2">
      <c r="A78">
        <v>15.2</v>
      </c>
      <c r="B78">
        <f t="shared" si="8"/>
        <v>0</v>
      </c>
      <c r="C78">
        <f t="shared" si="9"/>
        <v>0</v>
      </c>
      <c r="D78">
        <f t="shared" si="10"/>
        <v>3.0887154082367713E-3</v>
      </c>
      <c r="E78">
        <f t="shared" si="11"/>
        <v>2.1414376755978907E-2</v>
      </c>
      <c r="F78">
        <f t="shared" si="12"/>
        <v>0.99451370110054949</v>
      </c>
      <c r="G78">
        <f t="shared" si="14"/>
        <v>1</v>
      </c>
      <c r="H78">
        <f t="shared" si="13"/>
        <v>7.5739644970414331E-3</v>
      </c>
    </row>
    <row r="79" spans="1:8" x14ac:dyDescent="0.2">
      <c r="A79">
        <v>15.4</v>
      </c>
      <c r="B79">
        <f t="shared" si="8"/>
        <v>0</v>
      </c>
      <c r="C79">
        <f t="shared" si="9"/>
        <v>0</v>
      </c>
      <c r="D79">
        <f t="shared" si="10"/>
        <v>2.4568164604892857E-3</v>
      </c>
      <c r="E79">
        <f t="shared" si="11"/>
        <v>1.8469233028160035E-2</v>
      </c>
      <c r="F79">
        <f t="shared" si="12"/>
        <v>0.99550372683905886</v>
      </c>
      <c r="G79">
        <f t="shared" si="14"/>
        <v>1</v>
      </c>
      <c r="H79">
        <f t="shared" si="13"/>
        <v>4.2603550295857943E-3</v>
      </c>
    </row>
    <row r="80" spans="1:8" x14ac:dyDescent="0.2">
      <c r="A80">
        <v>15.6</v>
      </c>
      <c r="B80">
        <f t="shared" si="8"/>
        <v>0</v>
      </c>
      <c r="C80">
        <f t="shared" si="9"/>
        <v>0</v>
      </c>
      <c r="D80">
        <f t="shared" si="10"/>
        <v>1.9455273214659288E-3</v>
      </c>
      <c r="E80">
        <f t="shared" si="11"/>
        <v>1.6008811249711846E-2</v>
      </c>
      <c r="F80">
        <f t="shared" si="12"/>
        <v>0.99631576010056411</v>
      </c>
      <c r="G80">
        <f t="shared" si="14"/>
        <v>1</v>
      </c>
      <c r="H80">
        <f t="shared" si="13"/>
        <v>1.8934911242603583E-3</v>
      </c>
    </row>
    <row r="81" spans="1:8" x14ac:dyDescent="0.2">
      <c r="A81">
        <v>15.8</v>
      </c>
      <c r="B81">
        <f t="shared" si="8"/>
        <v>0</v>
      </c>
      <c r="C81">
        <f t="shared" si="9"/>
        <v>0</v>
      </c>
      <c r="D81">
        <f t="shared" si="10"/>
        <v>1.533810679324463E-3</v>
      </c>
      <c r="E81">
        <f t="shared" si="11"/>
        <v>1.3941537556410942E-2</v>
      </c>
      <c r="F81">
        <f t="shared" si="12"/>
        <v>0.99698158367529166</v>
      </c>
      <c r="G81">
        <f t="shared" si="14"/>
        <v>1</v>
      </c>
      <c r="H81">
        <f t="shared" si="13"/>
        <v>4.7337278106508539E-4</v>
      </c>
    </row>
    <row r="82" spans="1:8" x14ac:dyDescent="0.2">
      <c r="A82">
        <v>16</v>
      </c>
      <c r="B82">
        <f t="shared" si="8"/>
        <v>0</v>
      </c>
      <c r="C82">
        <f t="shared" si="9"/>
        <v>0</v>
      </c>
      <c r="D82">
        <f t="shared" si="10"/>
        <v>1.2038599948282032E-3</v>
      </c>
      <c r="E82">
        <f t="shared" si="11"/>
        <v>1.2195121951219513E-2</v>
      </c>
      <c r="F82">
        <f t="shared" si="12"/>
        <v>0.99752737684336534</v>
      </c>
      <c r="G82">
        <f t="shared" si="14"/>
        <v>1</v>
      </c>
      <c r="H82">
        <f t="shared" si="13"/>
        <v>0</v>
      </c>
    </row>
    <row r="83" spans="1:8" x14ac:dyDescent="0.2">
      <c r="A83">
        <v>16.2</v>
      </c>
      <c r="B83">
        <f t="shared" si="8"/>
        <v>0</v>
      </c>
      <c r="C83">
        <f t="shared" si="9"/>
        <v>0</v>
      </c>
      <c r="D83">
        <f t="shared" si="10"/>
        <v>9.4069754486790394E-4</v>
      </c>
      <c r="E83">
        <f t="shared" si="11"/>
        <v>1.071213181063951E-2</v>
      </c>
      <c r="F83">
        <f t="shared" si="12"/>
        <v>0.9979746796109501</v>
      </c>
      <c r="G83">
        <f t="shared" si="14"/>
        <v>1</v>
      </c>
      <c r="H83">
        <f t="shared" si="13"/>
        <v>0</v>
      </c>
    </row>
    <row r="84" spans="1:8" x14ac:dyDescent="0.2">
      <c r="A84">
        <v>16.399999999999999</v>
      </c>
      <c r="B84">
        <f t="shared" si="8"/>
        <v>0</v>
      </c>
      <c r="C84">
        <f t="shared" si="9"/>
        <v>0</v>
      </c>
      <c r="D84">
        <f t="shared" si="10"/>
        <v>7.3180241888047331E-4</v>
      </c>
      <c r="E84">
        <f t="shared" si="11"/>
        <v>9.4466528619579614E-3</v>
      </c>
      <c r="F84">
        <f t="shared" si="12"/>
        <v>0.99834119891982553</v>
      </c>
      <c r="G84">
        <f t="shared" si="14"/>
        <v>1</v>
      </c>
      <c r="H84">
        <f t="shared" si="13"/>
        <v>0</v>
      </c>
    </row>
    <row r="85" spans="1:8" x14ac:dyDescent="0.2">
      <c r="A85">
        <v>16.600000000000001</v>
      </c>
      <c r="B85">
        <f t="shared" si="8"/>
        <v>0</v>
      </c>
      <c r="C85">
        <f t="shared" si="9"/>
        <v>0</v>
      </c>
      <c r="D85">
        <f t="shared" si="10"/>
        <v>5.6677080748664685E-4</v>
      </c>
      <c r="E85">
        <f t="shared" si="11"/>
        <v>8.3617563367479903E-3</v>
      </c>
      <c r="F85">
        <f t="shared" si="12"/>
        <v>0.9986414800495711</v>
      </c>
      <c r="G85">
        <f t="shared" si="14"/>
        <v>1</v>
      </c>
      <c r="H85">
        <f t="shared" si="13"/>
        <v>0</v>
      </c>
    </row>
    <row r="86" spans="1:8" x14ac:dyDescent="0.2">
      <c r="A86">
        <v>16.8</v>
      </c>
      <c r="B86">
        <f t="shared" si="8"/>
        <v>0</v>
      </c>
      <c r="C86">
        <f t="shared" si="9"/>
        <v>0</v>
      </c>
      <c r="D86">
        <f t="shared" si="10"/>
        <v>4.3700952989974727E-4</v>
      </c>
      <c r="E86">
        <f t="shared" si="11"/>
        <v>7.427566372733104E-3</v>
      </c>
      <c r="F86">
        <f t="shared" si="12"/>
        <v>0.99888746396713979</v>
      </c>
      <c r="G86">
        <f t="shared" si="14"/>
        <v>1</v>
      </c>
      <c r="H86">
        <f t="shared" si="13"/>
        <v>0</v>
      </c>
    </row>
    <row r="87" spans="1:8" x14ac:dyDescent="0.2">
      <c r="A87">
        <v>17</v>
      </c>
      <c r="B87">
        <f t="shared" si="8"/>
        <v>0</v>
      </c>
      <c r="C87">
        <f t="shared" si="9"/>
        <v>0</v>
      </c>
      <c r="D87">
        <f t="shared" si="10"/>
        <v>3.3546262790251185E-4</v>
      </c>
      <c r="E87">
        <f t="shared" si="11"/>
        <v>6.6197765825403388E-3</v>
      </c>
      <c r="F87">
        <f t="shared" si="12"/>
        <v>0.9990889488055994</v>
      </c>
      <c r="G87">
        <f t="shared" si="14"/>
        <v>1</v>
      </c>
      <c r="H87">
        <f t="shared" si="13"/>
        <v>0</v>
      </c>
    </row>
    <row r="88" spans="1:8" x14ac:dyDescent="0.2">
      <c r="A88">
        <v>17.2</v>
      </c>
      <c r="B88">
        <f t="shared" si="8"/>
        <v>0</v>
      </c>
      <c r="C88">
        <f t="shared" si="9"/>
        <v>0</v>
      </c>
      <c r="D88">
        <f t="shared" si="10"/>
        <v>2.5636998860554324E-4</v>
      </c>
      <c r="E88">
        <f t="shared" si="11"/>
        <v>5.9185045596159159E-3</v>
      </c>
      <c r="F88">
        <f t="shared" si="12"/>
        <v>0.99925397116616332</v>
      </c>
      <c r="G88">
        <f t="shared" si="14"/>
        <v>1</v>
      </c>
      <c r="H88">
        <f t="shared" si="13"/>
        <v>0</v>
      </c>
    </row>
    <row r="89" spans="1:8" x14ac:dyDescent="0.2">
      <c r="A89">
        <v>17.399999999999999</v>
      </c>
      <c r="B89">
        <f t="shared" si="8"/>
        <v>0</v>
      </c>
      <c r="C89">
        <f t="shared" si="9"/>
        <v>0</v>
      </c>
      <c r="D89">
        <f t="shared" si="10"/>
        <v>1.9505631968129788E-4</v>
      </c>
      <c r="E89">
        <f t="shared" si="11"/>
        <v>5.3074020744511797E-3</v>
      </c>
      <c r="F89">
        <f t="shared" si="12"/>
        <v>0.99938912064056562</v>
      </c>
      <c r="G89">
        <f t="shared" si="14"/>
        <v>1</v>
      </c>
      <c r="H89">
        <f t="shared" si="13"/>
        <v>0</v>
      </c>
    </row>
    <row r="90" spans="1:8" x14ac:dyDescent="0.2">
      <c r="A90">
        <v>17.600000000000001</v>
      </c>
      <c r="B90">
        <f t="shared" si="8"/>
        <v>0</v>
      </c>
      <c r="C90">
        <f t="shared" si="9"/>
        <v>0</v>
      </c>
      <c r="D90">
        <f t="shared" si="10"/>
        <v>1.4774836023203337E-4</v>
      </c>
      <c r="E90">
        <f t="shared" si="11"/>
        <v>4.772959846043404E-3</v>
      </c>
      <c r="F90">
        <f t="shared" si="12"/>
        <v>0.99949979889292051</v>
      </c>
      <c r="G90">
        <f t="shared" si="14"/>
        <v>1</v>
      </c>
      <c r="H90">
        <f t="shared" si="13"/>
        <v>0</v>
      </c>
    </row>
    <row r="91" spans="1:8" x14ac:dyDescent="0.2">
      <c r="A91">
        <v>17.8</v>
      </c>
      <c r="B91">
        <f t="shared" si="8"/>
        <v>0</v>
      </c>
      <c r="C91">
        <f t="shared" si="9"/>
        <v>0</v>
      </c>
      <c r="D91">
        <f t="shared" si="10"/>
        <v>1.1141793776294888E-4</v>
      </c>
      <c r="E91">
        <f t="shared" si="11"/>
        <v>4.3039612368035154E-3</v>
      </c>
      <c r="F91">
        <f t="shared" si="12"/>
        <v>0.99959043283501392</v>
      </c>
      <c r="G91">
        <f t="shared" si="14"/>
        <v>1</v>
      </c>
      <c r="H91">
        <f t="shared" si="13"/>
        <v>0</v>
      </c>
    </row>
    <row r="92" spans="1:8" x14ac:dyDescent="0.2">
      <c r="A92">
        <v>18</v>
      </c>
      <c r="B92">
        <f t="shared" si="8"/>
        <v>0</v>
      </c>
      <c r="C92">
        <f t="shared" si="9"/>
        <v>0</v>
      </c>
      <c r="D92">
        <f t="shared" si="10"/>
        <v>8.3648347229727524E-5</v>
      </c>
      <c r="E92">
        <f t="shared" si="11"/>
        <v>3.8910505836575876E-3</v>
      </c>
      <c r="F92">
        <f t="shared" si="12"/>
        <v>0.99966464986953363</v>
      </c>
      <c r="G92">
        <f t="shared" si="14"/>
        <v>1</v>
      </c>
      <c r="H92">
        <f t="shared" si="13"/>
        <v>0</v>
      </c>
    </row>
    <row r="93" spans="1:8" x14ac:dyDescent="0.2">
      <c r="A93">
        <v>18.2</v>
      </c>
      <c r="B93">
        <f t="shared" si="8"/>
        <v>0</v>
      </c>
      <c r="C93">
        <f t="shared" si="9"/>
        <v>0</v>
      </c>
      <c r="D93">
        <f t="shared" si="10"/>
        <v>6.252150377482026E-5</v>
      </c>
      <c r="E93">
        <f t="shared" si="11"/>
        <v>3.5263902705481888E-3</v>
      </c>
      <c r="F93">
        <f t="shared" si="12"/>
        <v>0.99972542184389857</v>
      </c>
      <c r="G93">
        <f t="shared" si="14"/>
        <v>1</v>
      </c>
      <c r="H93">
        <f t="shared" si="13"/>
        <v>0</v>
      </c>
    </row>
    <row r="94" spans="1:8" x14ac:dyDescent="0.2">
      <c r="A94">
        <v>18.399999999999999</v>
      </c>
      <c r="B94">
        <f t="shared" si="8"/>
        <v>0</v>
      </c>
      <c r="C94">
        <f t="shared" si="9"/>
        <v>0</v>
      </c>
      <c r="D94">
        <f t="shared" si="10"/>
        <v>4.6523380952607582E-5</v>
      </c>
      <c r="E94">
        <f t="shared" si="11"/>
        <v>3.2033868768771871E-3</v>
      </c>
      <c r="F94">
        <f t="shared" si="12"/>
        <v>0.99977518322976666</v>
      </c>
      <c r="G94">
        <f t="shared" si="14"/>
        <v>1</v>
      </c>
      <c r="H94">
        <f t="shared" si="13"/>
        <v>0</v>
      </c>
    </row>
    <row r="95" spans="1:8" x14ac:dyDescent="0.2">
      <c r="A95">
        <v>18.600000000000001</v>
      </c>
      <c r="B95">
        <f t="shared" si="8"/>
        <v>0</v>
      </c>
      <c r="C95">
        <f t="shared" si="9"/>
        <v>0</v>
      </c>
      <c r="D95">
        <f t="shared" si="10"/>
        <v>3.4465368297408328E-5</v>
      </c>
      <c r="E95">
        <f t="shared" si="11"/>
        <v>2.9164713846035377E-3</v>
      </c>
      <c r="F95">
        <f t="shared" si="12"/>
        <v>0.99981592809503661</v>
      </c>
      <c r="G95">
        <f t="shared" si="14"/>
        <v>1</v>
      </c>
      <c r="H95">
        <f t="shared" si="13"/>
        <v>0</v>
      </c>
    </row>
    <row r="96" spans="1:8" x14ac:dyDescent="0.2">
      <c r="A96">
        <v>18.8</v>
      </c>
      <c r="B96">
        <f t="shared" si="8"/>
        <v>0</v>
      </c>
      <c r="C96">
        <f t="shared" si="9"/>
        <v>0</v>
      </c>
      <c r="D96">
        <f t="shared" si="10"/>
        <v>2.5419346516199203E-5</v>
      </c>
      <c r="E96">
        <f t="shared" si="11"/>
        <v>2.6609219136498902E-3</v>
      </c>
      <c r="F96">
        <f t="shared" si="12"/>
        <v>0.99984928964194031</v>
      </c>
      <c r="G96">
        <f t="shared" si="14"/>
        <v>1</v>
      </c>
      <c r="H96">
        <f t="shared" si="13"/>
        <v>0</v>
      </c>
    </row>
    <row r="97" spans="1:8" x14ac:dyDescent="0.2">
      <c r="A97">
        <v>19</v>
      </c>
      <c r="B97">
        <f t="shared" si="8"/>
        <v>0</v>
      </c>
      <c r="C97">
        <f t="shared" si="9"/>
        <v>0</v>
      </c>
      <c r="D97">
        <f t="shared" si="10"/>
        <v>1.8664469113520571E-5</v>
      </c>
      <c r="E97">
        <f t="shared" si="11"/>
        <v>2.4327200851452031E-3</v>
      </c>
      <c r="F97">
        <f t="shared" si="12"/>
        <v>0.99987660542401369</v>
      </c>
      <c r="G97">
        <f t="shared" si="14"/>
        <v>1</v>
      </c>
      <c r="H97">
        <f t="shared" si="13"/>
        <v>0</v>
      </c>
    </row>
    <row r="98" spans="1:8" x14ac:dyDescent="0.2">
      <c r="A98">
        <v>19.2</v>
      </c>
      <c r="B98">
        <f t="shared" si="8"/>
        <v>0</v>
      </c>
      <c r="C98">
        <f t="shared" si="9"/>
        <v>0</v>
      </c>
      <c r="D98">
        <f t="shared" si="10"/>
        <v>1.3643842701763781E-5</v>
      </c>
      <c r="E98">
        <f t="shared" si="11"/>
        <v>2.2284341060948573E-3</v>
      </c>
      <c r="F98">
        <f t="shared" si="12"/>
        <v>0.99989897080609225</v>
      </c>
      <c r="G98">
        <f t="shared" si="14"/>
        <v>1</v>
      </c>
      <c r="H98">
        <f t="shared" si="13"/>
        <v>0</v>
      </c>
    </row>
    <row r="99" spans="1:8" x14ac:dyDescent="0.2">
      <c r="A99">
        <v>19.399999999999999</v>
      </c>
      <c r="B99">
        <f t="shared" si="8"/>
        <v>0</v>
      </c>
      <c r="C99">
        <f t="shared" si="9"/>
        <v>0</v>
      </c>
      <c r="D99">
        <f t="shared" si="10"/>
        <v>9.9295043058510998E-6</v>
      </c>
      <c r="E99">
        <f t="shared" si="11"/>
        <v>2.0451231890178537E-3</v>
      </c>
      <c r="F99">
        <f t="shared" si="12"/>
        <v>0.99991728277714842</v>
      </c>
      <c r="G99">
        <f t="shared" si="14"/>
        <v>1</v>
      </c>
      <c r="H99">
        <f t="shared" si="13"/>
        <v>0</v>
      </c>
    </row>
    <row r="100" spans="1:8" x14ac:dyDescent="0.2">
      <c r="A100">
        <v>19.600000000000001</v>
      </c>
      <c r="B100">
        <f t="shared" si="8"/>
        <v>0</v>
      </c>
      <c r="C100">
        <f t="shared" si="9"/>
        <v>0</v>
      </c>
      <c r="D100">
        <f t="shared" si="10"/>
        <v>7.1942948914750509E-6</v>
      </c>
      <c r="E100">
        <f t="shared" si="11"/>
        <v>1.8802590846597924E-3</v>
      </c>
      <c r="F100">
        <f t="shared" si="12"/>
        <v>0.99993227585038036</v>
      </c>
      <c r="G100">
        <f t="shared" si="14"/>
        <v>1</v>
      </c>
      <c r="H100">
        <f t="shared" si="13"/>
        <v>0</v>
      </c>
    </row>
    <row r="101" spans="1:8" x14ac:dyDescent="0.2">
      <c r="A101">
        <v>19.8</v>
      </c>
      <c r="B101">
        <f t="shared" si="8"/>
        <v>0</v>
      </c>
      <c r="C101">
        <f t="shared" si="9"/>
        <v>0</v>
      </c>
      <c r="D101">
        <f t="shared" si="10"/>
        <v>5.189418606715275E-6</v>
      </c>
      <c r="E101">
        <f t="shared" si="11"/>
        <v>1.7316614027046121E-3</v>
      </c>
      <c r="F101">
        <f t="shared" si="12"/>
        <v>0.99994455147527717</v>
      </c>
      <c r="G101">
        <f t="shared" si="14"/>
        <v>1</v>
      </c>
      <c r="H101">
        <f t="shared" si="13"/>
        <v>0</v>
      </c>
    </row>
    <row r="102" spans="1:8" x14ac:dyDescent="0.2">
      <c r="A102">
        <v>20</v>
      </c>
      <c r="B102">
        <f t="shared" si="8"/>
        <v>0</v>
      </c>
      <c r="C102">
        <f t="shared" si="9"/>
        <v>0</v>
      </c>
      <c r="D102">
        <f t="shared" si="10"/>
        <v>3.7266531720786705E-6</v>
      </c>
      <c r="E102">
        <f t="shared" si="11"/>
        <v>1.5974440894568689E-3</v>
      </c>
      <c r="F102">
        <f t="shared" si="12"/>
        <v>0.99995460213129761</v>
      </c>
      <c r="G102">
        <f t="shared" si="14"/>
        <v>1</v>
      </c>
      <c r="H102">
        <f t="shared" si="13"/>
        <v>0</v>
      </c>
    </row>
    <row r="103" spans="1:8" x14ac:dyDescent="0.2">
      <c r="A103">
        <v>20.2</v>
      </c>
      <c r="B103">
        <f t="shared" si="8"/>
        <v>0</v>
      </c>
      <c r="C103">
        <f t="shared" si="9"/>
        <v>0</v>
      </c>
      <c r="D103">
        <f t="shared" si="10"/>
        <v>2.6643363505138906E-6</v>
      </c>
      <c r="E103">
        <f t="shared" si="11"/>
        <v>1.4759709711933272E-3</v>
      </c>
      <c r="F103">
        <f t="shared" si="12"/>
        <v>0.99996283106289707</v>
      </c>
      <c r="G103">
        <f t="shared" si="14"/>
        <v>1</v>
      </c>
      <c r="H103">
        <f t="shared" si="13"/>
        <v>0</v>
      </c>
    </row>
    <row r="104" spans="1:8" x14ac:dyDescent="0.2">
      <c r="A104">
        <v>20.399999999999999</v>
      </c>
      <c r="B104">
        <f t="shared" si="8"/>
        <v>0</v>
      </c>
      <c r="C104">
        <f t="shared" si="9"/>
        <v>0</v>
      </c>
      <c r="D104">
        <f t="shared" si="10"/>
        <v>1.8963955441534259E-6</v>
      </c>
      <c r="E104">
        <f t="shared" si="11"/>
        <v>1.3658186935780305E-3</v>
      </c>
      <c r="F104">
        <f t="shared" si="12"/>
        <v>0.99996956844309937</v>
      </c>
      <c r="G104">
        <f t="shared" si="14"/>
        <v>1</v>
      </c>
      <c r="H104">
        <f t="shared" si="13"/>
        <v>0</v>
      </c>
    </row>
    <row r="105" spans="1:8" x14ac:dyDescent="0.2">
      <c r="A105">
        <v>20.6</v>
      </c>
      <c r="B105">
        <f t="shared" si="8"/>
        <v>0</v>
      </c>
      <c r="C105">
        <f t="shared" si="9"/>
        <v>0</v>
      </c>
      <c r="D105">
        <f t="shared" si="10"/>
        <v>1.3438122776315168E-6</v>
      </c>
      <c r="E105">
        <f t="shared" si="11"/>
        <v>1.2657457185201754E-3</v>
      </c>
      <c r="F105">
        <f t="shared" si="12"/>
        <v>0.99997508461106066</v>
      </c>
      <c r="G105">
        <f t="shared" si="14"/>
        <v>1</v>
      </c>
      <c r="H105">
        <f t="shared" si="13"/>
        <v>0</v>
      </c>
    </row>
    <row r="106" spans="1:8" x14ac:dyDescent="0.2">
      <c r="A106">
        <v>20.8</v>
      </c>
      <c r="B106">
        <f t="shared" si="8"/>
        <v>0</v>
      </c>
      <c r="C106">
        <f t="shared" si="9"/>
        <v>0</v>
      </c>
      <c r="D106">
        <f t="shared" si="10"/>
        <v>9.4802127885957927E-7</v>
      </c>
      <c r="E106">
        <f t="shared" si="11"/>
        <v>1.1746663007972692E-3</v>
      </c>
      <c r="F106">
        <f t="shared" si="12"/>
        <v>0.99997960091272009</v>
      </c>
      <c r="G106">
        <f t="shared" si="14"/>
        <v>1</v>
      </c>
      <c r="H106">
        <f t="shared" si="13"/>
        <v>0</v>
      </c>
    </row>
    <row r="107" spans="1:8" x14ac:dyDescent="0.2">
      <c r="A107">
        <v>21</v>
      </c>
      <c r="B107">
        <f t="shared" si="8"/>
        <v>0</v>
      </c>
      <c r="C107">
        <f t="shared" si="9"/>
        <v>0</v>
      </c>
      <c r="D107">
        <f t="shared" si="10"/>
        <v>6.658361469857314E-7</v>
      </c>
      <c r="E107">
        <f t="shared" si="11"/>
        <v>1.0916285733779082E-3</v>
      </c>
      <c r="F107">
        <f t="shared" si="12"/>
        <v>0.99998329857815205</v>
      </c>
      <c r="G107">
        <f t="shared" si="14"/>
        <v>1</v>
      </c>
      <c r="H107">
        <f t="shared" si="13"/>
        <v>0</v>
      </c>
    </row>
    <row r="108" spans="1:8" x14ac:dyDescent="0.2">
      <c r="A108">
        <v>21.2</v>
      </c>
      <c r="B108">
        <f t="shared" si="8"/>
        <v>0</v>
      </c>
      <c r="C108">
        <f t="shared" si="9"/>
        <v>0</v>
      </c>
      <c r="D108">
        <f t="shared" si="10"/>
        <v>4.6557157157830866E-7</v>
      </c>
      <c r="E108">
        <f t="shared" si="11"/>
        <v>1.0157960346573358E-3</v>
      </c>
      <c r="F108">
        <f t="shared" si="12"/>
        <v>0.99998632599091541</v>
      </c>
      <c r="G108">
        <f t="shared" si="14"/>
        <v>1</v>
      </c>
      <c r="H108">
        <f t="shared" si="13"/>
        <v>0</v>
      </c>
    </row>
    <row r="109" spans="1:8" x14ac:dyDescent="0.2">
      <c r="A109">
        <v>21.4</v>
      </c>
      <c r="B109">
        <f t="shared" si="8"/>
        <v>0</v>
      </c>
      <c r="C109">
        <f t="shared" si="9"/>
        <v>0</v>
      </c>
      <c r="D109">
        <f t="shared" si="10"/>
        <v>3.2409724664500046E-7</v>
      </c>
      <c r="E109">
        <f t="shared" si="11"/>
        <v>9.4643186196934894E-4</v>
      </c>
      <c r="F109">
        <f t="shared" si="12"/>
        <v>0.999988804640495</v>
      </c>
      <c r="G109">
        <f t="shared" si="14"/>
        <v>1</v>
      </c>
      <c r="H109">
        <f t="shared" si="13"/>
        <v>0</v>
      </c>
    </row>
    <row r="110" spans="1:8" x14ac:dyDescent="0.2">
      <c r="A110">
        <v>21.6</v>
      </c>
      <c r="B110">
        <f t="shared" si="8"/>
        <v>0</v>
      </c>
      <c r="C110">
        <f t="shared" si="9"/>
        <v>0</v>
      </c>
      <c r="D110">
        <f t="shared" si="10"/>
        <v>2.246125567831582E-7</v>
      </c>
      <c r="E110">
        <f t="shared" si="11"/>
        <v>8.8288558085395481E-4</v>
      </c>
      <c r="F110">
        <f t="shared" si="12"/>
        <v>0.99999083399628019</v>
      </c>
      <c r="G110">
        <f t="shared" si="14"/>
        <v>1</v>
      </c>
      <c r="H110">
        <f t="shared" si="13"/>
        <v>0</v>
      </c>
    </row>
    <row r="111" spans="1:8" x14ac:dyDescent="0.2">
      <c r="A111">
        <v>21.8</v>
      </c>
      <c r="B111">
        <f t="shared" si="8"/>
        <v>0</v>
      </c>
      <c r="C111">
        <f t="shared" si="9"/>
        <v>0</v>
      </c>
      <c r="D111">
        <f t="shared" si="10"/>
        <v>1.5497531357028967E-7</v>
      </c>
      <c r="E111">
        <f t="shared" si="11"/>
        <v>8.2458170413167377E-4</v>
      </c>
      <c r="F111">
        <f t="shared" si="12"/>
        <v>0.99999249549840286</v>
      </c>
      <c r="G111">
        <f t="shared" si="14"/>
        <v>1</v>
      </c>
      <c r="H111">
        <f t="shared" si="13"/>
        <v>0</v>
      </c>
    </row>
    <row r="112" spans="1:8" x14ac:dyDescent="0.2">
      <c r="A112">
        <v>22</v>
      </c>
      <c r="B112">
        <f t="shared" si="8"/>
        <v>0</v>
      </c>
      <c r="C112">
        <f t="shared" si="9"/>
        <v>0</v>
      </c>
      <c r="D112">
        <f t="shared" si="10"/>
        <v>1.0645371411076024E-7</v>
      </c>
      <c r="E112">
        <f t="shared" si="11"/>
        <v>7.7101002313030066E-4</v>
      </c>
      <c r="F112">
        <f t="shared" si="12"/>
        <v>0.99999385582539779</v>
      </c>
      <c r="G112">
        <f t="shared" si="14"/>
        <v>1</v>
      </c>
      <c r="H112">
        <f t="shared" si="13"/>
        <v>0</v>
      </c>
    </row>
    <row r="113" spans="1:8" x14ac:dyDescent="0.2">
      <c r="A113">
        <v>22.2</v>
      </c>
      <c r="B113">
        <f t="shared" si="8"/>
        <v>0</v>
      </c>
      <c r="C113">
        <f t="shared" si="9"/>
        <v>0</v>
      </c>
      <c r="D113">
        <f t="shared" si="10"/>
        <v>7.279958694767409E-8</v>
      </c>
      <c r="E113">
        <f t="shared" si="11"/>
        <v>7.2171728875930399E-4</v>
      </c>
      <c r="F113">
        <f t="shared" si="12"/>
        <v>0.99999496956969813</v>
      </c>
      <c r="G113">
        <f t="shared" si="14"/>
        <v>1</v>
      </c>
      <c r="H113">
        <f t="shared" si="13"/>
        <v>0</v>
      </c>
    </row>
    <row r="114" spans="1:8" x14ac:dyDescent="0.2">
      <c r="A114">
        <v>22.4</v>
      </c>
      <c r="B114">
        <f t="shared" si="8"/>
        <v>0</v>
      </c>
      <c r="C114">
        <f t="shared" si="9"/>
        <v>0</v>
      </c>
      <c r="D114">
        <f t="shared" si="10"/>
        <v>4.9564053191725153E-8</v>
      </c>
      <c r="E114">
        <f t="shared" si="11"/>
        <v>6.7630006514122262E-4</v>
      </c>
      <c r="F114">
        <f t="shared" si="12"/>
        <v>0.99999588142825502</v>
      </c>
      <c r="G114">
        <f t="shared" si="14"/>
        <v>1</v>
      </c>
      <c r="H114">
        <f t="shared" si="13"/>
        <v>0</v>
      </c>
    </row>
    <row r="115" spans="1:8" x14ac:dyDescent="0.2">
      <c r="A115">
        <v>22.6</v>
      </c>
      <c r="B115">
        <f t="shared" si="8"/>
        <v>0</v>
      </c>
      <c r="C115">
        <f t="shared" si="9"/>
        <v>0</v>
      </c>
      <c r="D115">
        <f t="shared" si="10"/>
        <v>3.3594989978122668E-8</v>
      </c>
      <c r="E115">
        <f t="shared" si="11"/>
        <v>6.3439857524230344E-4</v>
      </c>
      <c r="F115">
        <f t="shared" si="12"/>
        <v>0.99999662799613631</v>
      </c>
      <c r="G115">
        <f t="shared" si="14"/>
        <v>1</v>
      </c>
      <c r="H115">
        <f t="shared" si="13"/>
        <v>0</v>
      </c>
    </row>
    <row r="116" spans="1:8" x14ac:dyDescent="0.2">
      <c r="A116">
        <v>22.8</v>
      </c>
      <c r="B116">
        <f t="shared" si="8"/>
        <v>0</v>
      </c>
      <c r="C116">
        <f t="shared" si="9"/>
        <v>0</v>
      </c>
      <c r="D116">
        <f t="shared" si="10"/>
        <v>2.2670026075156666E-8</v>
      </c>
      <c r="E116">
        <f t="shared" si="11"/>
        <v>5.9569138801812021E-4</v>
      </c>
      <c r="F116">
        <f t="shared" si="12"/>
        <v>0.99999723923504968</v>
      </c>
      <c r="G116">
        <f t="shared" si="14"/>
        <v>1</v>
      </c>
      <c r="H116">
        <f t="shared" si="13"/>
        <v>0</v>
      </c>
    </row>
    <row r="117" spans="1:8" x14ac:dyDescent="0.2">
      <c r="A117">
        <v>23</v>
      </c>
      <c r="B117">
        <f t="shared" si="8"/>
        <v>0</v>
      </c>
      <c r="C117">
        <f t="shared" si="9"/>
        <v>0</v>
      </c>
      <c r="D117">
        <f t="shared" si="10"/>
        <v>1.5229979744712629E-8</v>
      </c>
      <c r="E117">
        <f t="shared" si="11"/>
        <v>5.5989082128984847E-4</v>
      </c>
      <c r="F117">
        <f t="shared" si="12"/>
        <v>0.99999773967570205</v>
      </c>
      <c r="G117">
        <f t="shared" si="14"/>
        <v>1</v>
      </c>
      <c r="H117">
        <f t="shared" si="13"/>
        <v>0</v>
      </c>
    </row>
    <row r="118" spans="1:8" x14ac:dyDescent="0.2">
      <c r="A118">
        <v>23.2</v>
      </c>
      <c r="B118">
        <f t="shared" si="8"/>
        <v>0</v>
      </c>
      <c r="C118">
        <f t="shared" si="9"/>
        <v>0</v>
      </c>
      <c r="D118">
        <f t="shared" si="10"/>
        <v>1.0186299332860577E-8</v>
      </c>
      <c r="E118">
        <f t="shared" si="11"/>
        <v>5.2673895491620222E-4</v>
      </c>
      <c r="F118">
        <f t="shared" si="12"/>
        <v>0.99999814940222709</v>
      </c>
      <c r="G118">
        <f t="shared" si="14"/>
        <v>1</v>
      </c>
      <c r="H118">
        <f t="shared" si="13"/>
        <v>0</v>
      </c>
    </row>
    <row r="119" spans="1:8" x14ac:dyDescent="0.2">
      <c r="A119">
        <v>23.4</v>
      </c>
      <c r="B119">
        <f t="shared" si="8"/>
        <v>0</v>
      </c>
      <c r="C119">
        <f t="shared" si="9"/>
        <v>0</v>
      </c>
      <c r="D119">
        <f t="shared" si="10"/>
        <v>6.7827114986483498E-9</v>
      </c>
      <c r="E119">
        <f t="shared" si="11"/>
        <v>4.9600416564138492E-4</v>
      </c>
      <c r="F119">
        <f t="shared" si="12"/>
        <v>0.99999848485818343</v>
      </c>
      <c r="G119">
        <f t="shared" si="14"/>
        <v>1</v>
      </c>
      <c r="H119">
        <f t="shared" si="13"/>
        <v>0</v>
      </c>
    </row>
    <row r="120" spans="1:8" x14ac:dyDescent="0.2">
      <c r="A120">
        <v>23.6</v>
      </c>
      <c r="B120">
        <f t="shared" si="8"/>
        <v>0</v>
      </c>
      <c r="C120">
        <f t="shared" si="9"/>
        <v>0</v>
      </c>
      <c r="D120">
        <f t="shared" si="10"/>
        <v>4.4963494622808535E-9</v>
      </c>
      <c r="E120">
        <f t="shared" si="11"/>
        <v>4.6747810893511458E-4</v>
      </c>
      <c r="F120">
        <f t="shared" si="12"/>
        <v>0.99999875950645889</v>
      </c>
      <c r="G120">
        <f t="shared" si="14"/>
        <v>1</v>
      </c>
      <c r="H120">
        <f t="shared" si="13"/>
        <v>0</v>
      </c>
    </row>
    <row r="121" spans="1:8" x14ac:dyDescent="0.2">
      <c r="A121">
        <v>23.8</v>
      </c>
      <c r="B121">
        <f t="shared" si="8"/>
        <v>0</v>
      </c>
      <c r="C121">
        <f t="shared" si="9"/>
        <v>0</v>
      </c>
      <c r="D121">
        <f t="shared" si="10"/>
        <v>2.9674716127018786E-9</v>
      </c>
      <c r="E121">
        <f t="shared" si="11"/>
        <v>4.4097308472270346E-4</v>
      </c>
      <c r="F121">
        <f t="shared" si="12"/>
        <v>0.99999898436956058</v>
      </c>
      <c r="G121">
        <f t="shared" si="14"/>
        <v>1</v>
      </c>
      <c r="H121">
        <f t="shared" si="13"/>
        <v>0</v>
      </c>
    </row>
    <row r="122" spans="1:8" x14ac:dyDescent="0.2">
      <c r="A122">
        <v>24</v>
      </c>
      <c r="B122">
        <f t="shared" si="8"/>
        <v>0</v>
      </c>
      <c r="C122">
        <f t="shared" si="9"/>
        <v>0</v>
      </c>
      <c r="D122">
        <f t="shared" si="10"/>
        <v>1.9497677860172311E-9</v>
      </c>
      <c r="E122">
        <f t="shared" si="11"/>
        <v>4.1631973355537054E-4</v>
      </c>
      <c r="F122">
        <f t="shared" si="12"/>
        <v>0.99999916847197223</v>
      </c>
      <c r="G122">
        <f t="shared" si="14"/>
        <v>1</v>
      </c>
      <c r="H122">
        <f t="shared" si="13"/>
        <v>0</v>
      </c>
    </row>
    <row r="123" spans="1:8" x14ac:dyDescent="0.2">
      <c r="A123">
        <v>24.2</v>
      </c>
      <c r="B123">
        <f t="shared" si="8"/>
        <v>0</v>
      </c>
      <c r="C123">
        <f t="shared" si="9"/>
        <v>0</v>
      </c>
      <c r="D123">
        <f t="shared" si="10"/>
        <v>1.2754076295260442E-9</v>
      </c>
      <c r="E123">
        <f t="shared" si="11"/>
        <v>3.9336501783654671E-4</v>
      </c>
      <c r="F123">
        <f t="shared" si="12"/>
        <v>0.99999931920232921</v>
      </c>
      <c r="G123">
        <f t="shared" si="14"/>
        <v>1</v>
      </c>
      <c r="H123">
        <f t="shared" si="13"/>
        <v>0</v>
      </c>
    </row>
    <row r="124" spans="1:8" x14ac:dyDescent="0.2">
      <c r="A124">
        <v>24.4</v>
      </c>
      <c r="B124">
        <f t="shared" si="8"/>
        <v>0</v>
      </c>
      <c r="C124">
        <f t="shared" si="9"/>
        <v>0</v>
      </c>
      <c r="D124">
        <f t="shared" si="10"/>
        <v>8.3058662399490885E-10</v>
      </c>
      <c r="E124">
        <f t="shared" si="11"/>
        <v>3.7197044947718828E-4</v>
      </c>
      <c r="F124">
        <f t="shared" si="12"/>
        <v>0.99999944260994145</v>
      </c>
      <c r="G124">
        <f t="shared" si="14"/>
        <v>1</v>
      </c>
      <c r="H124">
        <f t="shared" si="13"/>
        <v>0</v>
      </c>
    </row>
    <row r="125" spans="1:8" x14ac:dyDescent="0.2">
      <c r="A125">
        <v>24.6</v>
      </c>
      <c r="B125">
        <f t="shared" si="8"/>
        <v>0</v>
      </c>
      <c r="C125">
        <f t="shared" si="9"/>
        <v>0</v>
      </c>
      <c r="D125">
        <f t="shared" si="10"/>
        <v>5.3850613737864396E-10</v>
      </c>
      <c r="E125">
        <f t="shared" si="11"/>
        <v>3.5201053102865447E-4</v>
      </c>
      <c r="F125">
        <f t="shared" si="12"/>
        <v>0.99999954364757149</v>
      </c>
      <c r="G125">
        <f t="shared" si="14"/>
        <v>1</v>
      </c>
      <c r="H125">
        <f t="shared" si="13"/>
        <v>0</v>
      </c>
    </row>
    <row r="126" spans="1:8" x14ac:dyDescent="0.2">
      <c r="A126">
        <v>24.8</v>
      </c>
      <c r="B126">
        <f t="shared" si="8"/>
        <v>0</v>
      </c>
      <c r="C126">
        <f t="shared" si="9"/>
        <v>0</v>
      </c>
      <c r="D126">
        <f t="shared" si="10"/>
        <v>3.4758912812399225E-10</v>
      </c>
      <c r="E126">
        <f t="shared" si="11"/>
        <v>3.3337138212041263E-4</v>
      </c>
      <c r="F126">
        <f t="shared" si="12"/>
        <v>0.99999962637020168</v>
      </c>
      <c r="G126">
        <f t="shared" si="14"/>
        <v>1</v>
      </c>
      <c r="H126">
        <f t="shared" si="13"/>
        <v>0</v>
      </c>
    </row>
    <row r="127" spans="1:8" x14ac:dyDescent="0.2">
      <c r="A127">
        <v>25</v>
      </c>
      <c r="B127">
        <f t="shared" si="8"/>
        <v>0</v>
      </c>
      <c r="C127">
        <f t="shared" si="9"/>
        <v>0</v>
      </c>
      <c r="D127">
        <f t="shared" si="10"/>
        <v>2.233631436203166E-10</v>
      </c>
      <c r="E127">
        <f t="shared" si="11"/>
        <v>3.1594952706305167E-4</v>
      </c>
      <c r="F127">
        <f t="shared" si="12"/>
        <v>0.99999969409777301</v>
      </c>
      <c r="G127">
        <f t="shared" si="14"/>
        <v>1</v>
      </c>
      <c r="H127">
        <f t="shared" si="13"/>
        <v>0</v>
      </c>
    </row>
    <row r="128" spans="1:8" x14ac:dyDescent="0.2">
      <c r="A128">
        <v>25.2</v>
      </c>
      <c r="B128">
        <f t="shared" si="8"/>
        <v>0</v>
      </c>
      <c r="C128">
        <f t="shared" si="9"/>
        <v>0</v>
      </c>
      <c r="D128">
        <f t="shared" si="10"/>
        <v>1.4289816261845113E-10</v>
      </c>
      <c r="E128">
        <f t="shared" si="11"/>
        <v>2.996508228891038E-4</v>
      </c>
      <c r="F128">
        <f t="shared" si="12"/>
        <v>0.99999974954842552</v>
      </c>
      <c r="G128">
        <f t="shared" si="14"/>
        <v>1</v>
      </c>
      <c r="H128">
        <f t="shared" si="13"/>
        <v>0</v>
      </c>
    </row>
    <row r="129" spans="1:8" x14ac:dyDescent="0.2">
      <c r="A129">
        <v>25.4</v>
      </c>
      <c r="B129">
        <f t="shared" si="8"/>
        <v>0</v>
      </c>
      <c r="C129">
        <f t="shared" si="9"/>
        <v>0</v>
      </c>
      <c r="D129">
        <f t="shared" si="10"/>
        <v>9.1014707644879687E-11</v>
      </c>
      <c r="E129">
        <f t="shared" si="11"/>
        <v>2.8438950999715873E-4</v>
      </c>
      <c r="F129">
        <f t="shared" si="12"/>
        <v>0.99999979494758462</v>
      </c>
      <c r="G129">
        <f t="shared" si="14"/>
        <v>1</v>
      </c>
      <c r="H129">
        <f t="shared" si="13"/>
        <v>0</v>
      </c>
    </row>
    <row r="130" spans="1:8" x14ac:dyDescent="0.2">
      <c r="A130">
        <v>25.6</v>
      </c>
      <c r="B130">
        <f t="shared" si="8"/>
        <v>0</v>
      </c>
      <c r="C130">
        <f t="shared" si="9"/>
        <v>0</v>
      </c>
      <c r="D130">
        <f t="shared" si="10"/>
        <v>5.7712025174661163E-11</v>
      </c>
      <c r="E130">
        <f t="shared" si="11"/>
        <v>2.7008737002315395E-4</v>
      </c>
      <c r="F130">
        <f t="shared" si="12"/>
        <v>0.99999983211727517</v>
      </c>
      <c r="G130">
        <f t="shared" si="14"/>
        <v>1</v>
      </c>
      <c r="H130">
        <f t="shared" si="13"/>
        <v>0</v>
      </c>
    </row>
    <row r="131" spans="1:8" x14ac:dyDescent="0.2">
      <c r="A131">
        <v>25.8</v>
      </c>
      <c r="B131">
        <f t="shared" ref="B131:B152" si="15">IF(A131&lt;$J$2,0,IF(AND($J$2&lt;=A131,A131&lt;=$K$2),(A131-$J$2)/($K$2-$J$2),IF(AND($K$2&lt;A131,A131&lt;=$L$2),1,IF(AND($L$2&lt;A131,A131&lt;=$M$2),($M$2-A131)/($M$2-$L$2),0))))</f>
        <v>0</v>
      </c>
      <c r="C131">
        <f t="shared" ref="C131:C152" si="16">IF(A131&lt;$J$3,0,IF(AND($J$3&lt;=A131,A131&lt;=$K$3),(A131-$J$3)/($K$3-$J$3),IF(AND($K$3&lt;A131,A131&lt;=$L$3),($L$3-A131)/($L$3-$K$3),0)))</f>
        <v>0</v>
      </c>
      <c r="D131">
        <f t="shared" ref="D131:D152" si="17">1/EXP(((A131-$J$4)^2)/(2*$K$4^2))</f>
        <v>3.6432657641847687E-11</v>
      </c>
      <c r="E131">
        <f t="shared" ref="E131:E152" si="18">1/(1+ABS((A131-$L$5)/$J$5)^(2*$K$5))</f>
        <v>2.5667297765628356E-4</v>
      </c>
      <c r="F131">
        <f t="shared" ref="F131:F152" si="19">1/(1+EXP(-$J$6*(A131-$L$6)))</f>
        <v>0.99999986254924611</v>
      </c>
      <c r="G131">
        <f t="shared" si="14"/>
        <v>1</v>
      </c>
      <c r="H131">
        <f t="shared" ref="H131:H152" si="20">IF(A131&lt;$J$8,1,IF(AND(A131&lt;=$K$8,A131&gt;=$J$8),(1-2*(((A131-$J$8)/($L$8-$J$8))^2)),IF(AND(A131&lt;=$L$8,A131&gt;=$K$8),2*((($L$8-A131)/($L$8-$J$8))^2),0)))</f>
        <v>0</v>
      </c>
    </row>
    <row r="132" spans="1:8" x14ac:dyDescent="0.2">
      <c r="A132">
        <v>26</v>
      </c>
      <c r="B132">
        <f t="shared" si="15"/>
        <v>0</v>
      </c>
      <c r="C132">
        <f t="shared" si="16"/>
        <v>0</v>
      </c>
      <c r="D132">
        <f t="shared" si="17"/>
        <v>2.289734845645553E-11</v>
      </c>
      <c r="E132">
        <f t="shared" si="18"/>
        <v>2.4408103490358799E-4</v>
      </c>
      <c r="F132">
        <f t="shared" si="19"/>
        <v>0.99999988746483792</v>
      </c>
      <c r="G132">
        <f t="shared" si="14"/>
        <v>1</v>
      </c>
      <c r="H132">
        <f t="shared" si="20"/>
        <v>0</v>
      </c>
    </row>
    <row r="133" spans="1:8" x14ac:dyDescent="0.2">
      <c r="A133">
        <v>26.2</v>
      </c>
      <c r="B133">
        <f t="shared" si="15"/>
        <v>0</v>
      </c>
      <c r="C133">
        <f t="shared" si="16"/>
        <v>0</v>
      </c>
      <c r="D133">
        <f t="shared" si="17"/>
        <v>1.4326804554239077E-11</v>
      </c>
      <c r="E133">
        <f t="shared" si="18"/>
        <v>2.3225177783510269E-4</v>
      </c>
      <c r="F133">
        <f t="shared" si="19"/>
        <v>0.99999990786400006</v>
      </c>
      <c r="G133">
        <f t="shared" si="14"/>
        <v>1</v>
      </c>
      <c r="H133">
        <f t="shared" si="20"/>
        <v>0</v>
      </c>
    </row>
    <row r="134" spans="1:8" x14ac:dyDescent="0.2">
      <c r="A134">
        <v>26.4</v>
      </c>
      <c r="B134">
        <f t="shared" si="15"/>
        <v>0</v>
      </c>
      <c r="C134">
        <f t="shared" si="16"/>
        <v>0</v>
      </c>
      <c r="D134">
        <f t="shared" si="17"/>
        <v>8.9244874166325978E-12</v>
      </c>
      <c r="E134">
        <f t="shared" si="18"/>
        <v>2.2113044715053079E-4</v>
      </c>
      <c r="F134">
        <f t="shared" si="19"/>
        <v>0.99999992456542219</v>
      </c>
      <c r="G134">
        <f t="shared" ref="G134:G152" si="21">IF(A134&lt;$J$7,0,IF(AND(A134&lt;=$K$7,A134&gt;=$J$7),2*(((A134-$J$7)/($L$7-$J$7))^2),IF(AND(A134&lt;=$L$7,A134&gt;=$K$7),(1-2*((($L$7-A134)/($L$7-$J$7))^2)),1)))</f>
        <v>1</v>
      </c>
      <c r="H134">
        <f t="shared" si="20"/>
        <v>0</v>
      </c>
    </row>
    <row r="135" spans="1:8" x14ac:dyDescent="0.2">
      <c r="A135">
        <v>26.6</v>
      </c>
      <c r="B135">
        <f t="shared" si="15"/>
        <v>0</v>
      </c>
      <c r="C135">
        <f t="shared" si="16"/>
        <v>0</v>
      </c>
      <c r="D135">
        <f t="shared" si="17"/>
        <v>5.5346100717010135E-12</v>
      </c>
      <c r="E135">
        <f t="shared" si="18"/>
        <v>2.1066681503228218E-4</v>
      </c>
      <c r="F135">
        <f t="shared" si="19"/>
        <v>0.99999993823939048</v>
      </c>
      <c r="G135">
        <f t="shared" si="21"/>
        <v>1</v>
      </c>
      <c r="H135">
        <f t="shared" si="20"/>
        <v>0</v>
      </c>
    </row>
    <row r="136" spans="1:8" x14ac:dyDescent="0.2">
      <c r="A136">
        <v>26.8</v>
      </c>
      <c r="B136">
        <f t="shared" si="15"/>
        <v>0</v>
      </c>
      <c r="C136">
        <f t="shared" si="16"/>
        <v>0</v>
      </c>
      <c r="D136">
        <f t="shared" si="17"/>
        <v>3.4171227428030123E-12</v>
      </c>
      <c r="E136">
        <f t="shared" si="18"/>
        <v>2.0081476171641678E-4</v>
      </c>
      <c r="F136">
        <f t="shared" si="19"/>
        <v>0.99999994943468906</v>
      </c>
      <c r="G136">
        <f t="shared" si="21"/>
        <v>1</v>
      </c>
      <c r="H136">
        <f t="shared" si="20"/>
        <v>0</v>
      </c>
    </row>
    <row r="137" spans="1:8" x14ac:dyDescent="0.2">
      <c r="A137">
        <v>27</v>
      </c>
      <c r="B137">
        <f t="shared" si="15"/>
        <v>0</v>
      </c>
      <c r="C137">
        <f t="shared" si="16"/>
        <v>0</v>
      </c>
      <c r="D137">
        <f t="shared" si="17"/>
        <v>2.1004092927322525E-12</v>
      </c>
      <c r="E137">
        <f t="shared" si="18"/>
        <v>1.9153189604606343E-4</v>
      </c>
      <c r="F137">
        <f t="shared" si="19"/>
        <v>0.99999995860062441</v>
      </c>
      <c r="G137">
        <f t="shared" si="21"/>
        <v>1</v>
      </c>
      <c r="H137">
        <f t="shared" si="20"/>
        <v>0</v>
      </c>
    </row>
    <row r="138" spans="1:8" x14ac:dyDescent="0.2">
      <c r="A138">
        <v>27.2</v>
      </c>
      <c r="B138">
        <f t="shared" si="15"/>
        <v>0</v>
      </c>
      <c r="C138">
        <f t="shared" si="16"/>
        <v>0</v>
      </c>
      <c r="D138">
        <f t="shared" si="17"/>
        <v>1.2853372251336503E-12</v>
      </c>
      <c r="E138">
        <f t="shared" si="18"/>
        <v>1.8277921499105406E-4</v>
      </c>
      <c r="F138">
        <f t="shared" si="19"/>
        <v>0.99999996610505781</v>
      </c>
      <c r="G138">
        <f t="shared" si="21"/>
        <v>1</v>
      </c>
      <c r="H138">
        <f t="shared" si="20"/>
        <v>0</v>
      </c>
    </row>
    <row r="139" spans="1:8" x14ac:dyDescent="0.2">
      <c r="A139">
        <v>27.4</v>
      </c>
      <c r="B139">
        <f t="shared" si="15"/>
        <v>0</v>
      </c>
      <c r="C139">
        <f t="shared" si="16"/>
        <v>0</v>
      </c>
      <c r="D139">
        <f t="shared" si="17"/>
        <v>7.8306901929602357E-13</v>
      </c>
      <c r="E139">
        <f t="shared" si="18"/>
        <v>1.7452079773945314E-4</v>
      </c>
      <c r="F139">
        <f t="shared" si="19"/>
        <v>0.99999997224916826</v>
      </c>
      <c r="G139">
        <f t="shared" si="21"/>
        <v>1</v>
      </c>
      <c r="H139">
        <f t="shared" si="20"/>
        <v>0</v>
      </c>
    </row>
    <row r="140" spans="1:8" x14ac:dyDescent="0.2">
      <c r="A140">
        <v>27.6</v>
      </c>
      <c r="B140">
        <f t="shared" si="15"/>
        <v>0</v>
      </c>
      <c r="C140">
        <f t="shared" si="16"/>
        <v>0</v>
      </c>
      <c r="D140">
        <f t="shared" si="17"/>
        <v>4.7495536887413867E-13</v>
      </c>
      <c r="E140">
        <f t="shared" si="18"/>
        <v>1.6672353050547101E-4</v>
      </c>
      <c r="F140">
        <f t="shared" si="19"/>
        <v>0.9999999772795406</v>
      </c>
      <c r="G140">
        <f t="shared" si="21"/>
        <v>1</v>
      </c>
      <c r="H140">
        <f t="shared" si="20"/>
        <v>0</v>
      </c>
    </row>
    <row r="141" spans="1:8" x14ac:dyDescent="0.2">
      <c r="A141">
        <v>27.8</v>
      </c>
      <c r="B141">
        <f t="shared" si="15"/>
        <v>0</v>
      </c>
      <c r="C141">
        <f t="shared" si="16"/>
        <v>0</v>
      </c>
      <c r="D141">
        <f t="shared" si="17"/>
        <v>2.8679750088880877E-13</v>
      </c>
      <c r="E141">
        <f t="shared" si="18"/>
        <v>1.593568586658124E-4</v>
      </c>
      <c r="F141">
        <f t="shared" si="19"/>
        <v>0.99999998139806101</v>
      </c>
      <c r="G141">
        <f t="shared" si="21"/>
        <v>1</v>
      </c>
      <c r="H141">
        <f t="shared" si="20"/>
        <v>0</v>
      </c>
    </row>
    <row r="142" spans="1:8" x14ac:dyDescent="0.2">
      <c r="A142">
        <v>28</v>
      </c>
      <c r="B142">
        <f t="shared" si="15"/>
        <v>0</v>
      </c>
      <c r="C142">
        <f t="shared" si="16"/>
        <v>0</v>
      </c>
      <c r="D142">
        <f t="shared" si="17"/>
        <v>1.7241209390355117E-13</v>
      </c>
      <c r="E142">
        <f t="shared" si="18"/>
        <v>1.5239256324291374E-4</v>
      </c>
      <c r="F142">
        <f t="shared" si="19"/>
        <v>0.9999999847700205</v>
      </c>
      <c r="G142">
        <f t="shared" si="21"/>
        <v>1</v>
      </c>
      <c r="H142">
        <f t="shared" si="20"/>
        <v>0</v>
      </c>
    </row>
    <row r="143" spans="1:8" x14ac:dyDescent="0.2">
      <c r="A143">
        <v>28.2</v>
      </c>
      <c r="B143">
        <f t="shared" si="15"/>
        <v>0</v>
      </c>
      <c r="C143">
        <f t="shared" si="16"/>
        <v>0</v>
      </c>
      <c r="D143">
        <f t="shared" si="17"/>
        <v>1.0318816566554721E-13</v>
      </c>
      <c r="E143">
        <f t="shared" si="18"/>
        <v>1.4580455910735303E-4</v>
      </c>
      <c r="F143">
        <f t="shared" si="19"/>
        <v>0.99999998753074737</v>
      </c>
      <c r="G143">
        <f t="shared" si="21"/>
        <v>1</v>
      </c>
      <c r="H143">
        <f t="shared" si="20"/>
        <v>0</v>
      </c>
    </row>
    <row r="144" spans="1:8" x14ac:dyDescent="0.2">
      <c r="A144">
        <v>28.4</v>
      </c>
      <c r="B144">
        <f t="shared" si="15"/>
        <v>0</v>
      </c>
      <c r="C144">
        <f t="shared" si="16"/>
        <v>0</v>
      </c>
      <c r="D144">
        <f t="shared" si="17"/>
        <v>6.1483964127047778E-14</v>
      </c>
      <c r="E144">
        <f t="shared" si="18"/>
        <v>1.3956871258023252E-4</v>
      </c>
      <c r="F144">
        <f t="shared" si="19"/>
        <v>0.99999998979103932</v>
      </c>
      <c r="G144">
        <f t="shared" si="21"/>
        <v>1</v>
      </c>
      <c r="H144">
        <f t="shared" si="20"/>
        <v>0</v>
      </c>
    </row>
    <row r="145" spans="1:8" x14ac:dyDescent="0.2">
      <c r="A145">
        <v>28.6</v>
      </c>
      <c r="B145">
        <f t="shared" si="15"/>
        <v>0</v>
      </c>
      <c r="C145">
        <f t="shared" si="16"/>
        <v>0</v>
      </c>
      <c r="D145">
        <f t="shared" si="17"/>
        <v>3.6472340277225813E-14</v>
      </c>
      <c r="E145">
        <f t="shared" si="18"/>
        <v>1.3366267638577884E-4</v>
      </c>
      <c r="F145">
        <f t="shared" si="19"/>
        <v>0.99999999164160991</v>
      </c>
      <c r="G145">
        <f t="shared" si="21"/>
        <v>1</v>
      </c>
      <c r="H145">
        <f t="shared" si="20"/>
        <v>0</v>
      </c>
    </row>
    <row r="146" spans="1:8" x14ac:dyDescent="0.2">
      <c r="A146">
        <v>28.8</v>
      </c>
      <c r="B146">
        <f t="shared" si="15"/>
        <v>0</v>
      </c>
      <c r="C146">
        <f t="shared" si="16"/>
        <v>0</v>
      </c>
      <c r="D146">
        <f t="shared" si="17"/>
        <v>2.1539479476972533E-14</v>
      </c>
      <c r="E146">
        <f t="shared" si="18"/>
        <v>1.2806574014006495E-4</v>
      </c>
      <c r="F146">
        <f t="shared" si="19"/>
        <v>0.99999999315672894</v>
      </c>
      <c r="G146">
        <f t="shared" si="21"/>
        <v>1</v>
      </c>
      <c r="H146">
        <f t="shared" si="20"/>
        <v>0</v>
      </c>
    </row>
    <row r="147" spans="1:8" x14ac:dyDescent="0.2">
      <c r="A147">
        <v>29</v>
      </c>
      <c r="B147">
        <f t="shared" si="15"/>
        <v>0</v>
      </c>
      <c r="C147">
        <f t="shared" si="16"/>
        <v>0</v>
      </c>
      <c r="D147">
        <f t="shared" si="17"/>
        <v>1.2664165549094177E-14</v>
      </c>
      <c r="E147">
        <f t="shared" si="18"/>
        <v>1.2275869476817788E-4</v>
      </c>
      <c r="F147">
        <f t="shared" si="19"/>
        <v>0.99999999439720355</v>
      </c>
      <c r="G147">
        <f t="shared" si="21"/>
        <v>1</v>
      </c>
      <c r="H147">
        <f t="shared" si="20"/>
        <v>0</v>
      </c>
    </row>
    <row r="148" spans="1:8" x14ac:dyDescent="0.2">
      <c r="A148">
        <v>29.2</v>
      </c>
      <c r="B148">
        <f t="shared" si="15"/>
        <v>0</v>
      </c>
      <c r="C148">
        <f t="shared" si="16"/>
        <v>0</v>
      </c>
      <c r="D148">
        <f t="shared" si="17"/>
        <v>7.4128934291099565E-15</v>
      </c>
      <c r="E148">
        <f t="shared" si="18"/>
        <v>1.1772370942322729E-4</v>
      </c>
      <c r="F148">
        <f t="shared" si="19"/>
        <v>0.99999999541281825</v>
      </c>
      <c r="G148">
        <f t="shared" si="21"/>
        <v>1</v>
      </c>
      <c r="H148">
        <f t="shared" si="20"/>
        <v>0</v>
      </c>
    </row>
    <row r="149" spans="1:8" x14ac:dyDescent="0.2">
      <c r="A149">
        <v>29.4</v>
      </c>
      <c r="B149">
        <f t="shared" si="15"/>
        <v>0</v>
      </c>
      <c r="C149">
        <f t="shared" si="16"/>
        <v>0</v>
      </c>
      <c r="D149">
        <f t="shared" si="17"/>
        <v>4.3198506908484626E-15</v>
      </c>
      <c r="E149">
        <f t="shared" si="18"/>
        <v>1.1294421963964224E-4</v>
      </c>
      <c r="F149">
        <f t="shared" si="19"/>
        <v>0.99999999624433333</v>
      </c>
      <c r="G149">
        <f t="shared" si="21"/>
        <v>1</v>
      </c>
      <c r="H149">
        <f t="shared" si="20"/>
        <v>0</v>
      </c>
    </row>
    <row r="150" spans="1:8" x14ac:dyDescent="0.2">
      <c r="A150">
        <v>29.6</v>
      </c>
      <c r="B150">
        <f t="shared" si="15"/>
        <v>0</v>
      </c>
      <c r="C150">
        <f t="shared" si="16"/>
        <v>0</v>
      </c>
      <c r="D150">
        <f t="shared" si="17"/>
        <v>2.5062218871452567E-15</v>
      </c>
      <c r="E150">
        <f t="shared" si="18"/>
        <v>1.0840482559311311E-4</v>
      </c>
      <c r="F150">
        <f t="shared" si="19"/>
        <v>0.99999999692512009</v>
      </c>
      <c r="G150">
        <f t="shared" si="21"/>
        <v>1</v>
      </c>
      <c r="H150">
        <f t="shared" si="20"/>
        <v>0</v>
      </c>
    </row>
    <row r="151" spans="1:8" x14ac:dyDescent="0.2">
      <c r="A151">
        <v>29.8</v>
      </c>
      <c r="B151">
        <f t="shared" si="15"/>
        <v>0</v>
      </c>
      <c r="C151">
        <f t="shared" si="16"/>
        <v>0</v>
      </c>
      <c r="D151">
        <f t="shared" si="17"/>
        <v>1.4475717623972519E-15</v>
      </c>
      <c r="E151">
        <f t="shared" si="18"/>
        <v>1.0409119946277283E-4</v>
      </c>
      <c r="F151">
        <f t="shared" si="19"/>
        <v>0.99999999748250135</v>
      </c>
      <c r="G151">
        <f t="shared" si="21"/>
        <v>1</v>
      </c>
      <c r="H151">
        <f t="shared" si="20"/>
        <v>0</v>
      </c>
    </row>
    <row r="152" spans="1:8" x14ac:dyDescent="0.2">
      <c r="A152">
        <v>30</v>
      </c>
      <c r="B152">
        <f t="shared" si="15"/>
        <v>0</v>
      </c>
      <c r="C152">
        <f t="shared" si="16"/>
        <v>0</v>
      </c>
      <c r="D152">
        <f t="shared" si="17"/>
        <v>8.3239696769811673E-16</v>
      </c>
      <c r="E152">
        <f t="shared" si="18"/>
        <v>9.9990000999900015E-5</v>
      </c>
      <c r="F152">
        <f t="shared" si="19"/>
        <v>0.99999999793884631</v>
      </c>
      <c r="G152">
        <f t="shared" si="21"/>
        <v>1</v>
      </c>
      <c r="H152">
        <f t="shared" si="20"/>
        <v>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59ED1-14A3-3E4B-A0E7-CA2FFD4A41CD}">
  <dimension ref="A1:E12"/>
  <sheetViews>
    <sheetView workbookViewId="0">
      <selection activeCell="B16" sqref="B16"/>
    </sheetView>
  </sheetViews>
  <sheetFormatPr baseColWidth="10" defaultRowHeight="16" x14ac:dyDescent="0.2"/>
  <sheetData>
    <row r="1" spans="1:5" x14ac:dyDescent="0.2">
      <c r="A1" t="s">
        <v>13</v>
      </c>
    </row>
    <row r="2" spans="1:5" x14ac:dyDescent="0.2">
      <c r="A2" t="s">
        <v>14</v>
      </c>
    </row>
    <row r="3" spans="1:5" x14ac:dyDescent="0.2">
      <c r="A3" t="s">
        <v>15</v>
      </c>
    </row>
    <row r="4" spans="1:5" x14ac:dyDescent="0.2">
      <c r="A4" t="s">
        <v>16</v>
      </c>
    </row>
    <row r="5" spans="1:5" x14ac:dyDescent="0.2">
      <c r="A5" t="s">
        <v>24</v>
      </c>
      <c r="C5" t="s">
        <v>20</v>
      </c>
      <c r="D5" t="s">
        <v>25</v>
      </c>
    </row>
    <row r="6" spans="1:5" x14ac:dyDescent="0.2">
      <c r="A6" t="s">
        <v>17</v>
      </c>
      <c r="C6" t="s">
        <v>21</v>
      </c>
    </row>
    <row r="7" spans="1:5" x14ac:dyDescent="0.2">
      <c r="A7" t="s">
        <v>18</v>
      </c>
      <c r="C7" t="s">
        <v>22</v>
      </c>
      <c r="E7" t="s">
        <v>26</v>
      </c>
    </row>
    <row r="8" spans="1:5" x14ac:dyDescent="0.2">
      <c r="A8" t="s">
        <v>19</v>
      </c>
      <c r="C8" t="s">
        <v>23</v>
      </c>
    </row>
    <row r="11" spans="1:5" x14ac:dyDescent="0.2">
      <c r="E11" t="s">
        <v>27</v>
      </c>
    </row>
    <row r="12" spans="1:5" x14ac:dyDescent="0.2">
      <c r="E1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B9F0-5859-CF42-BE6D-A350B77D1538}">
  <dimension ref="A1:AY102"/>
  <sheetViews>
    <sheetView topLeftCell="J1" zoomScale="63" workbookViewId="0">
      <selection activeCell="AO3" sqref="AO3"/>
    </sheetView>
  </sheetViews>
  <sheetFormatPr baseColWidth="10" defaultRowHeight="16" x14ac:dyDescent="0.2"/>
  <cols>
    <col min="3" max="3" width="12.1640625" bestFit="1" customWidth="1"/>
    <col min="7" max="7" width="16.1640625" customWidth="1"/>
    <col min="10" max="10" width="12.1640625" bestFit="1" customWidth="1"/>
    <col min="11" max="11" width="15.1640625" customWidth="1"/>
    <col min="12" max="22" width="12.1640625" customWidth="1"/>
    <col min="23" max="23" width="16" customWidth="1"/>
    <col min="24" max="24" width="11" bestFit="1" customWidth="1"/>
    <col min="26" max="26" width="12.1640625" bestFit="1" customWidth="1"/>
    <col min="27" max="27" width="17.83203125" customWidth="1"/>
    <col min="31" max="31" width="13.6640625" customWidth="1"/>
    <col min="35" max="35" width="16" customWidth="1"/>
  </cols>
  <sheetData>
    <row r="1" spans="1:51" x14ac:dyDescent="0.2">
      <c r="A1" t="s">
        <v>48</v>
      </c>
      <c r="B1" t="s">
        <v>49</v>
      </c>
      <c r="C1" t="s">
        <v>50</v>
      </c>
      <c r="D1" t="s">
        <v>60</v>
      </c>
      <c r="F1" t="s">
        <v>51</v>
      </c>
      <c r="G1" t="s">
        <v>53</v>
      </c>
      <c r="H1" t="s">
        <v>54</v>
      </c>
      <c r="J1" t="s">
        <v>52</v>
      </c>
      <c r="K1" t="s">
        <v>55</v>
      </c>
      <c r="L1" t="s">
        <v>54</v>
      </c>
      <c r="N1" t="s">
        <v>56</v>
      </c>
      <c r="O1" t="s">
        <v>57</v>
      </c>
      <c r="P1" t="s">
        <v>54</v>
      </c>
      <c r="R1" t="s">
        <v>58</v>
      </c>
      <c r="S1" t="s">
        <v>59</v>
      </c>
      <c r="T1" t="s">
        <v>54</v>
      </c>
      <c r="V1" t="s">
        <v>61</v>
      </c>
      <c r="W1" t="s">
        <v>62</v>
      </c>
      <c r="X1" t="s">
        <v>54</v>
      </c>
      <c r="Z1" t="s">
        <v>63</v>
      </c>
      <c r="AA1" t="s">
        <v>64</v>
      </c>
      <c r="AB1" t="s">
        <v>54</v>
      </c>
      <c r="AD1" t="s">
        <v>65</v>
      </c>
      <c r="AE1" t="s">
        <v>66</v>
      </c>
      <c r="AF1" t="s">
        <v>54</v>
      </c>
      <c r="AH1" t="s">
        <v>67</v>
      </c>
      <c r="AI1" t="s">
        <v>68</v>
      </c>
      <c r="AJ1" t="s">
        <v>54</v>
      </c>
      <c r="AL1" t="s">
        <v>69</v>
      </c>
      <c r="AM1" t="s">
        <v>70</v>
      </c>
      <c r="AN1" t="s">
        <v>54</v>
      </c>
      <c r="AP1" t="s">
        <v>71</v>
      </c>
      <c r="AQ1" t="s">
        <v>72</v>
      </c>
      <c r="AR1" t="s">
        <v>54</v>
      </c>
      <c r="AU1" s="1"/>
      <c r="AV1" s="1" t="s">
        <v>1</v>
      </c>
      <c r="AW1" s="1" t="s">
        <v>2</v>
      </c>
      <c r="AX1" s="1" t="s">
        <v>3</v>
      </c>
      <c r="AY1" s="1" t="s">
        <v>4</v>
      </c>
    </row>
    <row r="2" spans="1:51" x14ac:dyDescent="0.2">
      <c r="A2">
        <v>0</v>
      </c>
      <c r="B2">
        <f t="shared" ref="B2:B33" si="0">IF(A2&lt;$AV$3,0,IF(AND($AV$3&lt;=A2,A2&lt;=$AW$3),(A2-$AV$3)/($AW$3-$AV$3),IF(AND($AW$3&lt;A2,A2&lt;=$AX$3),($AX$3-A2)/($AX$3-$AW$3),0)))</f>
        <v>0</v>
      </c>
      <c r="C2">
        <f>1/EXP(((A2-$AV$4)^2)/(2*$AW$4^2))</f>
        <v>1.9287498479639181E-22</v>
      </c>
      <c r="D2">
        <f>1/(1+ABS((A2-$AX$5)/$AV$5)^(2*$AW$5))</f>
        <v>1.5974440894568689E-3</v>
      </c>
      <c r="F2">
        <f>MIN(B2,MAX(C2,D2))</f>
        <v>0</v>
      </c>
      <c r="G2">
        <f>MAX(MIN(B2,C2),MIN(D2,B2))</f>
        <v>0</v>
      </c>
      <c r="H2">
        <f t="shared" ref="H2:H33" si="1">IF(ABS(F2-G2)&lt;1*10^(-6),1,0)</f>
        <v>1</v>
      </c>
      <c r="J2">
        <f>MAX(B2,MIN(C2,D2))</f>
        <v>1.9287498479639181E-22</v>
      </c>
      <c r="K2">
        <f>MIN(MAX(B2,C2),MAX(D2,B2))</f>
        <v>1.9287498479639181E-22</v>
      </c>
      <c r="L2">
        <f>IF(ABS(J2-K2)&lt;1*10^(-6),1,0)</f>
        <v>1</v>
      </c>
      <c r="N2">
        <f>B2*(C2+D2)</f>
        <v>0</v>
      </c>
      <c r="O2">
        <f>B2*C2+B2*D2</f>
        <v>0</v>
      </c>
      <c r="P2">
        <f>IF(ABS(N2-O2)&lt;1*10^(-6),1,0)</f>
        <v>1</v>
      </c>
      <c r="R2">
        <f>B2+(C2*D2)</f>
        <v>3.0810700446707953E-25</v>
      </c>
      <c r="S2">
        <f>(B2+C2)*(B2+D2)</f>
        <v>3.0810700446707953E-25</v>
      </c>
      <c r="T2">
        <f>IF(ABS(R2-S2)&lt;1*10^(-6),1,0)</f>
        <v>1</v>
      </c>
      <c r="V2">
        <f>B2*(MAX(C2,D2))</f>
        <v>0</v>
      </c>
      <c r="W2">
        <f>MAX(B2*C2, B2*D2)</f>
        <v>0</v>
      </c>
      <c r="X2">
        <f>IF(ABS(V2-W2)&lt;1*10^(-6),1,0)</f>
        <v>1</v>
      </c>
      <c r="Z2">
        <f>B2*(MIN(C2,D2))</f>
        <v>0</v>
      </c>
      <c r="AA2">
        <f>MIN(B2*C2, B2*D2)</f>
        <v>0</v>
      </c>
      <c r="AB2">
        <f>IF(ABS(Z2-AA2)&lt;1*10^(-6),1,0)</f>
        <v>1</v>
      </c>
      <c r="AD2">
        <f>B2+(MAX(C2,D2))</f>
        <v>1.5974440894568689E-3</v>
      </c>
      <c r="AE2">
        <f>MAX(B2+C2, B2+D2)</f>
        <v>1.5974440894568689E-3</v>
      </c>
      <c r="AF2">
        <f>IF(ABS(AD2-AE2)&lt;1*10^(-6),1,0)</f>
        <v>1</v>
      </c>
      <c r="AH2">
        <f>B2*+(MIN(C2,D2))</f>
        <v>0</v>
      </c>
      <c r="AI2">
        <f>MIN(B2+C2, B2+D2)</f>
        <v>1.9287498479639181E-22</v>
      </c>
      <c r="AJ2">
        <f>IF(ABS(AH2-AI2)&lt;1*10^(-6),1,0)</f>
        <v>1</v>
      </c>
      <c r="AL2">
        <f>1-MAX(C2,B2)</f>
        <v>1</v>
      </c>
      <c r="AM2">
        <f>MIN(1-B2,1-C2)</f>
        <v>1</v>
      </c>
      <c r="AN2">
        <f>IF(ABS(AM2-AL2)&lt;1*10^(-6),1,0)</f>
        <v>1</v>
      </c>
      <c r="AP2">
        <f>1-MIN(B2,C2)</f>
        <v>1</v>
      </c>
      <c r="AQ2">
        <f>MAX(1-B2,1-C2)</f>
        <v>1</v>
      </c>
      <c r="AR2">
        <f>IF(ABS(AP2-AQ2)&lt;1*10^(-6),1,0)</f>
        <v>1</v>
      </c>
      <c r="AU2" s="1" t="s">
        <v>5</v>
      </c>
      <c r="AV2" s="1">
        <v>2</v>
      </c>
      <c r="AW2" s="1">
        <v>4</v>
      </c>
      <c r="AX2" s="1">
        <v>6</v>
      </c>
      <c r="AY2" s="1">
        <v>8</v>
      </c>
    </row>
    <row r="3" spans="1:51" x14ac:dyDescent="0.2">
      <c r="A3">
        <v>0.2</v>
      </c>
      <c r="B3">
        <f t="shared" si="0"/>
        <v>0</v>
      </c>
      <c r="C3">
        <f t="shared" ref="C3:C66" si="2">1/EXP(((A3-$AV$4)^2)/(2*$AW$4^2))</f>
        <v>1.3969439431470891E-21</v>
      </c>
      <c r="D3">
        <f t="shared" ref="D3:D66" si="3">1/(1+ABS((A3-$AX$5)/$AV$5)^(2*$AW$5))</f>
        <v>1.7316614027046121E-3</v>
      </c>
      <c r="F3">
        <f t="shared" ref="F3:F66" si="4">MIN(B3,MAX(C3,D3))</f>
        <v>0</v>
      </c>
      <c r="G3">
        <f t="shared" ref="G3:G66" si="5">MAX(MIN(B3,C3),MIN(D3,B3))</f>
        <v>0</v>
      </c>
      <c r="H3">
        <f t="shared" si="1"/>
        <v>1</v>
      </c>
      <c r="J3">
        <f t="shared" ref="J3:J66" si="6">MAX(B3,MIN(C3,D3))</f>
        <v>1.3969439431470891E-21</v>
      </c>
      <c r="K3">
        <f t="shared" ref="K3:K66" si="7">MIN(MAX(B3,C3),MAX(D3,B3))</f>
        <v>1.3969439431470891E-21</v>
      </c>
      <c r="L3">
        <f t="shared" ref="L3:L66" si="8">IF(ABS(J3-K3)&lt;1*10^(-6),1,0)</f>
        <v>1</v>
      </c>
      <c r="N3">
        <f t="shared" ref="N3:N66" si="9">B3*(C3+D3)</f>
        <v>0</v>
      </c>
      <c r="O3">
        <f t="shared" ref="O3:O66" si="10">B3*C3+B3*D3</f>
        <v>0</v>
      </c>
      <c r="P3">
        <f t="shared" ref="P3:P66" si="11">IF(ABS(N3-O3)&lt;1*10^(-6),1,0)</f>
        <v>1</v>
      </c>
      <c r="R3">
        <f t="shared" ref="R3:R66" si="12">B3+(C3*D3)</f>
        <v>2.4190339080898002E-24</v>
      </c>
      <c r="S3">
        <f t="shared" ref="S3:S66" si="13">(B3+C3)*(B3+D3)</f>
        <v>2.4190339080898002E-24</v>
      </c>
      <c r="T3">
        <f t="shared" ref="T3:T66" si="14">IF(ABS(R3-S3)&lt;1*10^(-6),1,0)</f>
        <v>1</v>
      </c>
      <c r="V3">
        <f t="shared" ref="V3:V66" si="15">B3*(MAX(C3,D3))</f>
        <v>0</v>
      </c>
      <c r="W3">
        <f t="shared" ref="W3:W66" si="16">MAX(B3*C3, B3*D3)</f>
        <v>0</v>
      </c>
      <c r="X3">
        <f t="shared" ref="X3:X66" si="17">IF(ABS(V3-W3)&lt;1*10^(-6),1,0)</f>
        <v>1</v>
      </c>
      <c r="Z3">
        <f t="shared" ref="Z3:Z66" si="18">B3*(MIN(C3,D3))</f>
        <v>0</v>
      </c>
      <c r="AA3">
        <f t="shared" ref="AA3:AA66" si="19">MIN(B3*C3, B3*D3)</f>
        <v>0</v>
      </c>
      <c r="AB3">
        <f t="shared" ref="AB3:AB66" si="20">IF(ABS(Z3-AA3)&lt;1*10^(-6),1,0)</f>
        <v>1</v>
      </c>
      <c r="AD3">
        <f t="shared" ref="AD3:AD66" si="21">B3+(MAX(C3,D3))</f>
        <v>1.7316614027046121E-3</v>
      </c>
      <c r="AE3">
        <f t="shared" ref="AE3:AE66" si="22">MAX(B3+C3, B3+D3)</f>
        <v>1.7316614027046121E-3</v>
      </c>
      <c r="AF3">
        <f t="shared" ref="AF3:AF66" si="23">IF(ABS(AD3-AE3)&lt;1*10^(-6),1,0)</f>
        <v>1</v>
      </c>
      <c r="AH3">
        <f t="shared" ref="AH3:AH66" si="24">B3*+(MIN(C3,D3))</f>
        <v>0</v>
      </c>
      <c r="AI3">
        <f t="shared" ref="AI3:AI66" si="25">MIN(B3+C3, B3+D3)</f>
        <v>1.3969439431470891E-21</v>
      </c>
      <c r="AJ3">
        <f t="shared" ref="AJ3:AJ66" si="26">IF(ABS(AH3-AI3)&lt;1*10^(-6),1,0)</f>
        <v>1</v>
      </c>
      <c r="AL3">
        <f t="shared" ref="AL3:AL66" si="27">1-MAX(C3,B3)</f>
        <v>1</v>
      </c>
      <c r="AM3">
        <f t="shared" ref="AM3:AM66" si="28">MIN(1-B3,1-C3)</f>
        <v>1</v>
      </c>
      <c r="AN3">
        <f t="shared" ref="AN3:AN66" si="29">IF(ABS(AM3-AL3)&lt;1*10^(-6),1,0)</f>
        <v>1</v>
      </c>
      <c r="AP3">
        <f t="shared" ref="AP3:AP66" si="30">1-MIN(B3,C3)</f>
        <v>1</v>
      </c>
      <c r="AQ3">
        <f t="shared" ref="AQ3:AQ66" si="31">MAX(1-B3,1-C3)</f>
        <v>1</v>
      </c>
      <c r="AR3">
        <f t="shared" ref="AR3:AR66" si="32">IF(ABS(AP3-AQ3)&lt;1*10^(-6),1,0)</f>
        <v>1</v>
      </c>
      <c r="AU3" s="1" t="s">
        <v>6</v>
      </c>
      <c r="AV3" s="1">
        <v>2</v>
      </c>
      <c r="AW3" s="1">
        <v>4</v>
      </c>
      <c r="AX3" s="1">
        <v>6</v>
      </c>
      <c r="AY3" s="1"/>
    </row>
    <row r="4" spans="1:51" x14ac:dyDescent="0.2">
      <c r="A4">
        <v>0.4</v>
      </c>
      <c r="B4">
        <f t="shared" si="0"/>
        <v>0</v>
      </c>
      <c r="C4">
        <f t="shared" si="2"/>
        <v>9.7209850203007803E-21</v>
      </c>
      <c r="D4">
        <f t="shared" si="3"/>
        <v>1.8802590846597935E-3</v>
      </c>
      <c r="F4">
        <f t="shared" si="4"/>
        <v>0</v>
      </c>
      <c r="G4">
        <f t="shared" si="5"/>
        <v>0</v>
      </c>
      <c r="H4">
        <f t="shared" si="1"/>
        <v>1</v>
      </c>
      <c r="J4">
        <f t="shared" si="6"/>
        <v>9.7209850203007803E-21</v>
      </c>
      <c r="K4">
        <f t="shared" si="7"/>
        <v>9.7209850203007803E-21</v>
      </c>
      <c r="L4">
        <f t="shared" si="8"/>
        <v>1</v>
      </c>
      <c r="N4">
        <f t="shared" si="9"/>
        <v>0</v>
      </c>
      <c r="O4">
        <f t="shared" si="10"/>
        <v>0</v>
      </c>
      <c r="P4">
        <f t="shared" si="11"/>
        <v>1</v>
      </c>
      <c r="R4">
        <f t="shared" si="12"/>
        <v>1.8277970396262309E-23</v>
      </c>
      <c r="S4">
        <f t="shared" si="13"/>
        <v>1.8277970396262309E-23</v>
      </c>
      <c r="T4">
        <f t="shared" si="14"/>
        <v>1</v>
      </c>
      <c r="V4">
        <f t="shared" si="15"/>
        <v>0</v>
      </c>
      <c r="W4">
        <f t="shared" si="16"/>
        <v>0</v>
      </c>
      <c r="X4">
        <f t="shared" si="17"/>
        <v>1</v>
      </c>
      <c r="Z4">
        <f t="shared" si="18"/>
        <v>0</v>
      </c>
      <c r="AA4">
        <f t="shared" si="19"/>
        <v>0</v>
      </c>
      <c r="AB4">
        <f t="shared" si="20"/>
        <v>1</v>
      </c>
      <c r="AD4">
        <f t="shared" si="21"/>
        <v>1.8802590846597935E-3</v>
      </c>
      <c r="AE4">
        <f t="shared" si="22"/>
        <v>1.8802590846597935E-3</v>
      </c>
      <c r="AF4">
        <f t="shared" si="23"/>
        <v>1</v>
      </c>
      <c r="AH4">
        <f t="shared" si="24"/>
        <v>0</v>
      </c>
      <c r="AI4">
        <f t="shared" si="25"/>
        <v>9.7209850203007803E-21</v>
      </c>
      <c r="AJ4">
        <f t="shared" si="26"/>
        <v>1</v>
      </c>
      <c r="AL4">
        <f t="shared" si="27"/>
        <v>1</v>
      </c>
      <c r="AM4">
        <f t="shared" si="28"/>
        <v>1</v>
      </c>
      <c r="AN4">
        <f t="shared" si="29"/>
        <v>1</v>
      </c>
      <c r="AP4">
        <f t="shared" si="30"/>
        <v>1</v>
      </c>
      <c r="AQ4">
        <f t="shared" si="31"/>
        <v>1</v>
      </c>
      <c r="AR4">
        <f t="shared" si="32"/>
        <v>1</v>
      </c>
      <c r="AU4" s="1" t="s">
        <v>8</v>
      </c>
      <c r="AV4" s="1">
        <v>10</v>
      </c>
      <c r="AW4" s="1">
        <v>1</v>
      </c>
      <c r="AX4" s="1"/>
      <c r="AY4" s="1"/>
    </row>
    <row r="5" spans="1:51" x14ac:dyDescent="0.2">
      <c r="A5">
        <v>0.6</v>
      </c>
      <c r="B5">
        <f t="shared" si="0"/>
        <v>0</v>
      </c>
      <c r="C5">
        <f t="shared" si="2"/>
        <v>6.4993479720708472E-20</v>
      </c>
      <c r="D5">
        <f t="shared" si="3"/>
        <v>2.0451231890178515E-3</v>
      </c>
      <c r="F5">
        <f t="shared" si="4"/>
        <v>0</v>
      </c>
      <c r="G5">
        <f t="shared" si="5"/>
        <v>0</v>
      </c>
      <c r="H5">
        <f t="shared" si="1"/>
        <v>1</v>
      </c>
      <c r="J5">
        <f t="shared" si="6"/>
        <v>6.4993479720708472E-20</v>
      </c>
      <c r="K5">
        <f t="shared" si="7"/>
        <v>6.4993479720708472E-20</v>
      </c>
      <c r="L5">
        <f t="shared" si="8"/>
        <v>1</v>
      </c>
      <c r="N5">
        <f t="shared" si="9"/>
        <v>0</v>
      </c>
      <c r="O5">
        <f t="shared" si="10"/>
        <v>0</v>
      </c>
      <c r="P5">
        <f t="shared" si="11"/>
        <v>1</v>
      </c>
      <c r="R5">
        <f t="shared" si="12"/>
        <v>1.3291967251178236E-22</v>
      </c>
      <c r="S5">
        <f t="shared" si="13"/>
        <v>1.3291967251178236E-22</v>
      </c>
      <c r="T5">
        <f t="shared" si="14"/>
        <v>1</v>
      </c>
      <c r="V5">
        <f t="shared" si="15"/>
        <v>0</v>
      </c>
      <c r="W5">
        <f t="shared" si="16"/>
        <v>0</v>
      </c>
      <c r="X5">
        <f t="shared" si="17"/>
        <v>1</v>
      </c>
      <c r="Z5">
        <f t="shared" si="18"/>
        <v>0</v>
      </c>
      <c r="AA5">
        <f t="shared" si="19"/>
        <v>0</v>
      </c>
      <c r="AB5">
        <f t="shared" si="20"/>
        <v>1</v>
      </c>
      <c r="AD5">
        <f t="shared" si="21"/>
        <v>2.0451231890178515E-3</v>
      </c>
      <c r="AE5">
        <f t="shared" si="22"/>
        <v>2.0451231890178515E-3</v>
      </c>
      <c r="AF5">
        <f t="shared" si="23"/>
        <v>1</v>
      </c>
      <c r="AH5">
        <f t="shared" si="24"/>
        <v>0</v>
      </c>
      <c r="AI5">
        <f t="shared" si="25"/>
        <v>6.4993479720708472E-20</v>
      </c>
      <c r="AJ5">
        <f t="shared" si="26"/>
        <v>1</v>
      </c>
      <c r="AL5">
        <f t="shared" si="27"/>
        <v>1</v>
      </c>
      <c r="AM5">
        <f t="shared" si="28"/>
        <v>1</v>
      </c>
      <c r="AN5">
        <f t="shared" si="29"/>
        <v>1</v>
      </c>
      <c r="AP5">
        <f t="shared" si="30"/>
        <v>1</v>
      </c>
      <c r="AQ5">
        <f t="shared" si="31"/>
        <v>1</v>
      </c>
      <c r="AR5">
        <f t="shared" si="32"/>
        <v>1</v>
      </c>
      <c r="AU5" s="1" t="s">
        <v>7</v>
      </c>
      <c r="AV5" s="1">
        <v>2</v>
      </c>
      <c r="AW5" s="1">
        <v>2</v>
      </c>
      <c r="AX5" s="1">
        <v>10</v>
      </c>
      <c r="AY5" s="1"/>
    </row>
    <row r="6" spans="1:51" x14ac:dyDescent="0.2">
      <c r="A6">
        <v>0.8</v>
      </c>
      <c r="B6">
        <f t="shared" si="0"/>
        <v>0</v>
      </c>
      <c r="C6">
        <f t="shared" si="2"/>
        <v>4.175010055850544E-19</v>
      </c>
      <c r="D6">
        <f t="shared" si="3"/>
        <v>2.2284341060948573E-3</v>
      </c>
      <c r="F6">
        <f t="shared" si="4"/>
        <v>0</v>
      </c>
      <c r="G6">
        <f t="shared" si="5"/>
        <v>0</v>
      </c>
      <c r="H6">
        <f t="shared" si="1"/>
        <v>1</v>
      </c>
      <c r="J6">
        <f t="shared" si="6"/>
        <v>4.175010055850544E-19</v>
      </c>
      <c r="K6">
        <f t="shared" si="7"/>
        <v>4.175010055850544E-19</v>
      </c>
      <c r="L6">
        <f t="shared" si="8"/>
        <v>1</v>
      </c>
      <c r="N6">
        <f t="shared" si="9"/>
        <v>0</v>
      </c>
      <c r="O6">
        <f t="shared" si="10"/>
        <v>0</v>
      </c>
      <c r="P6">
        <f t="shared" si="11"/>
        <v>1</v>
      </c>
      <c r="R6">
        <f t="shared" si="12"/>
        <v>9.3037348017463482E-22</v>
      </c>
      <c r="S6">
        <f t="shared" si="13"/>
        <v>9.3037348017463482E-22</v>
      </c>
      <c r="T6">
        <f t="shared" si="14"/>
        <v>1</v>
      </c>
      <c r="V6">
        <f t="shared" si="15"/>
        <v>0</v>
      </c>
      <c r="W6">
        <f t="shared" si="16"/>
        <v>0</v>
      </c>
      <c r="X6">
        <f t="shared" si="17"/>
        <v>1</v>
      </c>
      <c r="Z6">
        <f t="shared" si="18"/>
        <v>0</v>
      </c>
      <c r="AA6">
        <f t="shared" si="19"/>
        <v>0</v>
      </c>
      <c r="AB6">
        <f t="shared" si="20"/>
        <v>1</v>
      </c>
      <c r="AD6">
        <f t="shared" si="21"/>
        <v>2.2284341060948573E-3</v>
      </c>
      <c r="AE6">
        <f t="shared" si="22"/>
        <v>2.2284341060948573E-3</v>
      </c>
      <c r="AF6">
        <f t="shared" si="23"/>
        <v>1</v>
      </c>
      <c r="AH6">
        <f t="shared" si="24"/>
        <v>0</v>
      </c>
      <c r="AI6">
        <f t="shared" si="25"/>
        <v>4.175010055850544E-19</v>
      </c>
      <c r="AJ6">
        <f t="shared" si="26"/>
        <v>1</v>
      </c>
      <c r="AL6">
        <f t="shared" si="27"/>
        <v>1</v>
      </c>
      <c r="AM6">
        <f t="shared" si="28"/>
        <v>1</v>
      </c>
      <c r="AN6">
        <f t="shared" si="29"/>
        <v>1</v>
      </c>
      <c r="AP6">
        <f t="shared" si="30"/>
        <v>1</v>
      </c>
      <c r="AQ6">
        <f t="shared" si="31"/>
        <v>1</v>
      </c>
      <c r="AR6">
        <f t="shared" si="32"/>
        <v>1</v>
      </c>
      <c r="AU6" s="1" t="s">
        <v>9</v>
      </c>
      <c r="AV6" s="1">
        <v>1</v>
      </c>
      <c r="AW6" s="1"/>
      <c r="AX6" s="1">
        <v>10</v>
      </c>
      <c r="AY6" s="1"/>
    </row>
    <row r="7" spans="1:51" x14ac:dyDescent="0.2">
      <c r="A7">
        <v>1</v>
      </c>
      <c r="B7">
        <f t="shared" si="0"/>
        <v>0</v>
      </c>
      <c r="C7">
        <f t="shared" si="2"/>
        <v>2.5767571091549807E-18</v>
      </c>
      <c r="D7">
        <f t="shared" si="3"/>
        <v>2.4327200851452031E-3</v>
      </c>
      <c r="F7">
        <f t="shared" si="4"/>
        <v>0</v>
      </c>
      <c r="G7">
        <f t="shared" si="5"/>
        <v>0</v>
      </c>
      <c r="H7">
        <f t="shared" si="1"/>
        <v>1</v>
      </c>
      <c r="J7">
        <f t="shared" si="6"/>
        <v>2.5767571091549807E-18</v>
      </c>
      <c r="K7">
        <f t="shared" si="7"/>
        <v>2.5767571091549807E-18</v>
      </c>
      <c r="L7">
        <f t="shared" si="8"/>
        <v>1</v>
      </c>
      <c r="N7">
        <f t="shared" si="9"/>
        <v>0</v>
      </c>
      <c r="O7">
        <f t="shared" si="10"/>
        <v>0</v>
      </c>
      <c r="P7">
        <f t="shared" si="11"/>
        <v>1</v>
      </c>
      <c r="R7">
        <f t="shared" si="12"/>
        <v>6.2685287739820122E-21</v>
      </c>
      <c r="S7">
        <f t="shared" si="13"/>
        <v>6.2685287739820122E-21</v>
      </c>
      <c r="T7">
        <f t="shared" si="14"/>
        <v>1</v>
      </c>
      <c r="V7">
        <f t="shared" si="15"/>
        <v>0</v>
      </c>
      <c r="W7">
        <f t="shared" si="16"/>
        <v>0</v>
      </c>
      <c r="X7">
        <f t="shared" si="17"/>
        <v>1</v>
      </c>
      <c r="Z7">
        <f t="shared" si="18"/>
        <v>0</v>
      </c>
      <c r="AA7">
        <f t="shared" si="19"/>
        <v>0</v>
      </c>
      <c r="AB7">
        <f t="shared" si="20"/>
        <v>1</v>
      </c>
      <c r="AD7">
        <f t="shared" si="21"/>
        <v>2.4327200851452031E-3</v>
      </c>
      <c r="AE7">
        <f t="shared" si="22"/>
        <v>2.4327200851452031E-3</v>
      </c>
      <c r="AF7">
        <f t="shared" si="23"/>
        <v>1</v>
      </c>
      <c r="AH7">
        <f t="shared" si="24"/>
        <v>0</v>
      </c>
      <c r="AI7">
        <f t="shared" si="25"/>
        <v>2.5767571091549807E-18</v>
      </c>
      <c r="AJ7">
        <f t="shared" si="26"/>
        <v>1</v>
      </c>
      <c r="AL7">
        <f t="shared" si="27"/>
        <v>1</v>
      </c>
      <c r="AM7">
        <f t="shared" si="28"/>
        <v>1</v>
      </c>
      <c r="AN7">
        <f t="shared" si="29"/>
        <v>1</v>
      </c>
      <c r="AP7">
        <f t="shared" si="30"/>
        <v>1</v>
      </c>
      <c r="AQ7">
        <f t="shared" si="31"/>
        <v>1</v>
      </c>
      <c r="AR7">
        <f t="shared" si="32"/>
        <v>1</v>
      </c>
      <c r="AU7" s="1" t="s">
        <v>10</v>
      </c>
      <c r="AV7" s="1">
        <v>5</v>
      </c>
      <c r="AW7" s="1">
        <v>10</v>
      </c>
      <c r="AX7" s="1">
        <v>15</v>
      </c>
      <c r="AY7" s="1"/>
    </row>
    <row r="8" spans="1:51" x14ac:dyDescent="0.2">
      <c r="A8">
        <v>1.2</v>
      </c>
      <c r="B8">
        <f t="shared" si="0"/>
        <v>0</v>
      </c>
      <c r="C8">
        <f t="shared" si="2"/>
        <v>1.5279799682872937E-17</v>
      </c>
      <c r="D8">
        <f t="shared" si="3"/>
        <v>2.6609219136498902E-3</v>
      </c>
      <c r="F8">
        <f t="shared" si="4"/>
        <v>0</v>
      </c>
      <c r="G8">
        <f t="shared" si="5"/>
        <v>0</v>
      </c>
      <c r="H8">
        <f t="shared" si="1"/>
        <v>1</v>
      </c>
      <c r="J8">
        <f t="shared" si="6"/>
        <v>1.5279799682872937E-17</v>
      </c>
      <c r="K8">
        <f t="shared" si="7"/>
        <v>1.5279799682872937E-17</v>
      </c>
      <c r="L8">
        <f t="shared" si="8"/>
        <v>1</v>
      </c>
      <c r="N8">
        <f t="shared" si="9"/>
        <v>0</v>
      </c>
      <c r="O8">
        <f t="shared" si="10"/>
        <v>0</v>
      </c>
      <c r="P8">
        <f t="shared" si="11"/>
        <v>1</v>
      </c>
      <c r="R8">
        <f t="shared" si="12"/>
        <v>4.0658353812337241E-20</v>
      </c>
      <c r="S8">
        <f t="shared" si="13"/>
        <v>4.0658353812337241E-20</v>
      </c>
      <c r="T8">
        <f t="shared" si="14"/>
        <v>1</v>
      </c>
      <c r="V8">
        <f t="shared" si="15"/>
        <v>0</v>
      </c>
      <c r="W8">
        <f t="shared" si="16"/>
        <v>0</v>
      </c>
      <c r="X8">
        <f t="shared" si="17"/>
        <v>1</v>
      </c>
      <c r="Z8">
        <f t="shared" si="18"/>
        <v>0</v>
      </c>
      <c r="AA8">
        <f t="shared" si="19"/>
        <v>0</v>
      </c>
      <c r="AB8">
        <f t="shared" si="20"/>
        <v>1</v>
      </c>
      <c r="AD8">
        <f t="shared" si="21"/>
        <v>2.6609219136498902E-3</v>
      </c>
      <c r="AE8">
        <f t="shared" si="22"/>
        <v>2.6609219136498902E-3</v>
      </c>
      <c r="AF8">
        <f t="shared" si="23"/>
        <v>1</v>
      </c>
      <c r="AH8">
        <f t="shared" si="24"/>
        <v>0</v>
      </c>
      <c r="AI8">
        <f t="shared" si="25"/>
        <v>1.5279799682872937E-17</v>
      </c>
      <c r="AJ8">
        <f t="shared" si="26"/>
        <v>1</v>
      </c>
      <c r="AL8">
        <f t="shared" si="27"/>
        <v>1</v>
      </c>
      <c r="AM8">
        <f t="shared" si="28"/>
        <v>1</v>
      </c>
      <c r="AN8">
        <f t="shared" si="29"/>
        <v>1</v>
      </c>
      <c r="AP8">
        <f t="shared" si="30"/>
        <v>1</v>
      </c>
      <c r="AQ8">
        <f t="shared" si="31"/>
        <v>1</v>
      </c>
      <c r="AR8">
        <f t="shared" si="32"/>
        <v>1</v>
      </c>
      <c r="AU8" s="1" t="s">
        <v>11</v>
      </c>
      <c r="AV8" s="1">
        <v>5</v>
      </c>
      <c r="AW8" s="1">
        <v>10</v>
      </c>
      <c r="AX8" s="1">
        <v>15</v>
      </c>
      <c r="AY8" s="1"/>
    </row>
    <row r="9" spans="1:51" x14ac:dyDescent="0.2">
      <c r="A9">
        <v>1.4</v>
      </c>
      <c r="B9">
        <f t="shared" si="0"/>
        <v>0</v>
      </c>
      <c r="C9">
        <f t="shared" si="2"/>
        <v>8.7054266222962508E-17</v>
      </c>
      <c r="D9">
        <f t="shared" si="3"/>
        <v>2.9164713846035395E-3</v>
      </c>
      <c r="F9">
        <f t="shared" si="4"/>
        <v>0</v>
      </c>
      <c r="G9">
        <f t="shared" si="5"/>
        <v>0</v>
      </c>
      <c r="H9">
        <f t="shared" si="1"/>
        <v>1</v>
      </c>
      <c r="J9">
        <f t="shared" si="6"/>
        <v>8.7054266222962508E-17</v>
      </c>
      <c r="K9">
        <f t="shared" si="7"/>
        <v>8.7054266222962508E-17</v>
      </c>
      <c r="L9">
        <f t="shared" si="8"/>
        <v>1</v>
      </c>
      <c r="N9">
        <f t="shared" si="9"/>
        <v>0</v>
      </c>
      <c r="O9">
        <f t="shared" si="10"/>
        <v>0</v>
      </c>
      <c r="P9">
        <f t="shared" si="11"/>
        <v>1</v>
      </c>
      <c r="R9">
        <f t="shared" si="12"/>
        <v>2.5389127634692862E-19</v>
      </c>
      <c r="S9">
        <f t="shared" si="13"/>
        <v>2.5389127634692862E-19</v>
      </c>
      <c r="T9">
        <f t="shared" si="14"/>
        <v>1</v>
      </c>
      <c r="V9">
        <f t="shared" si="15"/>
        <v>0</v>
      </c>
      <c r="W9">
        <f t="shared" si="16"/>
        <v>0</v>
      </c>
      <c r="X9">
        <f t="shared" si="17"/>
        <v>1</v>
      </c>
      <c r="Z9">
        <f t="shared" si="18"/>
        <v>0</v>
      </c>
      <c r="AA9">
        <f t="shared" si="19"/>
        <v>0</v>
      </c>
      <c r="AB9">
        <f t="shared" si="20"/>
        <v>1</v>
      </c>
      <c r="AD9">
        <f t="shared" si="21"/>
        <v>2.9164713846035395E-3</v>
      </c>
      <c r="AE9">
        <f t="shared" si="22"/>
        <v>2.9164713846035395E-3</v>
      </c>
      <c r="AF9">
        <f t="shared" si="23"/>
        <v>1</v>
      </c>
      <c r="AH9">
        <f t="shared" si="24"/>
        <v>0</v>
      </c>
      <c r="AI9">
        <f t="shared" si="25"/>
        <v>8.7054266222962508E-17</v>
      </c>
      <c r="AJ9">
        <f t="shared" si="26"/>
        <v>1</v>
      </c>
      <c r="AL9">
        <f t="shared" si="27"/>
        <v>0.99999999999999989</v>
      </c>
      <c r="AM9">
        <f t="shared" si="28"/>
        <v>0.99999999999999989</v>
      </c>
      <c r="AN9">
        <f t="shared" si="29"/>
        <v>1</v>
      </c>
      <c r="AP9">
        <f t="shared" si="30"/>
        <v>1</v>
      </c>
      <c r="AQ9">
        <f t="shared" si="31"/>
        <v>1</v>
      </c>
      <c r="AR9">
        <f t="shared" si="32"/>
        <v>1</v>
      </c>
    </row>
    <row r="10" spans="1:51" x14ac:dyDescent="0.2">
      <c r="A10">
        <v>1.6</v>
      </c>
      <c r="B10">
        <f t="shared" si="0"/>
        <v>0</v>
      </c>
      <c r="C10">
        <f t="shared" si="2"/>
        <v>4.7653047352990878E-16</v>
      </c>
      <c r="D10">
        <f t="shared" si="3"/>
        <v>3.2033868768771845E-3</v>
      </c>
      <c r="F10">
        <f t="shared" si="4"/>
        <v>0</v>
      </c>
      <c r="G10">
        <f t="shared" si="5"/>
        <v>0</v>
      </c>
      <c r="H10">
        <f t="shared" si="1"/>
        <v>1</v>
      </c>
      <c r="J10">
        <f t="shared" si="6"/>
        <v>4.7653047352990878E-16</v>
      </c>
      <c r="K10">
        <f t="shared" si="7"/>
        <v>4.7653047352990878E-16</v>
      </c>
      <c r="L10">
        <f t="shared" si="8"/>
        <v>1</v>
      </c>
      <c r="N10">
        <f t="shared" si="9"/>
        <v>0</v>
      </c>
      <c r="O10">
        <f t="shared" si="10"/>
        <v>0</v>
      </c>
      <c r="P10">
        <f t="shared" si="11"/>
        <v>1</v>
      </c>
      <c r="R10">
        <f t="shared" si="12"/>
        <v>1.5265114653377803E-18</v>
      </c>
      <c r="S10">
        <f t="shared" si="13"/>
        <v>1.5265114653377803E-18</v>
      </c>
      <c r="T10">
        <f t="shared" si="14"/>
        <v>1</v>
      </c>
      <c r="V10">
        <f t="shared" si="15"/>
        <v>0</v>
      </c>
      <c r="W10">
        <f t="shared" si="16"/>
        <v>0</v>
      </c>
      <c r="X10">
        <f t="shared" si="17"/>
        <v>1</v>
      </c>
      <c r="Z10">
        <f t="shared" si="18"/>
        <v>0</v>
      </c>
      <c r="AA10">
        <f t="shared" si="19"/>
        <v>0</v>
      </c>
      <c r="AB10">
        <f t="shared" si="20"/>
        <v>1</v>
      </c>
      <c r="AD10">
        <f t="shared" si="21"/>
        <v>3.2033868768771845E-3</v>
      </c>
      <c r="AE10">
        <f t="shared" si="22"/>
        <v>3.2033868768771845E-3</v>
      </c>
      <c r="AF10">
        <f t="shared" si="23"/>
        <v>1</v>
      </c>
      <c r="AH10">
        <f t="shared" si="24"/>
        <v>0</v>
      </c>
      <c r="AI10">
        <f t="shared" si="25"/>
        <v>4.7653047352990878E-16</v>
      </c>
      <c r="AJ10">
        <f t="shared" si="26"/>
        <v>1</v>
      </c>
      <c r="AL10">
        <f t="shared" si="27"/>
        <v>0.99999999999999956</v>
      </c>
      <c r="AM10">
        <f t="shared" si="28"/>
        <v>0.99999999999999956</v>
      </c>
      <c r="AN10">
        <f t="shared" si="29"/>
        <v>1</v>
      </c>
      <c r="AP10">
        <f t="shared" si="30"/>
        <v>1</v>
      </c>
      <c r="AQ10">
        <f t="shared" si="31"/>
        <v>1</v>
      </c>
      <c r="AR10">
        <f t="shared" si="32"/>
        <v>1</v>
      </c>
    </row>
    <row r="11" spans="1:51" x14ac:dyDescent="0.2">
      <c r="A11">
        <v>1.8</v>
      </c>
      <c r="B11">
        <f t="shared" si="0"/>
        <v>0</v>
      </c>
      <c r="C11">
        <f t="shared" si="2"/>
        <v>2.5062218871452745E-15</v>
      </c>
      <c r="D11">
        <f t="shared" si="3"/>
        <v>3.5263902705481888E-3</v>
      </c>
      <c r="F11">
        <f t="shared" si="4"/>
        <v>0</v>
      </c>
      <c r="G11">
        <f t="shared" si="5"/>
        <v>0</v>
      </c>
      <c r="H11">
        <f t="shared" si="1"/>
        <v>1</v>
      </c>
      <c r="J11">
        <f t="shared" si="6"/>
        <v>2.5062218871452745E-15</v>
      </c>
      <c r="K11">
        <f t="shared" si="7"/>
        <v>2.5062218871452745E-15</v>
      </c>
      <c r="L11">
        <f t="shared" si="8"/>
        <v>1</v>
      </c>
      <c r="N11">
        <f t="shared" si="9"/>
        <v>0</v>
      </c>
      <c r="O11">
        <f t="shared" si="10"/>
        <v>0</v>
      </c>
      <c r="P11">
        <f t="shared" si="11"/>
        <v>1</v>
      </c>
      <c r="R11">
        <f t="shared" si="12"/>
        <v>8.8379164786640167E-18</v>
      </c>
      <c r="S11">
        <f t="shared" si="13"/>
        <v>8.8379164786640167E-18</v>
      </c>
      <c r="T11">
        <f t="shared" si="14"/>
        <v>1</v>
      </c>
      <c r="V11">
        <f t="shared" si="15"/>
        <v>0</v>
      </c>
      <c r="W11">
        <f t="shared" si="16"/>
        <v>0</v>
      </c>
      <c r="X11">
        <f t="shared" si="17"/>
        <v>1</v>
      </c>
      <c r="Z11">
        <f t="shared" si="18"/>
        <v>0</v>
      </c>
      <c r="AA11">
        <f t="shared" si="19"/>
        <v>0</v>
      </c>
      <c r="AB11">
        <f t="shared" si="20"/>
        <v>1</v>
      </c>
      <c r="AD11">
        <f t="shared" si="21"/>
        <v>3.5263902705481888E-3</v>
      </c>
      <c r="AE11">
        <f t="shared" si="22"/>
        <v>3.5263902705481888E-3</v>
      </c>
      <c r="AF11">
        <f t="shared" si="23"/>
        <v>1</v>
      </c>
      <c r="AH11">
        <f t="shared" si="24"/>
        <v>0</v>
      </c>
      <c r="AI11">
        <f t="shared" si="25"/>
        <v>2.5062218871452745E-15</v>
      </c>
      <c r="AJ11">
        <f t="shared" si="26"/>
        <v>1</v>
      </c>
      <c r="AL11">
        <f t="shared" si="27"/>
        <v>0.99999999999999745</v>
      </c>
      <c r="AM11">
        <f t="shared" si="28"/>
        <v>0.99999999999999745</v>
      </c>
      <c r="AN11">
        <f t="shared" si="29"/>
        <v>1</v>
      </c>
      <c r="AP11">
        <f t="shared" si="30"/>
        <v>1</v>
      </c>
      <c r="AQ11">
        <f t="shared" si="31"/>
        <v>1</v>
      </c>
      <c r="AR11">
        <f t="shared" si="32"/>
        <v>1</v>
      </c>
    </row>
    <row r="12" spans="1:51" x14ac:dyDescent="0.2">
      <c r="A12">
        <v>2</v>
      </c>
      <c r="B12">
        <f t="shared" si="0"/>
        <v>0</v>
      </c>
      <c r="C12">
        <f t="shared" si="2"/>
        <v>1.2664165549094177E-14</v>
      </c>
      <c r="D12">
        <f t="shared" si="3"/>
        <v>3.8910505836575876E-3</v>
      </c>
      <c r="F12">
        <f t="shared" si="4"/>
        <v>0</v>
      </c>
      <c r="G12">
        <f t="shared" si="5"/>
        <v>0</v>
      </c>
      <c r="H12">
        <f t="shared" si="1"/>
        <v>1</v>
      </c>
      <c r="J12">
        <f t="shared" si="6"/>
        <v>1.2664165549094177E-14</v>
      </c>
      <c r="K12">
        <f t="shared" si="7"/>
        <v>1.2664165549094177E-14</v>
      </c>
      <c r="L12">
        <f t="shared" si="8"/>
        <v>1</v>
      </c>
      <c r="N12">
        <f t="shared" si="9"/>
        <v>0</v>
      </c>
      <c r="O12">
        <f t="shared" si="10"/>
        <v>0</v>
      </c>
      <c r="P12">
        <f t="shared" si="11"/>
        <v>1</v>
      </c>
      <c r="R12">
        <f t="shared" si="12"/>
        <v>4.9276908751339213E-17</v>
      </c>
      <c r="S12">
        <f t="shared" si="13"/>
        <v>4.9276908751339213E-17</v>
      </c>
      <c r="T12">
        <f t="shared" si="14"/>
        <v>1</v>
      </c>
      <c r="V12">
        <f t="shared" si="15"/>
        <v>0</v>
      </c>
      <c r="W12">
        <f t="shared" si="16"/>
        <v>0</v>
      </c>
      <c r="X12">
        <f t="shared" si="17"/>
        <v>1</v>
      </c>
      <c r="Z12">
        <f t="shared" si="18"/>
        <v>0</v>
      </c>
      <c r="AA12">
        <f t="shared" si="19"/>
        <v>0</v>
      </c>
      <c r="AB12">
        <f t="shared" si="20"/>
        <v>1</v>
      </c>
      <c r="AD12">
        <f t="shared" si="21"/>
        <v>3.8910505836575876E-3</v>
      </c>
      <c r="AE12">
        <f t="shared" si="22"/>
        <v>3.8910505836575876E-3</v>
      </c>
      <c r="AF12">
        <f t="shared" si="23"/>
        <v>1</v>
      </c>
      <c r="AH12">
        <f t="shared" si="24"/>
        <v>0</v>
      </c>
      <c r="AI12">
        <f t="shared" si="25"/>
        <v>1.2664165549094177E-14</v>
      </c>
      <c r="AJ12">
        <f t="shared" si="26"/>
        <v>1</v>
      </c>
      <c r="AL12">
        <f t="shared" si="27"/>
        <v>0.99999999999998734</v>
      </c>
      <c r="AM12">
        <f t="shared" si="28"/>
        <v>0.99999999999998734</v>
      </c>
      <c r="AN12">
        <f t="shared" si="29"/>
        <v>1</v>
      </c>
      <c r="AP12">
        <f t="shared" si="30"/>
        <v>1</v>
      </c>
      <c r="AQ12">
        <f t="shared" si="31"/>
        <v>1</v>
      </c>
      <c r="AR12">
        <f t="shared" si="32"/>
        <v>1</v>
      </c>
    </row>
    <row r="13" spans="1:51" x14ac:dyDescent="0.2">
      <c r="A13">
        <v>2.2000000000000002</v>
      </c>
      <c r="B13">
        <f t="shared" si="0"/>
        <v>0.10000000000000009</v>
      </c>
      <c r="C13">
        <f t="shared" si="2"/>
        <v>6.1483964127047778E-14</v>
      </c>
      <c r="D13">
        <f t="shared" si="3"/>
        <v>4.3039612368035171E-3</v>
      </c>
      <c r="F13">
        <f t="shared" si="4"/>
        <v>4.3039612368035171E-3</v>
      </c>
      <c r="G13">
        <f t="shared" si="5"/>
        <v>4.3039612368035171E-3</v>
      </c>
      <c r="H13">
        <f t="shared" si="1"/>
        <v>1</v>
      </c>
      <c r="J13">
        <f t="shared" si="6"/>
        <v>0.10000000000000009</v>
      </c>
      <c r="K13">
        <f t="shared" si="7"/>
        <v>0.10000000000000009</v>
      </c>
      <c r="L13">
        <f t="shared" si="8"/>
        <v>1</v>
      </c>
      <c r="N13">
        <f t="shared" si="9"/>
        <v>4.3039612368650049E-4</v>
      </c>
      <c r="O13">
        <f t="shared" si="10"/>
        <v>4.3039612368650049E-4</v>
      </c>
      <c r="P13">
        <f t="shared" si="11"/>
        <v>1</v>
      </c>
      <c r="R13">
        <f t="shared" si="12"/>
        <v>0.10000000000000035</v>
      </c>
      <c r="S13">
        <f t="shared" si="13"/>
        <v>1.0430396123686783E-2</v>
      </c>
      <c r="T13">
        <f t="shared" si="14"/>
        <v>0</v>
      </c>
      <c r="V13">
        <f t="shared" si="15"/>
        <v>4.3039612368035208E-4</v>
      </c>
      <c r="W13">
        <f t="shared" si="16"/>
        <v>4.3039612368035208E-4</v>
      </c>
      <c r="X13">
        <f t="shared" si="17"/>
        <v>1</v>
      </c>
      <c r="Z13">
        <f t="shared" si="18"/>
        <v>6.1483964127047833E-15</v>
      </c>
      <c r="AA13">
        <f t="shared" si="19"/>
        <v>6.1483964127047833E-15</v>
      </c>
      <c r="AB13">
        <f t="shared" si="20"/>
        <v>1</v>
      </c>
      <c r="AD13">
        <f t="shared" si="21"/>
        <v>0.10430396123680361</v>
      </c>
      <c r="AE13">
        <f t="shared" si="22"/>
        <v>0.10430396123680361</v>
      </c>
      <c r="AF13">
        <f t="shared" si="23"/>
        <v>1</v>
      </c>
      <c r="AH13">
        <f t="shared" si="24"/>
        <v>6.1483964127047833E-15</v>
      </c>
      <c r="AI13">
        <f t="shared" si="25"/>
        <v>0.10000000000006157</v>
      </c>
      <c r="AJ13">
        <f t="shared" si="26"/>
        <v>0</v>
      </c>
      <c r="AL13">
        <f t="shared" si="27"/>
        <v>0.89999999999999991</v>
      </c>
      <c r="AM13">
        <f t="shared" si="28"/>
        <v>0.89999999999999991</v>
      </c>
      <c r="AN13">
        <f t="shared" si="29"/>
        <v>1</v>
      </c>
      <c r="AP13">
        <f t="shared" si="30"/>
        <v>0.99999999999993849</v>
      </c>
      <c r="AQ13">
        <f t="shared" si="31"/>
        <v>0.99999999999993849</v>
      </c>
      <c r="AR13">
        <f t="shared" si="32"/>
        <v>1</v>
      </c>
    </row>
    <row r="14" spans="1:51" x14ac:dyDescent="0.2">
      <c r="A14">
        <v>2.4</v>
      </c>
      <c r="B14">
        <f t="shared" si="0"/>
        <v>0.19999999999999996</v>
      </c>
      <c r="C14">
        <f t="shared" si="2"/>
        <v>2.8679750088880978E-13</v>
      </c>
      <c r="D14">
        <f t="shared" si="3"/>
        <v>4.7729598460434074E-3</v>
      </c>
      <c r="F14">
        <f t="shared" si="4"/>
        <v>4.7729598460434074E-3</v>
      </c>
      <c r="G14">
        <f t="shared" si="5"/>
        <v>4.7729598460434074E-3</v>
      </c>
      <c r="H14">
        <f t="shared" si="1"/>
        <v>1</v>
      </c>
      <c r="J14">
        <f t="shared" si="6"/>
        <v>0.19999999999999996</v>
      </c>
      <c r="K14">
        <f t="shared" si="7"/>
        <v>0.19999999999999996</v>
      </c>
      <c r="L14">
        <f t="shared" si="8"/>
        <v>1</v>
      </c>
      <c r="N14">
        <f t="shared" si="9"/>
        <v>9.5459196926604077E-4</v>
      </c>
      <c r="O14">
        <f t="shared" si="10"/>
        <v>9.5459196926604077E-4</v>
      </c>
      <c r="P14">
        <f t="shared" si="11"/>
        <v>1</v>
      </c>
      <c r="R14">
        <f t="shared" si="12"/>
        <v>0.20000000000000132</v>
      </c>
      <c r="S14">
        <f t="shared" si="13"/>
        <v>4.0954591969267387E-2</v>
      </c>
      <c r="T14">
        <f t="shared" si="14"/>
        <v>0</v>
      </c>
      <c r="V14">
        <f t="shared" si="15"/>
        <v>9.5459196920868127E-4</v>
      </c>
      <c r="W14">
        <f t="shared" si="16"/>
        <v>9.5459196920868127E-4</v>
      </c>
      <c r="X14">
        <f t="shared" si="17"/>
        <v>1</v>
      </c>
      <c r="Z14">
        <f t="shared" si="18"/>
        <v>5.7359500177761938E-14</v>
      </c>
      <c r="AA14">
        <f t="shared" si="19"/>
        <v>5.7359500177761938E-14</v>
      </c>
      <c r="AB14">
        <f t="shared" si="20"/>
        <v>1</v>
      </c>
      <c r="AD14">
        <f t="shared" si="21"/>
        <v>0.20477295984604335</v>
      </c>
      <c r="AE14">
        <f t="shared" si="22"/>
        <v>0.20477295984604335</v>
      </c>
      <c r="AF14">
        <f t="shared" si="23"/>
        <v>1</v>
      </c>
      <c r="AH14">
        <f t="shared" si="24"/>
        <v>5.7359500177761938E-14</v>
      </c>
      <c r="AI14">
        <f t="shared" si="25"/>
        <v>0.20000000000028675</v>
      </c>
      <c r="AJ14">
        <f t="shared" si="26"/>
        <v>0</v>
      </c>
      <c r="AL14">
        <f t="shared" si="27"/>
        <v>0.8</v>
      </c>
      <c r="AM14">
        <f t="shared" si="28"/>
        <v>0.8</v>
      </c>
      <c r="AN14">
        <f t="shared" si="29"/>
        <v>1</v>
      </c>
      <c r="AP14">
        <f t="shared" si="30"/>
        <v>0.99999999999971323</v>
      </c>
      <c r="AQ14">
        <f t="shared" si="31"/>
        <v>0.99999999999971323</v>
      </c>
      <c r="AR14">
        <f t="shared" si="32"/>
        <v>1</v>
      </c>
    </row>
    <row r="15" spans="1:51" x14ac:dyDescent="0.2">
      <c r="A15">
        <v>2.6</v>
      </c>
      <c r="B15">
        <f t="shared" si="0"/>
        <v>0.30000000000000004</v>
      </c>
      <c r="C15">
        <f t="shared" si="2"/>
        <v>1.2853372251336457E-12</v>
      </c>
      <c r="D15">
        <f t="shared" si="3"/>
        <v>5.3074020744511737E-3</v>
      </c>
      <c r="F15">
        <f t="shared" si="4"/>
        <v>5.3074020744511737E-3</v>
      </c>
      <c r="G15">
        <f t="shared" si="5"/>
        <v>5.3074020744511737E-3</v>
      </c>
      <c r="H15">
        <f t="shared" si="1"/>
        <v>1</v>
      </c>
      <c r="J15">
        <f t="shared" si="6"/>
        <v>0.30000000000000004</v>
      </c>
      <c r="K15">
        <f t="shared" si="7"/>
        <v>0.30000000000000004</v>
      </c>
      <c r="L15">
        <f t="shared" si="8"/>
        <v>1</v>
      </c>
      <c r="N15">
        <f t="shared" si="9"/>
        <v>1.5922206227209535E-3</v>
      </c>
      <c r="O15">
        <f t="shared" si="10"/>
        <v>1.5922206227209537E-3</v>
      </c>
      <c r="P15">
        <f t="shared" si="11"/>
        <v>1</v>
      </c>
      <c r="R15">
        <f t="shared" si="12"/>
        <v>0.30000000000000687</v>
      </c>
      <c r="S15">
        <f t="shared" si="13"/>
        <v>9.1592220622727816E-2</v>
      </c>
      <c r="T15">
        <f t="shared" si="14"/>
        <v>0</v>
      </c>
      <c r="V15">
        <f t="shared" si="15"/>
        <v>1.5922206223353524E-3</v>
      </c>
      <c r="W15">
        <f t="shared" si="16"/>
        <v>1.5922206223353524E-3</v>
      </c>
      <c r="X15">
        <f t="shared" si="17"/>
        <v>1</v>
      </c>
      <c r="Z15">
        <f t="shared" si="18"/>
        <v>3.8560116754009377E-13</v>
      </c>
      <c r="AA15">
        <f t="shared" si="19"/>
        <v>3.8560116754009377E-13</v>
      </c>
      <c r="AB15">
        <f t="shared" si="20"/>
        <v>1</v>
      </c>
      <c r="AD15">
        <f t="shared" si="21"/>
        <v>0.30530740207445123</v>
      </c>
      <c r="AE15">
        <f t="shared" si="22"/>
        <v>0.30530740207445123</v>
      </c>
      <c r="AF15">
        <f t="shared" si="23"/>
        <v>1</v>
      </c>
      <c r="AH15">
        <f t="shared" si="24"/>
        <v>3.8560116754009377E-13</v>
      </c>
      <c r="AI15">
        <f t="shared" si="25"/>
        <v>0.30000000000128541</v>
      </c>
      <c r="AJ15">
        <f t="shared" si="26"/>
        <v>0</v>
      </c>
      <c r="AL15">
        <f t="shared" si="27"/>
        <v>0.7</v>
      </c>
      <c r="AM15">
        <f t="shared" si="28"/>
        <v>0.7</v>
      </c>
      <c r="AN15">
        <f t="shared" si="29"/>
        <v>1</v>
      </c>
      <c r="AP15">
        <f t="shared" si="30"/>
        <v>0.99999999999871469</v>
      </c>
      <c r="AQ15">
        <f t="shared" si="31"/>
        <v>0.99999999999871469</v>
      </c>
      <c r="AR15">
        <f t="shared" si="32"/>
        <v>1</v>
      </c>
    </row>
    <row r="16" spans="1:51" x14ac:dyDescent="0.2">
      <c r="A16">
        <v>2.8</v>
      </c>
      <c r="B16">
        <f t="shared" si="0"/>
        <v>0.39999999999999991</v>
      </c>
      <c r="C16">
        <f t="shared" si="2"/>
        <v>5.5346100717010135E-12</v>
      </c>
      <c r="D16">
        <f t="shared" si="3"/>
        <v>5.9185045596159115E-3</v>
      </c>
      <c r="F16">
        <f t="shared" si="4"/>
        <v>5.9185045596159115E-3</v>
      </c>
      <c r="G16">
        <f t="shared" si="5"/>
        <v>5.9185045596159115E-3</v>
      </c>
      <c r="H16">
        <f t="shared" si="1"/>
        <v>1</v>
      </c>
      <c r="J16">
        <f t="shared" si="6"/>
        <v>0.39999999999999991</v>
      </c>
      <c r="K16">
        <f t="shared" si="7"/>
        <v>0.39999999999999991</v>
      </c>
      <c r="L16">
        <f t="shared" si="8"/>
        <v>1</v>
      </c>
      <c r="N16">
        <f t="shared" si="9"/>
        <v>2.367401826060208E-3</v>
      </c>
      <c r="O16">
        <f t="shared" si="10"/>
        <v>2.3674018260602084E-3</v>
      </c>
      <c r="P16">
        <f t="shared" si="11"/>
        <v>1</v>
      </c>
      <c r="R16">
        <f t="shared" si="12"/>
        <v>0.40000000000003266</v>
      </c>
      <c r="S16">
        <f t="shared" si="13"/>
        <v>0.16236740182609288</v>
      </c>
      <c r="T16">
        <f>IF(ABS(R16-S16)&lt;1*10^(-6),1,0)</f>
        <v>0</v>
      </c>
      <c r="V16">
        <f t="shared" si="15"/>
        <v>2.3674018238463643E-3</v>
      </c>
      <c r="W16">
        <f t="shared" si="16"/>
        <v>2.3674018238463643E-3</v>
      </c>
      <c r="X16">
        <f>IF(ABS(V16-W16)&lt;1*10^(-6),1,0)</f>
        <v>1</v>
      </c>
      <c r="Z16">
        <f t="shared" si="18"/>
        <v>2.2138440286804049E-12</v>
      </c>
      <c r="AA16">
        <f t="shared" si="19"/>
        <v>2.2138440286804049E-12</v>
      </c>
      <c r="AB16">
        <f t="shared" si="20"/>
        <v>1</v>
      </c>
      <c r="AD16">
        <f t="shared" si="21"/>
        <v>0.40591850455961581</v>
      </c>
      <c r="AE16">
        <f t="shared" si="22"/>
        <v>0.40591850455961581</v>
      </c>
      <c r="AF16">
        <f t="shared" si="23"/>
        <v>1</v>
      </c>
      <c r="AH16">
        <f t="shared" si="24"/>
        <v>2.2138440286804049E-12</v>
      </c>
      <c r="AI16">
        <f t="shared" si="25"/>
        <v>0.40000000000553454</v>
      </c>
      <c r="AJ16">
        <f t="shared" si="26"/>
        <v>0</v>
      </c>
      <c r="AL16">
        <f t="shared" si="27"/>
        <v>0.60000000000000009</v>
      </c>
      <c r="AM16">
        <f t="shared" si="28"/>
        <v>0.60000000000000009</v>
      </c>
      <c r="AN16">
        <f t="shared" si="29"/>
        <v>1</v>
      </c>
      <c r="AP16">
        <f t="shared" si="30"/>
        <v>0.99999999999446543</v>
      </c>
      <c r="AQ16">
        <f t="shared" si="31"/>
        <v>0.99999999999446543</v>
      </c>
      <c r="AR16">
        <f t="shared" si="32"/>
        <v>1</v>
      </c>
    </row>
    <row r="17" spans="1:44" x14ac:dyDescent="0.2">
      <c r="A17">
        <v>3</v>
      </c>
      <c r="B17">
        <f t="shared" si="0"/>
        <v>0.5</v>
      </c>
      <c r="C17">
        <f t="shared" si="2"/>
        <v>2.289734845645553E-11</v>
      </c>
      <c r="D17">
        <f t="shared" si="3"/>
        <v>6.6197765825403388E-3</v>
      </c>
      <c r="F17">
        <f t="shared" si="4"/>
        <v>6.6197765825403388E-3</v>
      </c>
      <c r="G17">
        <f t="shared" si="5"/>
        <v>6.6197765825403388E-3</v>
      </c>
      <c r="H17">
        <f t="shared" si="1"/>
        <v>1</v>
      </c>
      <c r="J17">
        <f t="shared" si="6"/>
        <v>0.5</v>
      </c>
      <c r="K17">
        <f t="shared" si="7"/>
        <v>0.5</v>
      </c>
      <c r="L17">
        <f t="shared" si="8"/>
        <v>1</v>
      </c>
      <c r="N17">
        <f t="shared" si="9"/>
        <v>3.3098883027188435E-3</v>
      </c>
      <c r="O17">
        <f t="shared" si="10"/>
        <v>3.3098883027188435E-3</v>
      </c>
      <c r="P17">
        <f t="shared" si="11"/>
        <v>1</v>
      </c>
      <c r="R17">
        <f t="shared" si="12"/>
        <v>0.50000000000015155</v>
      </c>
      <c r="S17">
        <f t="shared" si="13"/>
        <v>0.25330988830287043</v>
      </c>
      <c r="T17">
        <f t="shared" si="14"/>
        <v>0</v>
      </c>
      <c r="V17">
        <f t="shared" si="15"/>
        <v>3.3098882912701694E-3</v>
      </c>
      <c r="W17">
        <f t="shared" si="16"/>
        <v>3.3098882912701694E-3</v>
      </c>
      <c r="X17">
        <f t="shared" si="17"/>
        <v>1</v>
      </c>
      <c r="Z17">
        <f t="shared" si="18"/>
        <v>1.1448674228227765E-11</v>
      </c>
      <c r="AA17">
        <f t="shared" si="19"/>
        <v>1.1448674228227765E-11</v>
      </c>
      <c r="AB17">
        <f t="shared" si="20"/>
        <v>1</v>
      </c>
      <c r="AD17">
        <f t="shared" si="21"/>
        <v>0.50661977658254032</v>
      </c>
      <c r="AE17">
        <f t="shared" si="22"/>
        <v>0.50661977658254032</v>
      </c>
      <c r="AF17">
        <f t="shared" si="23"/>
        <v>1</v>
      </c>
      <c r="AH17">
        <f t="shared" si="24"/>
        <v>1.1448674228227765E-11</v>
      </c>
      <c r="AI17">
        <f t="shared" si="25"/>
        <v>0.50000000002289735</v>
      </c>
      <c r="AJ17">
        <f t="shared" si="26"/>
        <v>0</v>
      </c>
      <c r="AL17">
        <f t="shared" si="27"/>
        <v>0.5</v>
      </c>
      <c r="AM17">
        <f t="shared" si="28"/>
        <v>0.5</v>
      </c>
      <c r="AN17">
        <f t="shared" si="29"/>
        <v>1</v>
      </c>
      <c r="AP17">
        <f t="shared" si="30"/>
        <v>0.99999999997710265</v>
      </c>
      <c r="AQ17">
        <f t="shared" si="31"/>
        <v>0.99999999997710265</v>
      </c>
      <c r="AR17">
        <f t="shared" si="32"/>
        <v>1</v>
      </c>
    </row>
    <row r="18" spans="1:44" x14ac:dyDescent="0.2">
      <c r="A18">
        <v>3.2</v>
      </c>
      <c r="B18">
        <f t="shared" si="0"/>
        <v>0.60000000000000009</v>
      </c>
      <c r="C18">
        <f t="shared" si="2"/>
        <v>9.1014707644879687E-11</v>
      </c>
      <c r="D18">
        <f t="shared" si="3"/>
        <v>7.4275663727331083E-3</v>
      </c>
      <c r="F18">
        <f t="shared" si="4"/>
        <v>7.4275663727331083E-3</v>
      </c>
      <c r="G18">
        <f t="shared" si="5"/>
        <v>7.4275663727331083E-3</v>
      </c>
      <c r="H18">
        <f t="shared" si="1"/>
        <v>1</v>
      </c>
      <c r="J18">
        <f t="shared" si="6"/>
        <v>0.60000000000000009</v>
      </c>
      <c r="K18">
        <f t="shared" si="7"/>
        <v>0.60000000000000009</v>
      </c>
      <c r="L18">
        <f t="shared" si="8"/>
        <v>1</v>
      </c>
      <c r="N18">
        <f t="shared" si="9"/>
        <v>4.4565398782486906E-3</v>
      </c>
      <c r="O18">
        <f t="shared" si="10"/>
        <v>4.4565398782486897E-3</v>
      </c>
      <c r="P18">
        <f t="shared" si="11"/>
        <v>1</v>
      </c>
      <c r="R18">
        <f t="shared" si="12"/>
        <v>0.6000000000006761</v>
      </c>
      <c r="S18">
        <f t="shared" si="13"/>
        <v>0.36445653987892485</v>
      </c>
      <c r="T18">
        <f t="shared" si="14"/>
        <v>0</v>
      </c>
      <c r="V18">
        <f t="shared" si="15"/>
        <v>4.4565398236398653E-3</v>
      </c>
      <c r="W18">
        <f t="shared" si="16"/>
        <v>4.4565398236398653E-3</v>
      </c>
      <c r="X18">
        <f t="shared" si="17"/>
        <v>1</v>
      </c>
      <c r="Z18">
        <f t="shared" si="18"/>
        <v>5.4608824586927819E-11</v>
      </c>
      <c r="AA18">
        <f t="shared" si="19"/>
        <v>5.4608824586927819E-11</v>
      </c>
      <c r="AB18">
        <f t="shared" si="20"/>
        <v>1</v>
      </c>
      <c r="AD18">
        <f t="shared" si="21"/>
        <v>0.60742756637273321</v>
      </c>
      <c r="AE18">
        <f t="shared" si="22"/>
        <v>0.60742756637273321</v>
      </c>
      <c r="AF18">
        <f t="shared" si="23"/>
        <v>1</v>
      </c>
      <c r="AH18">
        <f t="shared" si="24"/>
        <v>5.4608824586927819E-11</v>
      </c>
      <c r="AI18">
        <f t="shared" si="25"/>
        <v>0.60000000009101484</v>
      </c>
      <c r="AJ18">
        <f t="shared" si="26"/>
        <v>0</v>
      </c>
      <c r="AL18">
        <f t="shared" si="27"/>
        <v>0.39999999999999991</v>
      </c>
      <c r="AM18">
        <f t="shared" si="28"/>
        <v>0.39999999999999991</v>
      </c>
      <c r="AN18">
        <f t="shared" si="29"/>
        <v>1</v>
      </c>
      <c r="AP18">
        <f t="shared" si="30"/>
        <v>0.99999999990898525</v>
      </c>
      <c r="AQ18">
        <f t="shared" si="31"/>
        <v>0.99999999990898525</v>
      </c>
      <c r="AR18">
        <f t="shared" si="32"/>
        <v>1</v>
      </c>
    </row>
    <row r="19" spans="1:44" x14ac:dyDescent="0.2">
      <c r="A19">
        <v>3.4</v>
      </c>
      <c r="B19">
        <f t="shared" si="0"/>
        <v>0.7</v>
      </c>
      <c r="C19">
        <f t="shared" si="2"/>
        <v>3.4758912812399344E-10</v>
      </c>
      <c r="D19">
        <f t="shared" si="3"/>
        <v>8.3617563367479972E-3</v>
      </c>
      <c r="F19">
        <f t="shared" si="4"/>
        <v>8.3617563367479972E-3</v>
      </c>
      <c r="G19">
        <f t="shared" si="5"/>
        <v>8.3617563367479972E-3</v>
      </c>
      <c r="H19">
        <f t="shared" si="1"/>
        <v>1</v>
      </c>
      <c r="J19">
        <f t="shared" si="6"/>
        <v>0.7</v>
      </c>
      <c r="K19">
        <f t="shared" si="7"/>
        <v>0.7</v>
      </c>
      <c r="L19">
        <f t="shared" si="8"/>
        <v>1</v>
      </c>
      <c r="N19">
        <f t="shared" si="9"/>
        <v>5.8532296790359869E-3</v>
      </c>
      <c r="O19">
        <f t="shared" si="10"/>
        <v>5.8532296790359869E-3</v>
      </c>
      <c r="P19">
        <f t="shared" si="11"/>
        <v>1</v>
      </c>
      <c r="R19">
        <f t="shared" si="12"/>
        <v>0.70000000000290641</v>
      </c>
      <c r="S19">
        <f t="shared" si="13"/>
        <v>0.4958532296819424</v>
      </c>
      <c r="T19">
        <f t="shared" si="14"/>
        <v>0</v>
      </c>
      <c r="V19">
        <f t="shared" si="15"/>
        <v>5.8532294357235976E-3</v>
      </c>
      <c r="W19">
        <f t="shared" si="16"/>
        <v>5.8532294357235976E-3</v>
      </c>
      <c r="X19">
        <f t="shared" si="17"/>
        <v>1</v>
      </c>
      <c r="Z19">
        <f t="shared" si="18"/>
        <v>2.4331238968679541E-10</v>
      </c>
      <c r="AA19">
        <f t="shared" si="19"/>
        <v>2.4331238968679541E-10</v>
      </c>
      <c r="AB19">
        <f t="shared" si="20"/>
        <v>1</v>
      </c>
      <c r="AD19">
        <f t="shared" si="21"/>
        <v>0.70836175633674792</v>
      </c>
      <c r="AE19">
        <f t="shared" si="22"/>
        <v>0.70836175633674792</v>
      </c>
      <c r="AF19">
        <f t="shared" si="23"/>
        <v>1</v>
      </c>
      <c r="AH19">
        <f t="shared" si="24"/>
        <v>2.4331238968679541E-10</v>
      </c>
      <c r="AI19">
        <f t="shared" si="25"/>
        <v>0.70000000034758914</v>
      </c>
      <c r="AJ19">
        <f t="shared" si="26"/>
        <v>0</v>
      </c>
      <c r="AL19">
        <f t="shared" si="27"/>
        <v>0.30000000000000004</v>
      </c>
      <c r="AM19">
        <f t="shared" si="28"/>
        <v>0.30000000000000004</v>
      </c>
      <c r="AN19">
        <f t="shared" si="29"/>
        <v>1</v>
      </c>
      <c r="AP19">
        <f t="shared" si="30"/>
        <v>0.99999999965241082</v>
      </c>
      <c r="AQ19">
        <f t="shared" si="31"/>
        <v>0.99999999965241082</v>
      </c>
      <c r="AR19">
        <f t="shared" si="32"/>
        <v>1</v>
      </c>
    </row>
    <row r="20" spans="1:44" x14ac:dyDescent="0.2">
      <c r="A20">
        <v>3.6</v>
      </c>
      <c r="B20">
        <f t="shared" si="0"/>
        <v>0.8</v>
      </c>
      <c r="C20">
        <f t="shared" si="2"/>
        <v>1.2754076295260396E-9</v>
      </c>
      <c r="D20">
        <f t="shared" si="3"/>
        <v>9.4466528619579476E-3</v>
      </c>
      <c r="F20">
        <f t="shared" si="4"/>
        <v>9.4466528619579476E-3</v>
      </c>
      <c r="G20">
        <f t="shared" si="5"/>
        <v>9.4466528619579476E-3</v>
      </c>
      <c r="H20">
        <f t="shared" si="1"/>
        <v>1</v>
      </c>
      <c r="J20">
        <f t="shared" si="6"/>
        <v>0.8</v>
      </c>
      <c r="K20">
        <f t="shared" si="7"/>
        <v>0.8</v>
      </c>
      <c r="L20">
        <f t="shared" si="8"/>
        <v>1</v>
      </c>
      <c r="N20">
        <f t="shared" si="9"/>
        <v>7.5573233098924627E-3</v>
      </c>
      <c r="O20">
        <f t="shared" si="10"/>
        <v>7.5573233098924627E-3</v>
      </c>
      <c r="P20">
        <f t="shared" si="11"/>
        <v>1</v>
      </c>
      <c r="R20">
        <f t="shared" si="12"/>
        <v>0.80000000001204841</v>
      </c>
      <c r="S20">
        <f t="shared" si="13"/>
        <v>0.64755732332194083</v>
      </c>
      <c r="T20">
        <f t="shared" si="14"/>
        <v>0</v>
      </c>
      <c r="V20">
        <f t="shared" si="15"/>
        <v>7.5573222895663587E-3</v>
      </c>
      <c r="W20">
        <f t="shared" si="16"/>
        <v>7.5573222895663587E-3</v>
      </c>
      <c r="X20">
        <f t="shared" si="17"/>
        <v>1</v>
      </c>
      <c r="Z20">
        <f t="shared" si="18"/>
        <v>1.0203261036208317E-9</v>
      </c>
      <c r="AA20">
        <f t="shared" si="19"/>
        <v>1.0203261036208317E-9</v>
      </c>
      <c r="AB20">
        <f t="shared" si="20"/>
        <v>1</v>
      </c>
      <c r="AD20">
        <f t="shared" si="21"/>
        <v>0.80944665286195794</v>
      </c>
      <c r="AE20">
        <f t="shared" si="22"/>
        <v>0.80944665286195794</v>
      </c>
      <c r="AF20">
        <f t="shared" si="23"/>
        <v>1</v>
      </c>
      <c r="AH20">
        <f t="shared" si="24"/>
        <v>1.0203261036208317E-9</v>
      </c>
      <c r="AI20">
        <f t="shared" si="25"/>
        <v>0.80000000127540771</v>
      </c>
      <c r="AJ20">
        <f t="shared" si="26"/>
        <v>0</v>
      </c>
      <c r="AL20">
        <f t="shared" si="27"/>
        <v>0.19999999999999996</v>
      </c>
      <c r="AM20">
        <f t="shared" si="28"/>
        <v>0.19999999999999996</v>
      </c>
      <c r="AN20">
        <f t="shared" si="29"/>
        <v>1</v>
      </c>
      <c r="AP20">
        <f t="shared" si="30"/>
        <v>0.99999999872459233</v>
      </c>
      <c r="AQ20">
        <f t="shared" si="31"/>
        <v>0.99999999872459233</v>
      </c>
      <c r="AR20">
        <f t="shared" si="32"/>
        <v>1</v>
      </c>
    </row>
    <row r="21" spans="1:44" x14ac:dyDescent="0.2">
      <c r="A21">
        <v>3.8</v>
      </c>
      <c r="B21">
        <f t="shared" si="0"/>
        <v>0.89999999999999991</v>
      </c>
      <c r="C21">
        <f t="shared" si="2"/>
        <v>4.4963494622808535E-9</v>
      </c>
      <c r="D21">
        <f t="shared" si="3"/>
        <v>1.0712131810639501E-2</v>
      </c>
      <c r="F21">
        <f t="shared" si="4"/>
        <v>1.0712131810639501E-2</v>
      </c>
      <c r="G21">
        <f t="shared" si="5"/>
        <v>1.0712131810639501E-2</v>
      </c>
      <c r="H21">
        <f t="shared" si="1"/>
        <v>1</v>
      </c>
      <c r="J21">
        <f t="shared" si="6"/>
        <v>0.89999999999999991</v>
      </c>
      <c r="K21">
        <f t="shared" si="7"/>
        <v>0.89999999999999991</v>
      </c>
      <c r="L21">
        <f t="shared" si="8"/>
        <v>1</v>
      </c>
      <c r="N21">
        <f t="shared" si="9"/>
        <v>9.640922676290067E-3</v>
      </c>
      <c r="O21">
        <f t="shared" si="10"/>
        <v>9.6409226762900653E-3</v>
      </c>
      <c r="P21">
        <f t="shared" si="11"/>
        <v>1</v>
      </c>
      <c r="R21">
        <f t="shared" si="12"/>
        <v>0.90000000004816538</v>
      </c>
      <c r="S21">
        <f t="shared" si="13"/>
        <v>0.81964092272445543</v>
      </c>
      <c r="T21">
        <f t="shared" si="14"/>
        <v>0</v>
      </c>
      <c r="V21">
        <f t="shared" si="15"/>
        <v>9.6409186295755497E-3</v>
      </c>
      <c r="W21">
        <f t="shared" si="16"/>
        <v>9.6409186295755497E-3</v>
      </c>
      <c r="X21">
        <f t="shared" si="17"/>
        <v>1</v>
      </c>
      <c r="Z21">
        <f t="shared" si="18"/>
        <v>4.046714516052768E-9</v>
      </c>
      <c r="AA21">
        <f t="shared" si="19"/>
        <v>4.046714516052768E-9</v>
      </c>
      <c r="AB21">
        <f t="shared" si="20"/>
        <v>1</v>
      </c>
      <c r="AD21">
        <f t="shared" si="21"/>
        <v>0.91071213181063937</v>
      </c>
      <c r="AE21">
        <f t="shared" si="22"/>
        <v>0.91071213181063937</v>
      </c>
      <c r="AF21">
        <f t="shared" si="23"/>
        <v>1</v>
      </c>
      <c r="AH21">
        <f t="shared" si="24"/>
        <v>4.046714516052768E-9</v>
      </c>
      <c r="AI21">
        <f t="shared" si="25"/>
        <v>0.90000000449634943</v>
      </c>
      <c r="AJ21">
        <f t="shared" si="26"/>
        <v>0</v>
      </c>
      <c r="AL21">
        <f t="shared" si="27"/>
        <v>0.10000000000000009</v>
      </c>
      <c r="AM21">
        <f t="shared" si="28"/>
        <v>0.10000000000000009</v>
      </c>
      <c r="AN21">
        <f t="shared" si="29"/>
        <v>1</v>
      </c>
      <c r="AP21">
        <f t="shared" si="30"/>
        <v>0.99999999550365049</v>
      </c>
      <c r="AQ21">
        <f t="shared" si="31"/>
        <v>0.99999999550365049</v>
      </c>
      <c r="AR21">
        <f t="shared" si="32"/>
        <v>1</v>
      </c>
    </row>
    <row r="22" spans="1:44" x14ac:dyDescent="0.2">
      <c r="A22">
        <v>4</v>
      </c>
      <c r="B22">
        <f t="shared" si="0"/>
        <v>1</v>
      </c>
      <c r="C22">
        <f t="shared" si="2"/>
        <v>1.5229979744712629E-8</v>
      </c>
      <c r="D22">
        <f t="shared" si="3"/>
        <v>1.2195121951219513E-2</v>
      </c>
      <c r="F22">
        <f t="shared" si="4"/>
        <v>1.2195121951219513E-2</v>
      </c>
      <c r="G22">
        <f t="shared" si="5"/>
        <v>1.2195121951219513E-2</v>
      </c>
      <c r="H22">
        <f t="shared" si="1"/>
        <v>1</v>
      </c>
      <c r="J22">
        <f t="shared" si="6"/>
        <v>1</v>
      </c>
      <c r="K22">
        <f t="shared" si="7"/>
        <v>1</v>
      </c>
      <c r="L22">
        <f t="shared" si="8"/>
        <v>1</v>
      </c>
      <c r="N22">
        <f t="shared" si="9"/>
        <v>1.2195137181199257E-2</v>
      </c>
      <c r="O22">
        <f t="shared" si="10"/>
        <v>1.2195137181199257E-2</v>
      </c>
      <c r="P22">
        <f t="shared" si="11"/>
        <v>1</v>
      </c>
      <c r="R22">
        <f t="shared" si="12"/>
        <v>1.0000000001857314</v>
      </c>
      <c r="S22">
        <f t="shared" si="13"/>
        <v>1.0121951373669307</v>
      </c>
      <c r="T22">
        <f t="shared" si="14"/>
        <v>0</v>
      </c>
      <c r="V22">
        <f t="shared" si="15"/>
        <v>1.2195121951219513E-2</v>
      </c>
      <c r="W22">
        <f t="shared" si="16"/>
        <v>1.2195121951219513E-2</v>
      </c>
      <c r="X22">
        <f t="shared" si="17"/>
        <v>1</v>
      </c>
      <c r="Z22">
        <f t="shared" si="18"/>
        <v>1.5229979744712629E-8</v>
      </c>
      <c r="AA22">
        <f t="shared" si="19"/>
        <v>1.5229979744712629E-8</v>
      </c>
      <c r="AB22">
        <f t="shared" si="20"/>
        <v>1</v>
      </c>
      <c r="AD22">
        <f t="shared" si="21"/>
        <v>1.0121951219512195</v>
      </c>
      <c r="AE22">
        <f t="shared" si="22"/>
        <v>1.0121951219512195</v>
      </c>
      <c r="AF22">
        <f t="shared" si="23"/>
        <v>1</v>
      </c>
      <c r="AH22">
        <f t="shared" si="24"/>
        <v>1.5229979744712629E-8</v>
      </c>
      <c r="AI22">
        <f t="shared" si="25"/>
        <v>1.0000000152299797</v>
      </c>
      <c r="AJ22">
        <f t="shared" si="26"/>
        <v>0</v>
      </c>
      <c r="AL22">
        <f t="shared" si="27"/>
        <v>0</v>
      </c>
      <c r="AM22">
        <f t="shared" si="28"/>
        <v>0</v>
      </c>
      <c r="AN22">
        <f t="shared" si="29"/>
        <v>1</v>
      </c>
      <c r="AP22">
        <f t="shared" si="30"/>
        <v>0.99999998477002028</v>
      </c>
      <c r="AQ22">
        <f t="shared" si="31"/>
        <v>0.99999998477002028</v>
      </c>
      <c r="AR22">
        <f t="shared" si="32"/>
        <v>1</v>
      </c>
    </row>
    <row r="23" spans="1:44" x14ac:dyDescent="0.2">
      <c r="A23">
        <v>4.2</v>
      </c>
      <c r="B23">
        <f t="shared" si="0"/>
        <v>0.89999999999999991</v>
      </c>
      <c r="C23">
        <f t="shared" si="2"/>
        <v>4.9564053191724981E-8</v>
      </c>
      <c r="D23">
        <f t="shared" si="3"/>
        <v>1.3941537556410947E-2</v>
      </c>
      <c r="F23">
        <f t="shared" si="4"/>
        <v>1.3941537556410947E-2</v>
      </c>
      <c r="G23">
        <f t="shared" si="5"/>
        <v>1.3941537556410947E-2</v>
      </c>
      <c r="H23">
        <f t="shared" si="1"/>
        <v>1</v>
      </c>
      <c r="J23">
        <f t="shared" si="6"/>
        <v>0.89999999999999991</v>
      </c>
      <c r="K23">
        <f t="shared" si="7"/>
        <v>0.89999999999999991</v>
      </c>
      <c r="L23">
        <f t="shared" si="8"/>
        <v>1</v>
      </c>
      <c r="N23">
        <f t="shared" si="9"/>
        <v>1.2547428408417724E-2</v>
      </c>
      <c r="O23">
        <f t="shared" si="10"/>
        <v>1.2547428408417724E-2</v>
      </c>
      <c r="P23">
        <f t="shared" si="11"/>
        <v>1</v>
      </c>
      <c r="R23">
        <f t="shared" si="12"/>
        <v>0.90000000069099906</v>
      </c>
      <c r="S23">
        <f t="shared" si="13"/>
        <v>0.82254742909941669</v>
      </c>
      <c r="T23">
        <f t="shared" si="14"/>
        <v>0</v>
      </c>
      <c r="V23">
        <f t="shared" si="15"/>
        <v>1.2547383800769852E-2</v>
      </c>
      <c r="W23">
        <f t="shared" si="16"/>
        <v>1.2547383800769852E-2</v>
      </c>
      <c r="X23">
        <f t="shared" si="17"/>
        <v>1</v>
      </c>
      <c r="Z23">
        <f t="shared" si="18"/>
        <v>4.4607647872552476E-8</v>
      </c>
      <c r="AA23">
        <f t="shared" si="19"/>
        <v>4.4607647872552476E-8</v>
      </c>
      <c r="AB23">
        <f t="shared" si="20"/>
        <v>1</v>
      </c>
      <c r="AD23">
        <f t="shared" si="21"/>
        <v>0.91394153755641083</v>
      </c>
      <c r="AE23">
        <f t="shared" si="22"/>
        <v>0.91394153755641083</v>
      </c>
      <c r="AF23">
        <f t="shared" si="23"/>
        <v>1</v>
      </c>
      <c r="AH23">
        <f t="shared" si="24"/>
        <v>4.4607647872552476E-8</v>
      </c>
      <c r="AI23">
        <f t="shared" si="25"/>
        <v>0.90000004956405311</v>
      </c>
      <c r="AJ23">
        <f t="shared" si="26"/>
        <v>0</v>
      </c>
      <c r="AL23">
        <f t="shared" si="27"/>
        <v>0.10000000000000009</v>
      </c>
      <c r="AM23">
        <f t="shared" si="28"/>
        <v>0.10000000000000009</v>
      </c>
      <c r="AN23">
        <f t="shared" si="29"/>
        <v>1</v>
      </c>
      <c r="AP23">
        <f t="shared" si="30"/>
        <v>0.9999999504359468</v>
      </c>
      <c r="AQ23">
        <f t="shared" si="31"/>
        <v>0.9999999504359468</v>
      </c>
      <c r="AR23">
        <f t="shared" si="32"/>
        <v>1</v>
      </c>
    </row>
    <row r="24" spans="1:44" x14ac:dyDescent="0.2">
      <c r="A24">
        <v>4.4000000000000004</v>
      </c>
      <c r="B24">
        <f t="shared" si="0"/>
        <v>0.79999999999999982</v>
      </c>
      <c r="C24">
        <f t="shared" si="2"/>
        <v>1.5497531357028994E-7</v>
      </c>
      <c r="D24">
        <f t="shared" si="3"/>
        <v>1.6008811249711846E-2</v>
      </c>
      <c r="F24">
        <f t="shared" si="4"/>
        <v>1.6008811249711846E-2</v>
      </c>
      <c r="G24">
        <f t="shared" si="5"/>
        <v>1.6008811249711846E-2</v>
      </c>
      <c r="H24">
        <f t="shared" si="1"/>
        <v>1</v>
      </c>
      <c r="J24">
        <f t="shared" si="6"/>
        <v>0.79999999999999982</v>
      </c>
      <c r="K24">
        <f t="shared" si="7"/>
        <v>0.79999999999999982</v>
      </c>
      <c r="L24">
        <f t="shared" si="8"/>
        <v>1</v>
      </c>
      <c r="N24">
        <f t="shared" si="9"/>
        <v>1.2807172980020331E-2</v>
      </c>
      <c r="O24">
        <f t="shared" si="10"/>
        <v>1.2807172980020329E-2</v>
      </c>
      <c r="P24">
        <f t="shared" si="11"/>
        <v>1</v>
      </c>
      <c r="R24">
        <f t="shared" si="12"/>
        <v>0.80000000248097036</v>
      </c>
      <c r="S24">
        <f t="shared" si="13"/>
        <v>0.65280717546099065</v>
      </c>
      <c r="T24">
        <f t="shared" si="14"/>
        <v>0</v>
      </c>
      <c r="V24">
        <f t="shared" si="15"/>
        <v>1.2807048999769474E-2</v>
      </c>
      <c r="W24">
        <f t="shared" si="16"/>
        <v>1.2807048999769474E-2</v>
      </c>
      <c r="X24">
        <f t="shared" si="17"/>
        <v>1</v>
      </c>
      <c r="Z24">
        <f t="shared" si="18"/>
        <v>1.2398025085623192E-7</v>
      </c>
      <c r="AA24">
        <f t="shared" si="19"/>
        <v>1.2398025085623192E-7</v>
      </c>
      <c r="AB24">
        <f t="shared" si="20"/>
        <v>1</v>
      </c>
      <c r="AD24">
        <f t="shared" si="21"/>
        <v>0.8160088112497117</v>
      </c>
      <c r="AE24">
        <f t="shared" si="22"/>
        <v>0.8160088112497117</v>
      </c>
      <c r="AF24">
        <f t="shared" si="23"/>
        <v>1</v>
      </c>
      <c r="AH24">
        <f t="shared" si="24"/>
        <v>1.2398025085623192E-7</v>
      </c>
      <c r="AI24">
        <f t="shared" si="25"/>
        <v>0.8000001549753134</v>
      </c>
      <c r="AJ24">
        <f t="shared" si="26"/>
        <v>0</v>
      </c>
      <c r="AL24">
        <f t="shared" si="27"/>
        <v>0.20000000000000018</v>
      </c>
      <c r="AM24">
        <f t="shared" si="28"/>
        <v>0.20000000000000018</v>
      </c>
      <c r="AN24">
        <f t="shared" si="29"/>
        <v>1</v>
      </c>
      <c r="AP24">
        <f t="shared" si="30"/>
        <v>0.99999984502468642</v>
      </c>
      <c r="AQ24">
        <f t="shared" si="31"/>
        <v>0.99999984502468642</v>
      </c>
      <c r="AR24">
        <f t="shared" si="32"/>
        <v>1</v>
      </c>
    </row>
    <row r="25" spans="1:44" x14ac:dyDescent="0.2">
      <c r="A25">
        <v>4.5999999999999996</v>
      </c>
      <c r="B25">
        <f t="shared" si="0"/>
        <v>0.70000000000000018</v>
      </c>
      <c r="C25">
        <f t="shared" si="2"/>
        <v>4.6557157157830776E-7</v>
      </c>
      <c r="D25">
        <f t="shared" si="3"/>
        <v>1.8469233028160035E-2</v>
      </c>
      <c r="F25">
        <f t="shared" si="4"/>
        <v>1.8469233028160035E-2</v>
      </c>
      <c r="G25">
        <f t="shared" si="5"/>
        <v>1.8469233028160035E-2</v>
      </c>
      <c r="H25">
        <f t="shared" si="1"/>
        <v>1</v>
      </c>
      <c r="J25">
        <f t="shared" si="6"/>
        <v>0.70000000000000018</v>
      </c>
      <c r="K25">
        <f t="shared" si="7"/>
        <v>0.70000000000000018</v>
      </c>
      <c r="L25">
        <f t="shared" si="8"/>
        <v>1</v>
      </c>
      <c r="N25">
        <f t="shared" si="9"/>
        <v>1.2928789019812134E-2</v>
      </c>
      <c r="O25">
        <f t="shared" si="10"/>
        <v>1.2928789019812132E-2</v>
      </c>
      <c r="P25">
        <f t="shared" si="11"/>
        <v>1</v>
      </c>
      <c r="R25">
        <f t="shared" si="12"/>
        <v>0.70000000859875</v>
      </c>
      <c r="S25">
        <f t="shared" si="13"/>
        <v>0.50292879761856224</v>
      </c>
      <c r="T25">
        <f t="shared" si="14"/>
        <v>0</v>
      </c>
      <c r="V25">
        <f t="shared" si="15"/>
        <v>1.2928463119712028E-2</v>
      </c>
      <c r="W25">
        <f t="shared" si="16"/>
        <v>1.2928463119712028E-2</v>
      </c>
      <c r="X25">
        <f t="shared" si="17"/>
        <v>1</v>
      </c>
      <c r="Z25">
        <f t="shared" si="18"/>
        <v>3.2590010010481553E-7</v>
      </c>
      <c r="AA25">
        <f t="shared" si="19"/>
        <v>3.2590010010481553E-7</v>
      </c>
      <c r="AB25">
        <f t="shared" si="20"/>
        <v>1</v>
      </c>
      <c r="AD25">
        <f t="shared" si="21"/>
        <v>0.71846923302816024</v>
      </c>
      <c r="AE25">
        <f t="shared" si="22"/>
        <v>0.71846923302816024</v>
      </c>
      <c r="AF25">
        <f t="shared" si="23"/>
        <v>1</v>
      </c>
      <c r="AH25">
        <f t="shared" si="24"/>
        <v>3.2590010010481553E-7</v>
      </c>
      <c r="AI25">
        <f t="shared" si="25"/>
        <v>0.70000046557157181</v>
      </c>
      <c r="AJ25">
        <f t="shared" si="26"/>
        <v>0</v>
      </c>
      <c r="AL25">
        <f t="shared" si="27"/>
        <v>0.29999999999999982</v>
      </c>
      <c r="AM25">
        <f t="shared" si="28"/>
        <v>0.29999999999999982</v>
      </c>
      <c r="AN25">
        <f t="shared" si="29"/>
        <v>1</v>
      </c>
      <c r="AP25">
        <f t="shared" si="30"/>
        <v>0.99999953442842837</v>
      </c>
      <c r="AQ25">
        <f t="shared" si="31"/>
        <v>0.99999953442842837</v>
      </c>
      <c r="AR25">
        <f t="shared" si="32"/>
        <v>1</v>
      </c>
    </row>
    <row r="26" spans="1:44" x14ac:dyDescent="0.2">
      <c r="A26">
        <v>4.8</v>
      </c>
      <c r="B26">
        <f t="shared" si="0"/>
        <v>0.60000000000000009</v>
      </c>
      <c r="C26">
        <f t="shared" si="2"/>
        <v>1.3438122776315191E-6</v>
      </c>
      <c r="D26">
        <f t="shared" si="3"/>
        <v>2.1414376755978889E-2</v>
      </c>
      <c r="F26">
        <f t="shared" si="4"/>
        <v>2.1414376755978889E-2</v>
      </c>
      <c r="G26">
        <f t="shared" si="5"/>
        <v>2.1414376755978889E-2</v>
      </c>
      <c r="H26">
        <f t="shared" si="1"/>
        <v>1</v>
      </c>
      <c r="J26">
        <f t="shared" si="6"/>
        <v>0.60000000000000009</v>
      </c>
      <c r="K26">
        <f t="shared" si="7"/>
        <v>0.60000000000000009</v>
      </c>
      <c r="L26">
        <f t="shared" si="8"/>
        <v>1</v>
      </c>
      <c r="N26">
        <f t="shared" si="9"/>
        <v>1.2849432340953914E-2</v>
      </c>
      <c r="O26">
        <f t="shared" si="10"/>
        <v>1.2849432340953915E-2</v>
      </c>
      <c r="P26">
        <f t="shared" si="11"/>
        <v>1</v>
      </c>
      <c r="R26">
        <f t="shared" si="12"/>
        <v>0.60000002877690251</v>
      </c>
      <c r="S26">
        <f t="shared" si="13"/>
        <v>0.37284946111785644</v>
      </c>
      <c r="T26">
        <f t="shared" si="14"/>
        <v>0</v>
      </c>
      <c r="V26">
        <f t="shared" si="15"/>
        <v>1.2848626053587336E-2</v>
      </c>
      <c r="W26">
        <f t="shared" si="16"/>
        <v>1.2848626053587336E-2</v>
      </c>
      <c r="X26">
        <f t="shared" si="17"/>
        <v>1</v>
      </c>
      <c r="Z26">
        <f t="shared" si="18"/>
        <v>8.0628736657891158E-7</v>
      </c>
      <c r="AA26">
        <f t="shared" si="19"/>
        <v>8.0628736657891158E-7</v>
      </c>
      <c r="AB26">
        <f t="shared" si="20"/>
        <v>1</v>
      </c>
      <c r="AD26">
        <f t="shared" si="21"/>
        <v>0.62141437675597899</v>
      </c>
      <c r="AE26">
        <f t="shared" si="22"/>
        <v>0.62141437675597899</v>
      </c>
      <c r="AF26">
        <f t="shared" si="23"/>
        <v>1</v>
      </c>
      <c r="AH26">
        <f t="shared" si="24"/>
        <v>8.0628736657891158E-7</v>
      </c>
      <c r="AI26">
        <f t="shared" si="25"/>
        <v>0.60000134381227777</v>
      </c>
      <c r="AJ26">
        <f t="shared" si="26"/>
        <v>0</v>
      </c>
      <c r="AL26">
        <f t="shared" si="27"/>
        <v>0.39999999999999991</v>
      </c>
      <c r="AM26">
        <f t="shared" si="28"/>
        <v>0.39999999999999991</v>
      </c>
      <c r="AN26">
        <f t="shared" si="29"/>
        <v>1</v>
      </c>
      <c r="AP26">
        <f t="shared" si="30"/>
        <v>0.99999865618772232</v>
      </c>
      <c r="AQ26">
        <f t="shared" si="31"/>
        <v>0.99999865618772232</v>
      </c>
      <c r="AR26">
        <f t="shared" si="32"/>
        <v>1</v>
      </c>
    </row>
    <row r="27" spans="1:44" x14ac:dyDescent="0.2">
      <c r="A27">
        <v>5</v>
      </c>
      <c r="B27">
        <f t="shared" si="0"/>
        <v>0.5</v>
      </c>
      <c r="C27">
        <f t="shared" si="2"/>
        <v>3.7266531720786705E-6</v>
      </c>
      <c r="D27">
        <f t="shared" si="3"/>
        <v>2.4960998439937598E-2</v>
      </c>
      <c r="F27">
        <f t="shared" si="4"/>
        <v>2.4960998439937598E-2</v>
      </c>
      <c r="G27">
        <f t="shared" si="5"/>
        <v>2.4960998439937598E-2</v>
      </c>
      <c r="H27">
        <f t="shared" si="1"/>
        <v>1</v>
      </c>
      <c r="J27">
        <f t="shared" si="6"/>
        <v>0.5</v>
      </c>
      <c r="K27">
        <f t="shared" si="7"/>
        <v>0.5</v>
      </c>
      <c r="L27">
        <f t="shared" si="8"/>
        <v>1</v>
      </c>
      <c r="N27">
        <f t="shared" si="9"/>
        <v>1.2482362546554838E-2</v>
      </c>
      <c r="O27">
        <f t="shared" si="10"/>
        <v>1.2482362546554838E-2</v>
      </c>
      <c r="P27">
        <f t="shared" si="11"/>
        <v>1</v>
      </c>
      <c r="R27">
        <f t="shared" si="12"/>
        <v>0.50000009302098403</v>
      </c>
      <c r="S27">
        <f t="shared" si="13"/>
        <v>0.26248245556753885</v>
      </c>
      <c r="T27">
        <f t="shared" si="14"/>
        <v>0</v>
      </c>
      <c r="V27">
        <f t="shared" si="15"/>
        <v>1.2480499219968799E-2</v>
      </c>
      <c r="W27">
        <f t="shared" si="16"/>
        <v>1.2480499219968799E-2</v>
      </c>
      <c r="X27">
        <f t="shared" si="17"/>
        <v>1</v>
      </c>
      <c r="Z27">
        <f t="shared" si="18"/>
        <v>1.8633265860393353E-6</v>
      </c>
      <c r="AA27">
        <f t="shared" si="19"/>
        <v>1.8633265860393353E-6</v>
      </c>
      <c r="AB27">
        <f t="shared" si="20"/>
        <v>1</v>
      </c>
      <c r="AD27">
        <f t="shared" si="21"/>
        <v>0.5249609984399376</v>
      </c>
      <c r="AE27">
        <f t="shared" si="22"/>
        <v>0.5249609984399376</v>
      </c>
      <c r="AF27">
        <f t="shared" si="23"/>
        <v>1</v>
      </c>
      <c r="AH27">
        <f t="shared" si="24"/>
        <v>1.8633265860393353E-6</v>
      </c>
      <c r="AI27">
        <f t="shared" si="25"/>
        <v>0.50000372665317205</v>
      </c>
      <c r="AJ27">
        <f t="shared" si="26"/>
        <v>0</v>
      </c>
      <c r="AL27">
        <f t="shared" si="27"/>
        <v>0.5</v>
      </c>
      <c r="AM27">
        <f t="shared" si="28"/>
        <v>0.5</v>
      </c>
      <c r="AN27">
        <f t="shared" si="29"/>
        <v>1</v>
      </c>
      <c r="AP27">
        <f t="shared" si="30"/>
        <v>0.99999627334682795</v>
      </c>
      <c r="AQ27">
        <f t="shared" si="31"/>
        <v>0.99999627334682795</v>
      </c>
      <c r="AR27">
        <f t="shared" si="32"/>
        <v>1</v>
      </c>
    </row>
    <row r="28" spans="1:44" x14ac:dyDescent="0.2">
      <c r="A28">
        <v>5.2</v>
      </c>
      <c r="B28">
        <f t="shared" si="0"/>
        <v>0.39999999999999991</v>
      </c>
      <c r="C28">
        <f t="shared" si="2"/>
        <v>9.9295043058510811E-6</v>
      </c>
      <c r="D28">
        <f t="shared" si="3"/>
        <v>2.925892982538271E-2</v>
      </c>
      <c r="F28">
        <f t="shared" si="4"/>
        <v>2.925892982538271E-2</v>
      </c>
      <c r="G28">
        <f t="shared" si="5"/>
        <v>2.925892982538271E-2</v>
      </c>
      <c r="H28">
        <f t="shared" si="1"/>
        <v>1</v>
      </c>
      <c r="J28">
        <f t="shared" si="6"/>
        <v>0.39999999999999991</v>
      </c>
      <c r="K28">
        <f t="shared" si="7"/>
        <v>0.39999999999999991</v>
      </c>
      <c r="L28">
        <f t="shared" si="8"/>
        <v>1</v>
      </c>
      <c r="N28">
        <f t="shared" si="9"/>
        <v>1.170754373187542E-2</v>
      </c>
      <c r="O28">
        <f t="shared" si="10"/>
        <v>1.170754373187542E-2</v>
      </c>
      <c r="P28">
        <f t="shared" si="11"/>
        <v>1</v>
      </c>
      <c r="R28">
        <f t="shared" si="12"/>
        <v>0.40000029052666958</v>
      </c>
      <c r="S28">
        <f t="shared" si="13"/>
        <v>0.17170783425854502</v>
      </c>
      <c r="T28">
        <f t="shared" si="14"/>
        <v>0</v>
      </c>
      <c r="V28">
        <f t="shared" si="15"/>
        <v>1.1703571930153081E-2</v>
      </c>
      <c r="W28">
        <f t="shared" si="16"/>
        <v>1.1703571930153081E-2</v>
      </c>
      <c r="X28">
        <f t="shared" si="17"/>
        <v>1</v>
      </c>
      <c r="Z28">
        <f t="shared" si="18"/>
        <v>3.9718017223404318E-6</v>
      </c>
      <c r="AA28">
        <f t="shared" si="19"/>
        <v>3.9718017223404318E-6</v>
      </c>
      <c r="AB28">
        <f t="shared" si="20"/>
        <v>1</v>
      </c>
      <c r="AD28">
        <f t="shared" si="21"/>
        <v>0.42925892982538261</v>
      </c>
      <c r="AE28">
        <f t="shared" si="22"/>
        <v>0.42925892982538261</v>
      </c>
      <c r="AF28">
        <f t="shared" si="23"/>
        <v>1</v>
      </c>
      <c r="AH28">
        <f t="shared" si="24"/>
        <v>3.9718017223404318E-6</v>
      </c>
      <c r="AI28">
        <f t="shared" si="25"/>
        <v>0.40000992950430575</v>
      </c>
      <c r="AJ28">
        <f t="shared" si="26"/>
        <v>0</v>
      </c>
      <c r="AL28">
        <f t="shared" si="27"/>
        <v>0.60000000000000009</v>
      </c>
      <c r="AM28">
        <f t="shared" si="28"/>
        <v>0.60000000000000009</v>
      </c>
      <c r="AN28">
        <f t="shared" si="29"/>
        <v>1</v>
      </c>
      <c r="AP28">
        <f t="shared" si="30"/>
        <v>0.99999007049569411</v>
      </c>
      <c r="AQ28">
        <f t="shared" si="31"/>
        <v>0.99999007049569411</v>
      </c>
      <c r="AR28">
        <f t="shared" si="32"/>
        <v>1</v>
      </c>
    </row>
    <row r="29" spans="1:44" x14ac:dyDescent="0.2">
      <c r="A29">
        <v>5.4</v>
      </c>
      <c r="B29">
        <f t="shared" si="0"/>
        <v>0.29999999999999982</v>
      </c>
      <c r="C29">
        <f t="shared" si="2"/>
        <v>2.5419346516199291E-5</v>
      </c>
      <c r="D29">
        <f t="shared" si="3"/>
        <v>3.4501675056323997E-2</v>
      </c>
      <c r="F29">
        <f t="shared" si="4"/>
        <v>3.4501675056323997E-2</v>
      </c>
      <c r="G29">
        <f t="shared" si="5"/>
        <v>3.4501675056323997E-2</v>
      </c>
      <c r="H29">
        <f t="shared" si="1"/>
        <v>1</v>
      </c>
      <c r="J29">
        <f t="shared" si="6"/>
        <v>0.29999999999999982</v>
      </c>
      <c r="K29">
        <f t="shared" si="7"/>
        <v>0.29999999999999982</v>
      </c>
      <c r="L29">
        <f t="shared" si="8"/>
        <v>1</v>
      </c>
      <c r="N29">
        <f t="shared" si="9"/>
        <v>1.0358128320852051E-2</v>
      </c>
      <c r="O29">
        <f t="shared" si="10"/>
        <v>1.0358128320852053E-2</v>
      </c>
      <c r="P29">
        <f t="shared" si="11"/>
        <v>1</v>
      </c>
      <c r="R29">
        <f t="shared" si="12"/>
        <v>0.30000087701003347</v>
      </c>
      <c r="S29">
        <f t="shared" si="13"/>
        <v>0.10035900533088558</v>
      </c>
      <c r="T29">
        <f t="shared" si="14"/>
        <v>0</v>
      </c>
      <c r="V29">
        <f t="shared" si="15"/>
        <v>1.0350502516897193E-2</v>
      </c>
      <c r="W29">
        <f t="shared" si="16"/>
        <v>1.0350502516897193E-2</v>
      </c>
      <c r="X29">
        <f t="shared" si="17"/>
        <v>1</v>
      </c>
      <c r="Z29">
        <f t="shared" si="18"/>
        <v>7.625803954859783E-6</v>
      </c>
      <c r="AA29">
        <f t="shared" si="19"/>
        <v>7.625803954859783E-6</v>
      </c>
      <c r="AB29">
        <f t="shared" si="20"/>
        <v>1</v>
      </c>
      <c r="AD29">
        <f t="shared" si="21"/>
        <v>0.33450167505632383</v>
      </c>
      <c r="AE29">
        <f t="shared" si="22"/>
        <v>0.33450167505632383</v>
      </c>
      <c r="AF29">
        <f t="shared" si="23"/>
        <v>1</v>
      </c>
      <c r="AH29">
        <f t="shared" si="24"/>
        <v>7.625803954859783E-6</v>
      </c>
      <c r="AI29">
        <f t="shared" si="25"/>
        <v>0.300025419346516</v>
      </c>
      <c r="AJ29">
        <f t="shared" si="26"/>
        <v>0</v>
      </c>
      <c r="AL29">
        <f t="shared" si="27"/>
        <v>0.70000000000000018</v>
      </c>
      <c r="AM29">
        <f t="shared" si="28"/>
        <v>0.70000000000000018</v>
      </c>
      <c r="AN29">
        <f t="shared" si="29"/>
        <v>1</v>
      </c>
      <c r="AP29">
        <f t="shared" si="30"/>
        <v>0.99997458065348377</v>
      </c>
      <c r="AQ29">
        <f t="shared" si="31"/>
        <v>0.99997458065348377</v>
      </c>
      <c r="AR29">
        <f t="shared" si="32"/>
        <v>1</v>
      </c>
    </row>
    <row r="30" spans="1:44" x14ac:dyDescent="0.2">
      <c r="A30">
        <v>5.6</v>
      </c>
      <c r="B30">
        <f t="shared" si="0"/>
        <v>0.20000000000000018</v>
      </c>
      <c r="C30">
        <f t="shared" si="2"/>
        <v>6.2521503774820152E-5</v>
      </c>
      <c r="D30">
        <f t="shared" si="3"/>
        <v>4.0940652430237118E-2</v>
      </c>
      <c r="F30">
        <f t="shared" si="4"/>
        <v>4.0940652430237118E-2</v>
      </c>
      <c r="G30">
        <f t="shared" si="5"/>
        <v>4.0940652430237118E-2</v>
      </c>
      <c r="H30">
        <f t="shared" si="1"/>
        <v>1</v>
      </c>
      <c r="J30">
        <f t="shared" si="6"/>
        <v>0.20000000000000018</v>
      </c>
      <c r="K30">
        <f t="shared" si="7"/>
        <v>0.20000000000000018</v>
      </c>
      <c r="L30">
        <f t="shared" si="8"/>
        <v>1</v>
      </c>
      <c r="N30">
        <f t="shared" si="9"/>
        <v>8.2006347868023959E-3</v>
      </c>
      <c r="O30">
        <f t="shared" si="10"/>
        <v>8.2006347868023959E-3</v>
      </c>
      <c r="P30">
        <f t="shared" si="11"/>
        <v>1</v>
      </c>
      <c r="R30">
        <f t="shared" si="12"/>
        <v>0.20000255967115563</v>
      </c>
      <c r="S30">
        <f t="shared" si="13"/>
        <v>4.8203194457957926E-2</v>
      </c>
      <c r="T30">
        <f t="shared" si="14"/>
        <v>0</v>
      </c>
      <c r="V30">
        <f t="shared" si="15"/>
        <v>8.1881304860474315E-3</v>
      </c>
      <c r="W30">
        <f t="shared" si="16"/>
        <v>8.1881304860474315E-3</v>
      </c>
      <c r="X30">
        <f t="shared" si="17"/>
        <v>1</v>
      </c>
      <c r="Z30">
        <f t="shared" si="18"/>
        <v>1.2504300754964042E-5</v>
      </c>
      <c r="AA30">
        <f t="shared" si="19"/>
        <v>1.2504300754964042E-5</v>
      </c>
      <c r="AB30">
        <f t="shared" si="20"/>
        <v>1</v>
      </c>
      <c r="AD30">
        <f t="shared" si="21"/>
        <v>0.2409406524302373</v>
      </c>
      <c r="AE30">
        <f t="shared" si="22"/>
        <v>0.2409406524302373</v>
      </c>
      <c r="AF30">
        <f t="shared" si="23"/>
        <v>1</v>
      </c>
      <c r="AH30">
        <f t="shared" si="24"/>
        <v>1.2504300754964042E-5</v>
      </c>
      <c r="AI30">
        <f t="shared" si="25"/>
        <v>0.20006252150377499</v>
      </c>
      <c r="AJ30">
        <f t="shared" si="26"/>
        <v>0</v>
      </c>
      <c r="AL30">
        <f t="shared" si="27"/>
        <v>0.79999999999999982</v>
      </c>
      <c r="AM30">
        <f t="shared" si="28"/>
        <v>0.79999999999999982</v>
      </c>
      <c r="AN30">
        <f t="shared" si="29"/>
        <v>1</v>
      </c>
      <c r="AP30">
        <f t="shared" si="30"/>
        <v>0.99993747849622516</v>
      </c>
      <c r="AQ30">
        <f t="shared" si="31"/>
        <v>0.99993747849622516</v>
      </c>
      <c r="AR30">
        <f t="shared" si="32"/>
        <v>1</v>
      </c>
    </row>
    <row r="31" spans="1:44" x14ac:dyDescent="0.2">
      <c r="A31">
        <v>5.8</v>
      </c>
      <c r="B31">
        <f t="shared" si="0"/>
        <v>0.10000000000000009</v>
      </c>
      <c r="C31">
        <f t="shared" si="2"/>
        <v>1.4774836023203364E-4</v>
      </c>
      <c r="D31">
        <f t="shared" si="3"/>
        <v>4.8904299176940641E-2</v>
      </c>
      <c r="F31">
        <f t="shared" si="4"/>
        <v>4.8904299176940641E-2</v>
      </c>
      <c r="G31">
        <f t="shared" si="5"/>
        <v>4.8904299176940641E-2</v>
      </c>
      <c r="H31">
        <f t="shared" si="1"/>
        <v>1</v>
      </c>
      <c r="J31">
        <f t="shared" si="6"/>
        <v>0.10000000000000009</v>
      </c>
      <c r="K31">
        <f t="shared" si="7"/>
        <v>0.10000000000000009</v>
      </c>
      <c r="L31">
        <f t="shared" si="8"/>
        <v>1</v>
      </c>
      <c r="N31">
        <f t="shared" si="9"/>
        <v>4.9052047537172716E-3</v>
      </c>
      <c r="O31">
        <f t="shared" si="10"/>
        <v>4.9052047537172716E-3</v>
      </c>
      <c r="P31">
        <f t="shared" si="11"/>
        <v>1</v>
      </c>
      <c r="R31">
        <f t="shared" si="12"/>
        <v>0.10000722553001178</v>
      </c>
      <c r="S31">
        <f t="shared" si="13"/>
        <v>1.4912430283728979E-2</v>
      </c>
      <c r="T31">
        <f t="shared" si="14"/>
        <v>0</v>
      </c>
      <c r="V31">
        <f t="shared" si="15"/>
        <v>4.8904299176940683E-3</v>
      </c>
      <c r="W31">
        <f t="shared" si="16"/>
        <v>4.8904299176940683E-3</v>
      </c>
      <c r="X31">
        <f t="shared" si="17"/>
        <v>1</v>
      </c>
      <c r="Z31">
        <f t="shared" si="18"/>
        <v>1.4774836023203376E-5</v>
      </c>
      <c r="AA31">
        <f t="shared" si="19"/>
        <v>1.4774836023203376E-5</v>
      </c>
      <c r="AB31">
        <f t="shared" si="20"/>
        <v>1</v>
      </c>
      <c r="AD31">
        <f t="shared" si="21"/>
        <v>0.14890429917694073</v>
      </c>
      <c r="AE31">
        <f t="shared" si="22"/>
        <v>0.14890429917694073</v>
      </c>
      <c r="AF31">
        <f t="shared" si="23"/>
        <v>1</v>
      </c>
      <c r="AH31">
        <f t="shared" si="24"/>
        <v>1.4774836023203376E-5</v>
      </c>
      <c r="AI31">
        <f t="shared" si="25"/>
        <v>0.10014774836023212</v>
      </c>
      <c r="AJ31">
        <f t="shared" si="26"/>
        <v>0</v>
      </c>
      <c r="AL31">
        <f t="shared" si="27"/>
        <v>0.89999999999999991</v>
      </c>
      <c r="AM31">
        <f t="shared" si="28"/>
        <v>0.89999999999999991</v>
      </c>
      <c r="AN31">
        <f t="shared" si="29"/>
        <v>1</v>
      </c>
      <c r="AP31">
        <f t="shared" si="30"/>
        <v>0.99985225163976799</v>
      </c>
      <c r="AQ31">
        <f t="shared" si="31"/>
        <v>0.99985225163976799</v>
      </c>
      <c r="AR31">
        <f t="shared" si="32"/>
        <v>1</v>
      </c>
    </row>
    <row r="32" spans="1:44" x14ac:dyDescent="0.2">
      <c r="A32">
        <v>6</v>
      </c>
      <c r="B32">
        <f t="shared" si="0"/>
        <v>0</v>
      </c>
      <c r="C32">
        <f t="shared" si="2"/>
        <v>3.3546262790251185E-4</v>
      </c>
      <c r="D32">
        <f t="shared" si="3"/>
        <v>5.8823529411764705E-2</v>
      </c>
      <c r="F32">
        <f t="shared" si="4"/>
        <v>0</v>
      </c>
      <c r="G32">
        <f t="shared" si="5"/>
        <v>0</v>
      </c>
      <c r="H32">
        <f t="shared" si="1"/>
        <v>1</v>
      </c>
      <c r="J32">
        <f t="shared" si="6"/>
        <v>3.3546262790251185E-4</v>
      </c>
      <c r="K32">
        <f t="shared" si="7"/>
        <v>3.3546262790251185E-4</v>
      </c>
      <c r="L32">
        <f t="shared" si="8"/>
        <v>1</v>
      </c>
      <c r="N32">
        <f t="shared" si="9"/>
        <v>0</v>
      </c>
      <c r="O32">
        <f t="shared" si="10"/>
        <v>0</v>
      </c>
      <c r="P32">
        <f t="shared" si="11"/>
        <v>1</v>
      </c>
      <c r="R32">
        <f t="shared" si="12"/>
        <v>1.9733095758971284E-5</v>
      </c>
      <c r="S32">
        <f t="shared" si="13"/>
        <v>1.9733095758971284E-5</v>
      </c>
      <c r="T32">
        <f t="shared" si="14"/>
        <v>1</v>
      </c>
      <c r="V32">
        <f t="shared" si="15"/>
        <v>0</v>
      </c>
      <c r="W32">
        <f t="shared" si="16"/>
        <v>0</v>
      </c>
      <c r="X32">
        <f t="shared" si="17"/>
        <v>1</v>
      </c>
      <c r="Z32">
        <f t="shared" si="18"/>
        <v>0</v>
      </c>
      <c r="AA32">
        <f t="shared" si="19"/>
        <v>0</v>
      </c>
      <c r="AB32">
        <f t="shared" si="20"/>
        <v>1</v>
      </c>
      <c r="AD32">
        <f t="shared" si="21"/>
        <v>5.8823529411764705E-2</v>
      </c>
      <c r="AE32">
        <f t="shared" si="22"/>
        <v>5.8823529411764705E-2</v>
      </c>
      <c r="AF32">
        <f t="shared" si="23"/>
        <v>1</v>
      </c>
      <c r="AH32">
        <f t="shared" si="24"/>
        <v>0</v>
      </c>
      <c r="AI32">
        <f t="shared" si="25"/>
        <v>3.3546262790251185E-4</v>
      </c>
      <c r="AJ32">
        <f t="shared" si="26"/>
        <v>0</v>
      </c>
      <c r="AL32">
        <f t="shared" si="27"/>
        <v>0.99966453737209748</v>
      </c>
      <c r="AM32">
        <f t="shared" si="28"/>
        <v>0.99966453737209748</v>
      </c>
      <c r="AN32">
        <f t="shared" si="29"/>
        <v>1</v>
      </c>
      <c r="AP32">
        <f t="shared" si="30"/>
        <v>1</v>
      </c>
      <c r="AQ32">
        <f t="shared" si="31"/>
        <v>1</v>
      </c>
      <c r="AR32">
        <f t="shared" si="32"/>
        <v>1</v>
      </c>
    </row>
    <row r="33" spans="1:44" x14ac:dyDescent="0.2">
      <c r="A33">
        <v>6.2</v>
      </c>
      <c r="B33">
        <f t="shared" si="0"/>
        <v>0</v>
      </c>
      <c r="C33">
        <f t="shared" si="2"/>
        <v>7.3180241888047277E-4</v>
      </c>
      <c r="D33">
        <f t="shared" si="3"/>
        <v>7.1265170573185765E-2</v>
      </c>
      <c r="F33">
        <f t="shared" si="4"/>
        <v>0</v>
      </c>
      <c r="G33">
        <f t="shared" si="5"/>
        <v>0</v>
      </c>
      <c r="H33">
        <f t="shared" si="1"/>
        <v>1</v>
      </c>
      <c r="J33">
        <f t="shared" si="6"/>
        <v>7.3180241888047277E-4</v>
      </c>
      <c r="K33">
        <f t="shared" si="7"/>
        <v>7.3180241888047277E-4</v>
      </c>
      <c r="L33">
        <f t="shared" si="8"/>
        <v>1</v>
      </c>
      <c r="N33">
        <f t="shared" si="9"/>
        <v>0</v>
      </c>
      <c r="O33">
        <f t="shared" si="10"/>
        <v>0</v>
      </c>
      <c r="P33">
        <f t="shared" si="11"/>
        <v>1</v>
      </c>
      <c r="R33">
        <f t="shared" si="12"/>
        <v>5.2152024207386832E-5</v>
      </c>
      <c r="S33">
        <f t="shared" si="13"/>
        <v>5.2152024207386832E-5</v>
      </c>
      <c r="T33">
        <f t="shared" si="14"/>
        <v>1</v>
      </c>
      <c r="V33">
        <f t="shared" si="15"/>
        <v>0</v>
      </c>
      <c r="W33">
        <f t="shared" si="16"/>
        <v>0</v>
      </c>
      <c r="X33">
        <f t="shared" si="17"/>
        <v>1</v>
      </c>
      <c r="Z33">
        <f t="shared" si="18"/>
        <v>0</v>
      </c>
      <c r="AA33">
        <f t="shared" si="19"/>
        <v>0</v>
      </c>
      <c r="AB33">
        <f t="shared" si="20"/>
        <v>1</v>
      </c>
      <c r="AD33">
        <f t="shared" si="21"/>
        <v>7.1265170573185765E-2</v>
      </c>
      <c r="AE33">
        <f t="shared" si="22"/>
        <v>7.1265170573185765E-2</v>
      </c>
      <c r="AF33">
        <f t="shared" si="23"/>
        <v>1</v>
      </c>
      <c r="AH33">
        <f t="shared" si="24"/>
        <v>0</v>
      </c>
      <c r="AI33">
        <f t="shared" si="25"/>
        <v>7.3180241888047277E-4</v>
      </c>
      <c r="AJ33">
        <f t="shared" si="26"/>
        <v>0</v>
      </c>
      <c r="AL33">
        <f t="shared" si="27"/>
        <v>0.99926819758111951</v>
      </c>
      <c r="AM33">
        <f t="shared" si="28"/>
        <v>0.99926819758111951</v>
      </c>
      <c r="AN33">
        <f t="shared" si="29"/>
        <v>1</v>
      </c>
      <c r="AP33">
        <f t="shared" si="30"/>
        <v>1</v>
      </c>
      <c r="AQ33">
        <f t="shared" si="31"/>
        <v>1</v>
      </c>
      <c r="AR33">
        <f t="shared" si="32"/>
        <v>1</v>
      </c>
    </row>
    <row r="34" spans="1:44" x14ac:dyDescent="0.2">
      <c r="A34">
        <v>6.4</v>
      </c>
      <c r="B34">
        <f t="shared" ref="B34:B65" si="33">IF(A34&lt;$AV$3,0,IF(AND($AV$3&lt;=A34,A34&lt;=$AW$3),(A34-$AV$3)/($AW$3-$AV$3),IF(AND($AW$3&lt;A34,A34&lt;=$AX$3),($AX$3-A34)/($AX$3-$AW$3),0)))</f>
        <v>0</v>
      </c>
      <c r="C34">
        <f t="shared" si="2"/>
        <v>1.5338106793244659E-3</v>
      </c>
      <c r="D34">
        <f t="shared" si="3"/>
        <v>8.697467297522965E-2</v>
      </c>
      <c r="F34">
        <f t="shared" si="4"/>
        <v>0</v>
      </c>
      <c r="G34">
        <f t="shared" si="5"/>
        <v>0</v>
      </c>
      <c r="H34">
        <f t="shared" ref="H34:H65" si="34">IF(ABS(F34-G34)&lt;1*10^(-6),1,0)</f>
        <v>1</v>
      </c>
      <c r="J34">
        <f t="shared" si="6"/>
        <v>1.5338106793244659E-3</v>
      </c>
      <c r="K34">
        <f t="shared" si="7"/>
        <v>1.5338106793244659E-3</v>
      </c>
      <c r="L34">
        <f t="shared" si="8"/>
        <v>1</v>
      </c>
      <c r="N34">
        <f t="shared" si="9"/>
        <v>0</v>
      </c>
      <c r="O34">
        <f t="shared" si="10"/>
        <v>0</v>
      </c>
      <c r="P34">
        <f t="shared" si="11"/>
        <v>1</v>
      </c>
      <c r="R34">
        <f t="shared" si="12"/>
        <v>1.3340268224016025E-4</v>
      </c>
      <c r="S34">
        <f t="shared" si="13"/>
        <v>1.3340268224016025E-4</v>
      </c>
      <c r="T34">
        <f t="shared" si="14"/>
        <v>1</v>
      </c>
      <c r="V34">
        <f t="shared" si="15"/>
        <v>0</v>
      </c>
      <c r="W34">
        <f t="shared" si="16"/>
        <v>0</v>
      </c>
      <c r="X34">
        <f t="shared" si="17"/>
        <v>1</v>
      </c>
      <c r="Z34">
        <f t="shared" si="18"/>
        <v>0</v>
      </c>
      <c r="AA34">
        <f t="shared" si="19"/>
        <v>0</v>
      </c>
      <c r="AB34">
        <f t="shared" si="20"/>
        <v>1</v>
      </c>
      <c r="AD34">
        <f t="shared" si="21"/>
        <v>8.697467297522965E-2</v>
      </c>
      <c r="AE34">
        <f t="shared" si="22"/>
        <v>8.697467297522965E-2</v>
      </c>
      <c r="AF34">
        <f t="shared" si="23"/>
        <v>1</v>
      </c>
      <c r="AH34">
        <f t="shared" si="24"/>
        <v>0</v>
      </c>
      <c r="AI34">
        <f t="shared" si="25"/>
        <v>1.5338106793244659E-3</v>
      </c>
      <c r="AJ34">
        <f t="shared" si="26"/>
        <v>0</v>
      </c>
      <c r="AL34">
        <f t="shared" si="27"/>
        <v>0.99846618932067555</v>
      </c>
      <c r="AM34">
        <f t="shared" si="28"/>
        <v>0.99846618932067555</v>
      </c>
      <c r="AN34">
        <f t="shared" si="29"/>
        <v>1</v>
      </c>
      <c r="AP34">
        <f t="shared" si="30"/>
        <v>1</v>
      </c>
      <c r="AQ34">
        <f t="shared" si="31"/>
        <v>1</v>
      </c>
      <c r="AR34">
        <f t="shared" si="32"/>
        <v>1</v>
      </c>
    </row>
    <row r="35" spans="1:44" x14ac:dyDescent="0.2">
      <c r="A35">
        <v>6.6</v>
      </c>
      <c r="B35">
        <f t="shared" si="33"/>
        <v>0</v>
      </c>
      <c r="C35">
        <f t="shared" si="2"/>
        <v>3.0887154082367661E-3</v>
      </c>
      <c r="D35">
        <f t="shared" si="3"/>
        <v>0.10692785577570808</v>
      </c>
      <c r="F35">
        <f t="shared" si="4"/>
        <v>0</v>
      </c>
      <c r="G35">
        <f t="shared" si="5"/>
        <v>0</v>
      </c>
      <c r="H35">
        <f t="shared" si="34"/>
        <v>1</v>
      </c>
      <c r="J35">
        <f t="shared" si="6"/>
        <v>3.0887154082367661E-3</v>
      </c>
      <c r="K35">
        <f t="shared" si="7"/>
        <v>3.0887154082367661E-3</v>
      </c>
      <c r="L35">
        <f t="shared" si="8"/>
        <v>1</v>
      </c>
      <c r="N35">
        <f t="shared" si="9"/>
        <v>0</v>
      </c>
      <c r="O35">
        <f t="shared" si="10"/>
        <v>0</v>
      </c>
      <c r="P35">
        <f t="shared" si="11"/>
        <v>1</v>
      </c>
      <c r="R35">
        <f t="shared" si="12"/>
        <v>3.3026971570414824E-4</v>
      </c>
      <c r="S35">
        <f t="shared" si="13"/>
        <v>3.3026971570414824E-4</v>
      </c>
      <c r="T35">
        <f t="shared" si="14"/>
        <v>1</v>
      </c>
      <c r="V35">
        <f t="shared" si="15"/>
        <v>0</v>
      </c>
      <c r="W35">
        <f t="shared" si="16"/>
        <v>0</v>
      </c>
      <c r="X35">
        <f t="shared" si="17"/>
        <v>1</v>
      </c>
      <c r="Z35">
        <f t="shared" si="18"/>
        <v>0</v>
      </c>
      <c r="AA35">
        <f t="shared" si="19"/>
        <v>0</v>
      </c>
      <c r="AB35">
        <f t="shared" si="20"/>
        <v>1</v>
      </c>
      <c r="AD35">
        <f t="shared" si="21"/>
        <v>0.10692785577570808</v>
      </c>
      <c r="AE35">
        <f t="shared" si="22"/>
        <v>0.10692785577570808</v>
      </c>
      <c r="AF35">
        <f t="shared" si="23"/>
        <v>1</v>
      </c>
      <c r="AH35">
        <f t="shared" si="24"/>
        <v>0</v>
      </c>
      <c r="AI35">
        <f t="shared" si="25"/>
        <v>3.0887154082367661E-3</v>
      </c>
      <c r="AJ35">
        <f t="shared" si="26"/>
        <v>0</v>
      </c>
      <c r="AL35">
        <f t="shared" si="27"/>
        <v>0.99691128459176326</v>
      </c>
      <c r="AM35">
        <f t="shared" si="28"/>
        <v>0.99691128459176326</v>
      </c>
      <c r="AN35">
        <f t="shared" si="29"/>
        <v>1</v>
      </c>
      <c r="AP35">
        <f t="shared" si="30"/>
        <v>1</v>
      </c>
      <c r="AQ35">
        <f t="shared" si="31"/>
        <v>1</v>
      </c>
      <c r="AR35">
        <f t="shared" si="32"/>
        <v>1</v>
      </c>
    </row>
    <row r="36" spans="1:44" x14ac:dyDescent="0.2">
      <c r="A36">
        <v>6.8</v>
      </c>
      <c r="B36">
        <f t="shared" si="33"/>
        <v>0</v>
      </c>
      <c r="C36">
        <f t="shared" si="2"/>
        <v>5.9760228950059375E-3</v>
      </c>
      <c r="D36">
        <f t="shared" si="3"/>
        <v>0.13238720610040242</v>
      </c>
      <c r="F36">
        <f t="shared" si="4"/>
        <v>0</v>
      </c>
      <c r="G36">
        <f t="shared" si="5"/>
        <v>0</v>
      </c>
      <c r="H36">
        <f t="shared" si="34"/>
        <v>1</v>
      </c>
      <c r="J36">
        <f t="shared" si="6"/>
        <v>5.9760228950059375E-3</v>
      </c>
      <c r="K36">
        <f t="shared" si="7"/>
        <v>5.9760228950059375E-3</v>
      </c>
      <c r="L36">
        <f t="shared" si="8"/>
        <v>1</v>
      </c>
      <c r="N36">
        <f t="shared" si="9"/>
        <v>0</v>
      </c>
      <c r="O36">
        <f t="shared" si="10"/>
        <v>0</v>
      </c>
      <c r="P36">
        <f t="shared" si="11"/>
        <v>1</v>
      </c>
      <c r="R36">
        <f t="shared" si="12"/>
        <v>7.9114897466187452E-4</v>
      </c>
      <c r="S36">
        <f t="shared" si="13"/>
        <v>7.9114897466187452E-4</v>
      </c>
      <c r="T36">
        <f t="shared" si="14"/>
        <v>1</v>
      </c>
      <c r="V36">
        <f t="shared" si="15"/>
        <v>0</v>
      </c>
      <c r="W36">
        <f t="shared" si="16"/>
        <v>0</v>
      </c>
      <c r="X36">
        <f t="shared" si="17"/>
        <v>1</v>
      </c>
      <c r="Z36">
        <f t="shared" si="18"/>
        <v>0</v>
      </c>
      <c r="AA36">
        <f t="shared" si="19"/>
        <v>0</v>
      </c>
      <c r="AB36">
        <f t="shared" si="20"/>
        <v>1</v>
      </c>
      <c r="AD36">
        <f t="shared" si="21"/>
        <v>0.13238720610040242</v>
      </c>
      <c r="AE36">
        <f t="shared" si="22"/>
        <v>0.13238720610040242</v>
      </c>
      <c r="AF36">
        <f t="shared" si="23"/>
        <v>1</v>
      </c>
      <c r="AH36">
        <f t="shared" si="24"/>
        <v>0</v>
      </c>
      <c r="AI36">
        <f t="shared" si="25"/>
        <v>5.9760228950059375E-3</v>
      </c>
      <c r="AJ36">
        <f t="shared" si="26"/>
        <v>0</v>
      </c>
      <c r="AL36">
        <f t="shared" si="27"/>
        <v>0.99402397710499402</v>
      </c>
      <c r="AM36">
        <f t="shared" si="28"/>
        <v>0.99402397710499402</v>
      </c>
      <c r="AN36">
        <f t="shared" si="29"/>
        <v>1</v>
      </c>
      <c r="AP36">
        <f t="shared" si="30"/>
        <v>1</v>
      </c>
      <c r="AQ36">
        <f t="shared" si="31"/>
        <v>1</v>
      </c>
      <c r="AR36">
        <f t="shared" si="32"/>
        <v>1</v>
      </c>
    </row>
    <row r="37" spans="1:44" x14ac:dyDescent="0.2">
      <c r="A37">
        <v>7</v>
      </c>
      <c r="B37">
        <f t="shared" si="33"/>
        <v>0</v>
      </c>
      <c r="C37">
        <f t="shared" si="2"/>
        <v>1.1108996538242306E-2</v>
      </c>
      <c r="D37">
        <f t="shared" si="3"/>
        <v>0.16494845360824742</v>
      </c>
      <c r="F37">
        <f t="shared" si="4"/>
        <v>0</v>
      </c>
      <c r="G37">
        <f t="shared" si="5"/>
        <v>0</v>
      </c>
      <c r="H37">
        <f t="shared" si="34"/>
        <v>1</v>
      </c>
      <c r="J37">
        <f t="shared" si="6"/>
        <v>1.1108996538242306E-2</v>
      </c>
      <c r="K37">
        <f t="shared" si="7"/>
        <v>1.1108996538242306E-2</v>
      </c>
      <c r="L37">
        <f t="shared" si="8"/>
        <v>1</v>
      </c>
      <c r="N37">
        <f t="shared" si="9"/>
        <v>0</v>
      </c>
      <c r="O37">
        <f t="shared" si="10"/>
        <v>0</v>
      </c>
      <c r="P37">
        <f t="shared" si="11"/>
        <v>1</v>
      </c>
      <c r="R37">
        <f t="shared" si="12"/>
        <v>1.8324118001224422E-3</v>
      </c>
      <c r="S37">
        <f t="shared" si="13"/>
        <v>1.8324118001224422E-3</v>
      </c>
      <c r="T37">
        <f t="shared" si="14"/>
        <v>1</v>
      </c>
      <c r="V37">
        <f t="shared" si="15"/>
        <v>0</v>
      </c>
      <c r="W37">
        <f t="shared" si="16"/>
        <v>0</v>
      </c>
      <c r="X37">
        <f t="shared" si="17"/>
        <v>1</v>
      </c>
      <c r="Z37">
        <f t="shared" si="18"/>
        <v>0</v>
      </c>
      <c r="AA37">
        <f t="shared" si="19"/>
        <v>0</v>
      </c>
      <c r="AB37">
        <f t="shared" si="20"/>
        <v>1</v>
      </c>
      <c r="AD37">
        <f t="shared" si="21"/>
        <v>0.16494845360824742</v>
      </c>
      <c r="AE37">
        <f t="shared" si="22"/>
        <v>0.16494845360824742</v>
      </c>
      <c r="AF37">
        <f t="shared" si="23"/>
        <v>1</v>
      </c>
      <c r="AH37">
        <f t="shared" si="24"/>
        <v>0</v>
      </c>
      <c r="AI37">
        <f t="shared" si="25"/>
        <v>1.1108996538242306E-2</v>
      </c>
      <c r="AJ37">
        <f t="shared" si="26"/>
        <v>0</v>
      </c>
      <c r="AL37">
        <f t="shared" si="27"/>
        <v>0.98889100346175773</v>
      </c>
      <c r="AM37">
        <f t="shared" si="28"/>
        <v>0.98889100346175773</v>
      </c>
      <c r="AN37">
        <f t="shared" si="29"/>
        <v>1</v>
      </c>
      <c r="AP37">
        <f t="shared" si="30"/>
        <v>1</v>
      </c>
      <c r="AQ37">
        <f t="shared" si="31"/>
        <v>1</v>
      </c>
      <c r="AR37">
        <f t="shared" si="32"/>
        <v>1</v>
      </c>
    </row>
    <row r="38" spans="1:44" x14ac:dyDescent="0.2">
      <c r="A38">
        <v>7.2</v>
      </c>
      <c r="B38">
        <f t="shared" si="33"/>
        <v>0</v>
      </c>
      <c r="C38">
        <f t="shared" si="2"/>
        <v>1.9841094744370295E-2</v>
      </c>
      <c r="D38">
        <f t="shared" si="3"/>
        <v>0.20654329147389297</v>
      </c>
      <c r="F38">
        <f t="shared" si="4"/>
        <v>0</v>
      </c>
      <c r="G38">
        <f t="shared" si="5"/>
        <v>0</v>
      </c>
      <c r="H38">
        <f t="shared" si="34"/>
        <v>1</v>
      </c>
      <c r="J38">
        <f t="shared" si="6"/>
        <v>1.9841094744370295E-2</v>
      </c>
      <c r="K38">
        <f t="shared" si="7"/>
        <v>1.9841094744370295E-2</v>
      </c>
      <c r="L38">
        <f t="shared" si="8"/>
        <v>1</v>
      </c>
      <c r="N38">
        <f t="shared" si="9"/>
        <v>0</v>
      </c>
      <c r="O38">
        <f t="shared" si="10"/>
        <v>0</v>
      </c>
      <c r="P38">
        <f t="shared" si="11"/>
        <v>1</v>
      </c>
      <c r="R38">
        <f t="shared" si="12"/>
        <v>4.0980450149475994E-3</v>
      </c>
      <c r="S38">
        <f t="shared" si="13"/>
        <v>4.0980450149475994E-3</v>
      </c>
      <c r="T38">
        <f t="shared" si="14"/>
        <v>1</v>
      </c>
      <c r="V38">
        <f t="shared" si="15"/>
        <v>0</v>
      </c>
      <c r="W38">
        <f t="shared" si="16"/>
        <v>0</v>
      </c>
      <c r="X38">
        <f t="shared" si="17"/>
        <v>1</v>
      </c>
      <c r="Z38">
        <f t="shared" si="18"/>
        <v>0</v>
      </c>
      <c r="AA38">
        <f t="shared" si="19"/>
        <v>0</v>
      </c>
      <c r="AB38">
        <f t="shared" si="20"/>
        <v>1</v>
      </c>
      <c r="AD38">
        <f t="shared" si="21"/>
        <v>0.20654329147389297</v>
      </c>
      <c r="AE38">
        <f t="shared" si="22"/>
        <v>0.20654329147389297</v>
      </c>
      <c r="AF38">
        <f t="shared" si="23"/>
        <v>1</v>
      </c>
      <c r="AH38">
        <f t="shared" si="24"/>
        <v>0</v>
      </c>
      <c r="AI38">
        <f t="shared" si="25"/>
        <v>1.9841094744370295E-2</v>
      </c>
      <c r="AJ38">
        <f t="shared" si="26"/>
        <v>0</v>
      </c>
      <c r="AL38">
        <f t="shared" si="27"/>
        <v>0.98015890525562965</v>
      </c>
      <c r="AM38">
        <f t="shared" si="28"/>
        <v>0.98015890525562965</v>
      </c>
      <c r="AN38">
        <f t="shared" si="29"/>
        <v>1</v>
      </c>
      <c r="AP38">
        <f t="shared" si="30"/>
        <v>1</v>
      </c>
      <c r="AQ38">
        <f t="shared" si="31"/>
        <v>1</v>
      </c>
      <c r="AR38">
        <f t="shared" si="32"/>
        <v>1</v>
      </c>
    </row>
    <row r="39" spans="1:44" x14ac:dyDescent="0.2">
      <c r="A39">
        <v>7.4</v>
      </c>
      <c r="B39">
        <f t="shared" si="33"/>
        <v>0</v>
      </c>
      <c r="C39">
        <f t="shared" si="2"/>
        <v>3.4047454734599372E-2</v>
      </c>
      <c r="D39">
        <f t="shared" si="3"/>
        <v>0.25932937423822006</v>
      </c>
      <c r="F39">
        <f t="shared" si="4"/>
        <v>0</v>
      </c>
      <c r="G39">
        <f t="shared" si="5"/>
        <v>0</v>
      </c>
      <c r="H39">
        <f t="shared" si="34"/>
        <v>1</v>
      </c>
      <c r="J39">
        <f t="shared" si="6"/>
        <v>3.4047454734599372E-2</v>
      </c>
      <c r="K39">
        <f t="shared" si="7"/>
        <v>3.4047454734599372E-2</v>
      </c>
      <c r="L39">
        <f t="shared" si="8"/>
        <v>1</v>
      </c>
      <c r="N39">
        <f t="shared" si="9"/>
        <v>0</v>
      </c>
      <c r="O39">
        <f t="shared" si="10"/>
        <v>0</v>
      </c>
      <c r="P39">
        <f t="shared" si="11"/>
        <v>1</v>
      </c>
      <c r="R39">
        <f t="shared" si="12"/>
        <v>8.8295051307277772E-3</v>
      </c>
      <c r="S39">
        <f t="shared" si="13"/>
        <v>8.8295051307277772E-3</v>
      </c>
      <c r="T39">
        <f t="shared" si="14"/>
        <v>1</v>
      </c>
      <c r="V39">
        <f t="shared" si="15"/>
        <v>0</v>
      </c>
      <c r="W39">
        <f t="shared" si="16"/>
        <v>0</v>
      </c>
      <c r="X39">
        <f t="shared" si="17"/>
        <v>1</v>
      </c>
      <c r="Z39">
        <f t="shared" si="18"/>
        <v>0</v>
      </c>
      <c r="AA39">
        <f t="shared" si="19"/>
        <v>0</v>
      </c>
      <c r="AB39">
        <f t="shared" si="20"/>
        <v>1</v>
      </c>
      <c r="AD39">
        <f t="shared" si="21"/>
        <v>0.25932937423822006</v>
      </c>
      <c r="AE39">
        <f t="shared" si="22"/>
        <v>0.25932937423822006</v>
      </c>
      <c r="AF39">
        <f t="shared" si="23"/>
        <v>1</v>
      </c>
      <c r="AH39">
        <f t="shared" si="24"/>
        <v>0</v>
      </c>
      <c r="AI39">
        <f t="shared" si="25"/>
        <v>3.4047454734599372E-2</v>
      </c>
      <c r="AJ39">
        <f t="shared" si="26"/>
        <v>0</v>
      </c>
      <c r="AL39">
        <f t="shared" si="27"/>
        <v>0.96595254526540064</v>
      </c>
      <c r="AM39">
        <f t="shared" si="28"/>
        <v>0.96595254526540064</v>
      </c>
      <c r="AN39">
        <f t="shared" si="29"/>
        <v>1</v>
      </c>
      <c r="AP39">
        <f t="shared" si="30"/>
        <v>1</v>
      </c>
      <c r="AQ39">
        <f t="shared" si="31"/>
        <v>1</v>
      </c>
      <c r="AR39">
        <f t="shared" si="32"/>
        <v>1</v>
      </c>
    </row>
    <row r="40" spans="1:44" x14ac:dyDescent="0.2">
      <c r="A40">
        <v>7.6</v>
      </c>
      <c r="B40">
        <f t="shared" si="33"/>
        <v>0</v>
      </c>
      <c r="C40">
        <f t="shared" si="2"/>
        <v>5.6134762834133684E-2</v>
      </c>
      <c r="D40">
        <f t="shared" si="3"/>
        <v>0.32535137948984894</v>
      </c>
      <c r="F40">
        <f t="shared" si="4"/>
        <v>0</v>
      </c>
      <c r="G40">
        <f t="shared" si="5"/>
        <v>0</v>
      </c>
      <c r="H40">
        <f t="shared" si="34"/>
        <v>1</v>
      </c>
      <c r="J40">
        <f t="shared" si="6"/>
        <v>5.6134762834133684E-2</v>
      </c>
      <c r="K40">
        <f t="shared" si="7"/>
        <v>5.6134762834133684E-2</v>
      </c>
      <c r="L40">
        <f t="shared" si="8"/>
        <v>1</v>
      </c>
      <c r="N40">
        <f t="shared" si="9"/>
        <v>0</v>
      </c>
      <c r="O40">
        <f t="shared" si="10"/>
        <v>0</v>
      </c>
      <c r="P40">
        <f t="shared" si="11"/>
        <v>1</v>
      </c>
      <c r="R40">
        <f t="shared" si="12"/>
        <v>1.8263522525420895E-2</v>
      </c>
      <c r="S40">
        <f t="shared" si="13"/>
        <v>1.8263522525420895E-2</v>
      </c>
      <c r="T40">
        <f t="shared" si="14"/>
        <v>1</v>
      </c>
      <c r="V40">
        <f t="shared" si="15"/>
        <v>0</v>
      </c>
      <c r="W40">
        <f t="shared" si="16"/>
        <v>0</v>
      </c>
      <c r="X40">
        <f t="shared" si="17"/>
        <v>1</v>
      </c>
      <c r="Z40">
        <f t="shared" si="18"/>
        <v>0</v>
      </c>
      <c r="AA40">
        <f t="shared" si="19"/>
        <v>0</v>
      </c>
      <c r="AB40">
        <f t="shared" si="20"/>
        <v>1</v>
      </c>
      <c r="AD40">
        <f t="shared" si="21"/>
        <v>0.32535137948984894</v>
      </c>
      <c r="AE40">
        <f t="shared" si="22"/>
        <v>0.32535137948984894</v>
      </c>
      <c r="AF40">
        <f t="shared" si="23"/>
        <v>1</v>
      </c>
      <c r="AH40">
        <f t="shared" si="24"/>
        <v>0</v>
      </c>
      <c r="AI40">
        <f t="shared" si="25"/>
        <v>5.6134762834133684E-2</v>
      </c>
      <c r="AJ40">
        <f t="shared" si="26"/>
        <v>0</v>
      </c>
      <c r="AL40">
        <f t="shared" si="27"/>
        <v>0.94386523716586634</v>
      </c>
      <c r="AM40">
        <f t="shared" si="28"/>
        <v>0.94386523716586634</v>
      </c>
      <c r="AN40">
        <f t="shared" si="29"/>
        <v>1</v>
      </c>
      <c r="AP40">
        <f t="shared" si="30"/>
        <v>1</v>
      </c>
      <c r="AQ40">
        <f t="shared" si="31"/>
        <v>1</v>
      </c>
      <c r="AR40">
        <f t="shared" si="32"/>
        <v>1</v>
      </c>
    </row>
    <row r="41" spans="1:44" x14ac:dyDescent="0.2">
      <c r="A41">
        <v>7.8</v>
      </c>
      <c r="B41">
        <f t="shared" si="33"/>
        <v>0</v>
      </c>
      <c r="C41">
        <f t="shared" si="2"/>
        <v>8.8921617459386301E-2</v>
      </c>
      <c r="D41">
        <f t="shared" si="3"/>
        <v>0.40582768556470922</v>
      </c>
      <c r="F41">
        <f t="shared" si="4"/>
        <v>0</v>
      </c>
      <c r="G41">
        <f t="shared" si="5"/>
        <v>0</v>
      </c>
      <c r="H41">
        <f t="shared" si="34"/>
        <v>1</v>
      </c>
      <c r="J41">
        <f t="shared" si="6"/>
        <v>8.8921617459386301E-2</v>
      </c>
      <c r="K41">
        <f t="shared" si="7"/>
        <v>8.8921617459386301E-2</v>
      </c>
      <c r="L41">
        <f t="shared" si="8"/>
        <v>1</v>
      </c>
      <c r="N41">
        <f t="shared" si="9"/>
        <v>0</v>
      </c>
      <c r="O41">
        <f t="shared" si="10"/>
        <v>0</v>
      </c>
      <c r="P41">
        <f t="shared" si="11"/>
        <v>1</v>
      </c>
      <c r="R41">
        <f t="shared" si="12"/>
        <v>3.6086854210213182E-2</v>
      </c>
      <c r="S41">
        <f t="shared" si="13"/>
        <v>3.6086854210213182E-2</v>
      </c>
      <c r="T41">
        <f t="shared" si="14"/>
        <v>1</v>
      </c>
      <c r="V41">
        <f t="shared" si="15"/>
        <v>0</v>
      </c>
      <c r="W41">
        <f t="shared" si="16"/>
        <v>0</v>
      </c>
      <c r="X41">
        <f t="shared" si="17"/>
        <v>1</v>
      </c>
      <c r="Z41">
        <f t="shared" si="18"/>
        <v>0</v>
      </c>
      <c r="AA41">
        <f t="shared" si="19"/>
        <v>0</v>
      </c>
      <c r="AB41">
        <f t="shared" si="20"/>
        <v>1</v>
      </c>
      <c r="AD41">
        <f t="shared" si="21"/>
        <v>0.40582768556470922</v>
      </c>
      <c r="AE41">
        <f t="shared" si="22"/>
        <v>0.40582768556470922</v>
      </c>
      <c r="AF41">
        <f t="shared" si="23"/>
        <v>1</v>
      </c>
      <c r="AH41">
        <f t="shared" si="24"/>
        <v>0</v>
      </c>
      <c r="AI41">
        <f t="shared" si="25"/>
        <v>8.8921617459386301E-2</v>
      </c>
      <c r="AJ41">
        <f t="shared" si="26"/>
        <v>0</v>
      </c>
      <c r="AL41">
        <f t="shared" si="27"/>
        <v>0.91107838254061368</v>
      </c>
      <c r="AM41">
        <f t="shared" si="28"/>
        <v>0.91107838254061368</v>
      </c>
      <c r="AN41">
        <f t="shared" si="29"/>
        <v>1</v>
      </c>
      <c r="AP41">
        <f t="shared" si="30"/>
        <v>1</v>
      </c>
      <c r="AQ41">
        <f t="shared" si="31"/>
        <v>1</v>
      </c>
      <c r="AR41">
        <f t="shared" si="32"/>
        <v>1</v>
      </c>
    </row>
    <row r="42" spans="1:44" x14ac:dyDescent="0.2">
      <c r="A42">
        <v>8</v>
      </c>
      <c r="B42">
        <f t="shared" si="33"/>
        <v>0</v>
      </c>
      <c r="C42">
        <f t="shared" si="2"/>
        <v>0.1353352832366127</v>
      </c>
      <c r="D42">
        <f t="shared" si="3"/>
        <v>0.5</v>
      </c>
      <c r="F42">
        <f t="shared" si="4"/>
        <v>0</v>
      </c>
      <c r="G42">
        <f t="shared" si="5"/>
        <v>0</v>
      </c>
      <c r="H42">
        <f t="shared" si="34"/>
        <v>1</v>
      </c>
      <c r="J42">
        <f t="shared" si="6"/>
        <v>0.1353352832366127</v>
      </c>
      <c r="K42">
        <f t="shared" si="7"/>
        <v>0.1353352832366127</v>
      </c>
      <c r="L42">
        <f t="shared" si="8"/>
        <v>1</v>
      </c>
      <c r="N42">
        <f t="shared" si="9"/>
        <v>0</v>
      </c>
      <c r="O42">
        <f t="shared" si="10"/>
        <v>0</v>
      </c>
      <c r="P42">
        <f t="shared" si="11"/>
        <v>1</v>
      </c>
      <c r="R42">
        <f t="shared" si="12"/>
        <v>6.7667641618306351E-2</v>
      </c>
      <c r="S42">
        <f t="shared" si="13"/>
        <v>6.7667641618306351E-2</v>
      </c>
      <c r="T42">
        <f t="shared" si="14"/>
        <v>1</v>
      </c>
      <c r="V42">
        <f t="shared" si="15"/>
        <v>0</v>
      </c>
      <c r="W42">
        <f t="shared" si="16"/>
        <v>0</v>
      </c>
      <c r="X42">
        <f t="shared" si="17"/>
        <v>1</v>
      </c>
      <c r="Z42">
        <f t="shared" si="18"/>
        <v>0</v>
      </c>
      <c r="AA42">
        <f t="shared" si="19"/>
        <v>0</v>
      </c>
      <c r="AB42">
        <f t="shared" si="20"/>
        <v>1</v>
      </c>
      <c r="AD42">
        <f t="shared" si="21"/>
        <v>0.5</v>
      </c>
      <c r="AE42">
        <f t="shared" si="22"/>
        <v>0.5</v>
      </c>
      <c r="AF42">
        <f t="shared" si="23"/>
        <v>1</v>
      </c>
      <c r="AH42">
        <f t="shared" si="24"/>
        <v>0</v>
      </c>
      <c r="AI42">
        <f t="shared" si="25"/>
        <v>0.1353352832366127</v>
      </c>
      <c r="AJ42">
        <f t="shared" si="26"/>
        <v>0</v>
      </c>
      <c r="AL42">
        <f t="shared" si="27"/>
        <v>0.8646647167633873</v>
      </c>
      <c r="AM42">
        <f t="shared" si="28"/>
        <v>0.8646647167633873</v>
      </c>
      <c r="AN42">
        <f t="shared" si="29"/>
        <v>1</v>
      </c>
      <c r="AP42">
        <f t="shared" si="30"/>
        <v>1</v>
      </c>
      <c r="AQ42">
        <f t="shared" si="31"/>
        <v>1</v>
      </c>
      <c r="AR42">
        <f t="shared" si="32"/>
        <v>1</v>
      </c>
    </row>
    <row r="43" spans="1:44" x14ac:dyDescent="0.2">
      <c r="A43">
        <v>8.1999999999999993</v>
      </c>
      <c r="B43">
        <f t="shared" si="33"/>
        <v>0</v>
      </c>
      <c r="C43">
        <f t="shared" si="2"/>
        <v>0.19789869908361446</v>
      </c>
      <c r="D43">
        <f t="shared" si="3"/>
        <v>0.6038282712396591</v>
      </c>
      <c r="F43">
        <f t="shared" si="4"/>
        <v>0</v>
      </c>
      <c r="G43">
        <f t="shared" si="5"/>
        <v>0</v>
      </c>
      <c r="H43">
        <f t="shared" si="34"/>
        <v>1</v>
      </c>
      <c r="J43">
        <f t="shared" si="6"/>
        <v>0.19789869908361446</v>
      </c>
      <c r="K43">
        <f t="shared" si="7"/>
        <v>0.19789869908361446</v>
      </c>
      <c r="L43">
        <f t="shared" si="8"/>
        <v>1</v>
      </c>
      <c r="N43">
        <f t="shared" si="9"/>
        <v>0</v>
      </c>
      <c r="O43">
        <f t="shared" si="10"/>
        <v>0</v>
      </c>
      <c r="P43">
        <f t="shared" si="11"/>
        <v>1</v>
      </c>
      <c r="R43">
        <f t="shared" si="12"/>
        <v>0.11949682934823642</v>
      </c>
      <c r="S43">
        <f t="shared" si="13"/>
        <v>0.11949682934823642</v>
      </c>
      <c r="T43">
        <f t="shared" si="14"/>
        <v>1</v>
      </c>
      <c r="V43">
        <f t="shared" si="15"/>
        <v>0</v>
      </c>
      <c r="W43">
        <f t="shared" si="16"/>
        <v>0</v>
      </c>
      <c r="X43">
        <f t="shared" si="17"/>
        <v>1</v>
      </c>
      <c r="Z43">
        <f t="shared" si="18"/>
        <v>0</v>
      </c>
      <c r="AA43">
        <f t="shared" si="19"/>
        <v>0</v>
      </c>
      <c r="AB43">
        <f t="shared" si="20"/>
        <v>1</v>
      </c>
      <c r="AD43">
        <f t="shared" si="21"/>
        <v>0.6038282712396591</v>
      </c>
      <c r="AE43">
        <f t="shared" si="22"/>
        <v>0.6038282712396591</v>
      </c>
      <c r="AF43">
        <f t="shared" si="23"/>
        <v>1</v>
      </c>
      <c r="AH43">
        <f t="shared" si="24"/>
        <v>0</v>
      </c>
      <c r="AI43">
        <f t="shared" si="25"/>
        <v>0.19789869908361446</v>
      </c>
      <c r="AJ43">
        <f t="shared" si="26"/>
        <v>0</v>
      </c>
      <c r="AL43">
        <f t="shared" si="27"/>
        <v>0.80210130091638554</v>
      </c>
      <c r="AM43">
        <f t="shared" si="28"/>
        <v>0.80210130091638554</v>
      </c>
      <c r="AN43">
        <f t="shared" si="29"/>
        <v>1</v>
      </c>
      <c r="AP43">
        <f t="shared" si="30"/>
        <v>1</v>
      </c>
      <c r="AQ43">
        <f t="shared" si="31"/>
        <v>1</v>
      </c>
      <c r="AR43">
        <f t="shared" si="32"/>
        <v>1</v>
      </c>
    </row>
    <row r="44" spans="1:44" x14ac:dyDescent="0.2">
      <c r="A44">
        <v>8.4</v>
      </c>
      <c r="B44">
        <f t="shared" si="33"/>
        <v>0</v>
      </c>
      <c r="C44">
        <f t="shared" si="2"/>
        <v>0.2780373004531943</v>
      </c>
      <c r="D44">
        <f t="shared" si="3"/>
        <v>0.70942111237230443</v>
      </c>
      <c r="F44">
        <f t="shared" si="4"/>
        <v>0</v>
      </c>
      <c r="G44">
        <f t="shared" si="5"/>
        <v>0</v>
      </c>
      <c r="H44">
        <f t="shared" si="34"/>
        <v>1</v>
      </c>
      <c r="J44">
        <f t="shared" si="6"/>
        <v>0.2780373004531943</v>
      </c>
      <c r="K44">
        <f t="shared" si="7"/>
        <v>0.2780373004531943</v>
      </c>
      <c r="L44">
        <f t="shared" si="8"/>
        <v>1</v>
      </c>
      <c r="N44">
        <f t="shared" si="9"/>
        <v>0</v>
      </c>
      <c r="O44">
        <f t="shared" si="10"/>
        <v>0</v>
      </c>
      <c r="P44">
        <f t="shared" si="11"/>
        <v>1</v>
      </c>
      <c r="R44">
        <f t="shared" si="12"/>
        <v>0.19724553096849773</v>
      </c>
      <c r="S44">
        <f t="shared" si="13"/>
        <v>0.19724553096849773</v>
      </c>
      <c r="T44">
        <f t="shared" si="14"/>
        <v>1</v>
      </c>
      <c r="V44">
        <f t="shared" si="15"/>
        <v>0</v>
      </c>
      <c r="W44">
        <f t="shared" si="16"/>
        <v>0</v>
      </c>
      <c r="X44">
        <f t="shared" si="17"/>
        <v>1</v>
      </c>
      <c r="Z44">
        <f t="shared" si="18"/>
        <v>0</v>
      </c>
      <c r="AA44">
        <f t="shared" si="19"/>
        <v>0</v>
      </c>
      <c r="AB44">
        <f t="shared" si="20"/>
        <v>1</v>
      </c>
      <c r="AD44">
        <f t="shared" si="21"/>
        <v>0.70942111237230443</v>
      </c>
      <c r="AE44">
        <f t="shared" si="22"/>
        <v>0.70942111237230443</v>
      </c>
      <c r="AF44">
        <f t="shared" si="23"/>
        <v>1</v>
      </c>
      <c r="AH44">
        <f t="shared" si="24"/>
        <v>0</v>
      </c>
      <c r="AI44">
        <f t="shared" si="25"/>
        <v>0.2780373004531943</v>
      </c>
      <c r="AJ44">
        <f t="shared" si="26"/>
        <v>0</v>
      </c>
      <c r="AL44">
        <f t="shared" si="27"/>
        <v>0.7219626995468057</v>
      </c>
      <c r="AM44">
        <f t="shared" si="28"/>
        <v>0.7219626995468057</v>
      </c>
      <c r="AN44">
        <f t="shared" si="29"/>
        <v>1</v>
      </c>
      <c r="AP44">
        <f t="shared" si="30"/>
        <v>1</v>
      </c>
      <c r="AQ44">
        <f t="shared" si="31"/>
        <v>1</v>
      </c>
      <c r="AR44">
        <f t="shared" si="32"/>
        <v>1</v>
      </c>
    </row>
    <row r="45" spans="1:44" x14ac:dyDescent="0.2">
      <c r="A45">
        <v>8.6</v>
      </c>
      <c r="B45">
        <f t="shared" si="33"/>
        <v>0</v>
      </c>
      <c r="C45">
        <f t="shared" si="2"/>
        <v>0.37531109885139935</v>
      </c>
      <c r="D45">
        <f t="shared" si="3"/>
        <v>0.80638658172727995</v>
      </c>
      <c r="F45">
        <f t="shared" si="4"/>
        <v>0</v>
      </c>
      <c r="G45">
        <f t="shared" si="5"/>
        <v>0</v>
      </c>
      <c r="H45">
        <f t="shared" si="34"/>
        <v>1</v>
      </c>
      <c r="J45">
        <f t="shared" si="6"/>
        <v>0.37531109885139935</v>
      </c>
      <c r="K45">
        <f t="shared" si="7"/>
        <v>0.37531109885139935</v>
      </c>
      <c r="L45">
        <f t="shared" si="8"/>
        <v>1</v>
      </c>
      <c r="N45">
        <f t="shared" si="9"/>
        <v>0</v>
      </c>
      <c r="O45">
        <f t="shared" si="10"/>
        <v>0</v>
      </c>
      <c r="P45">
        <f t="shared" si="11"/>
        <v>1</v>
      </c>
      <c r="R45">
        <f t="shared" si="12"/>
        <v>0.30264583408708917</v>
      </c>
      <c r="S45">
        <f t="shared" si="13"/>
        <v>0.30264583408708917</v>
      </c>
      <c r="T45">
        <f t="shared" si="14"/>
        <v>1</v>
      </c>
      <c r="V45">
        <f t="shared" si="15"/>
        <v>0</v>
      </c>
      <c r="W45">
        <f t="shared" si="16"/>
        <v>0</v>
      </c>
      <c r="X45">
        <f t="shared" si="17"/>
        <v>1</v>
      </c>
      <c r="Z45">
        <f t="shared" si="18"/>
        <v>0</v>
      </c>
      <c r="AA45">
        <f t="shared" si="19"/>
        <v>0</v>
      </c>
      <c r="AB45">
        <f t="shared" si="20"/>
        <v>1</v>
      </c>
      <c r="AD45">
        <f t="shared" si="21"/>
        <v>0.80638658172727995</v>
      </c>
      <c r="AE45">
        <f t="shared" si="22"/>
        <v>0.80638658172727995</v>
      </c>
      <c r="AF45">
        <f t="shared" si="23"/>
        <v>1</v>
      </c>
      <c r="AH45">
        <f t="shared" si="24"/>
        <v>0</v>
      </c>
      <c r="AI45">
        <f t="shared" si="25"/>
        <v>0.37531109885139935</v>
      </c>
      <c r="AJ45">
        <f t="shared" si="26"/>
        <v>0</v>
      </c>
      <c r="AL45">
        <f t="shared" si="27"/>
        <v>0.62468890114860065</v>
      </c>
      <c r="AM45">
        <f t="shared" si="28"/>
        <v>0.62468890114860065</v>
      </c>
      <c r="AN45">
        <f t="shared" si="29"/>
        <v>1</v>
      </c>
      <c r="AP45">
        <f t="shared" si="30"/>
        <v>1</v>
      </c>
      <c r="AQ45">
        <f t="shared" si="31"/>
        <v>1</v>
      </c>
      <c r="AR45">
        <f t="shared" si="32"/>
        <v>1</v>
      </c>
    </row>
    <row r="46" spans="1:44" x14ac:dyDescent="0.2">
      <c r="A46">
        <v>8.8000000000000007</v>
      </c>
      <c r="B46">
        <f t="shared" si="33"/>
        <v>0</v>
      </c>
      <c r="C46">
        <f t="shared" si="2"/>
        <v>0.48675225595997201</v>
      </c>
      <c r="D46">
        <f t="shared" si="3"/>
        <v>0.88526912181303141</v>
      </c>
      <c r="F46">
        <f t="shared" si="4"/>
        <v>0</v>
      </c>
      <c r="G46">
        <f t="shared" si="5"/>
        <v>0</v>
      </c>
      <c r="H46">
        <f t="shared" si="34"/>
        <v>1</v>
      </c>
      <c r="J46">
        <f t="shared" si="6"/>
        <v>0.48675225595997201</v>
      </c>
      <c r="K46">
        <f t="shared" si="7"/>
        <v>0.48675225595997201</v>
      </c>
      <c r="L46">
        <f t="shared" si="8"/>
        <v>1</v>
      </c>
      <c r="N46">
        <f t="shared" si="9"/>
        <v>0</v>
      </c>
      <c r="O46">
        <f t="shared" si="10"/>
        <v>0</v>
      </c>
      <c r="P46">
        <f t="shared" si="11"/>
        <v>1</v>
      </c>
      <c r="R46">
        <f t="shared" si="12"/>
        <v>0.43090674217419633</v>
      </c>
      <c r="S46">
        <f t="shared" si="13"/>
        <v>0.43090674217419633</v>
      </c>
      <c r="T46">
        <f t="shared" si="14"/>
        <v>1</v>
      </c>
      <c r="V46">
        <f t="shared" si="15"/>
        <v>0</v>
      </c>
      <c r="W46">
        <f t="shared" si="16"/>
        <v>0</v>
      </c>
      <c r="X46">
        <f t="shared" si="17"/>
        <v>1</v>
      </c>
      <c r="Z46">
        <f t="shared" si="18"/>
        <v>0</v>
      </c>
      <c r="AA46">
        <f t="shared" si="19"/>
        <v>0</v>
      </c>
      <c r="AB46">
        <f t="shared" si="20"/>
        <v>1</v>
      </c>
      <c r="AD46">
        <f t="shared" si="21"/>
        <v>0.88526912181303141</v>
      </c>
      <c r="AE46">
        <f t="shared" si="22"/>
        <v>0.88526912181303141</v>
      </c>
      <c r="AF46">
        <f t="shared" si="23"/>
        <v>1</v>
      </c>
      <c r="AH46">
        <f t="shared" si="24"/>
        <v>0</v>
      </c>
      <c r="AI46">
        <f t="shared" si="25"/>
        <v>0.48675225595997201</v>
      </c>
      <c r="AJ46">
        <f t="shared" si="26"/>
        <v>0</v>
      </c>
      <c r="AL46">
        <f t="shared" si="27"/>
        <v>0.51324774404002804</v>
      </c>
      <c r="AM46">
        <f t="shared" si="28"/>
        <v>0.51324774404002804</v>
      </c>
      <c r="AN46">
        <f t="shared" si="29"/>
        <v>1</v>
      </c>
      <c r="AP46">
        <f t="shared" si="30"/>
        <v>1</v>
      </c>
      <c r="AQ46">
        <f t="shared" si="31"/>
        <v>1</v>
      </c>
      <c r="AR46">
        <f t="shared" si="32"/>
        <v>1</v>
      </c>
    </row>
    <row r="47" spans="1:44" x14ac:dyDescent="0.2">
      <c r="A47">
        <v>9</v>
      </c>
      <c r="B47">
        <f t="shared" si="33"/>
        <v>0</v>
      </c>
      <c r="C47">
        <f t="shared" si="2"/>
        <v>0.60653065971263342</v>
      </c>
      <c r="D47">
        <f t="shared" si="3"/>
        <v>0.94117647058823528</v>
      </c>
      <c r="F47">
        <f t="shared" si="4"/>
        <v>0</v>
      </c>
      <c r="G47">
        <f t="shared" si="5"/>
        <v>0</v>
      </c>
      <c r="H47">
        <f t="shared" si="34"/>
        <v>1</v>
      </c>
      <c r="J47">
        <f t="shared" si="6"/>
        <v>0.60653065971263342</v>
      </c>
      <c r="K47">
        <f t="shared" si="7"/>
        <v>0.60653065971263342</v>
      </c>
      <c r="L47">
        <f t="shared" si="8"/>
        <v>1</v>
      </c>
      <c r="N47">
        <f t="shared" si="9"/>
        <v>0</v>
      </c>
      <c r="O47">
        <f t="shared" si="10"/>
        <v>0</v>
      </c>
      <c r="P47">
        <f t="shared" si="11"/>
        <v>1</v>
      </c>
      <c r="R47">
        <f t="shared" si="12"/>
        <v>0.57085238561189022</v>
      </c>
      <c r="S47">
        <f t="shared" si="13"/>
        <v>0.57085238561189022</v>
      </c>
      <c r="T47">
        <f t="shared" si="14"/>
        <v>1</v>
      </c>
      <c r="V47">
        <f t="shared" si="15"/>
        <v>0</v>
      </c>
      <c r="W47">
        <f t="shared" si="16"/>
        <v>0</v>
      </c>
      <c r="X47">
        <f t="shared" si="17"/>
        <v>1</v>
      </c>
      <c r="Z47">
        <f t="shared" si="18"/>
        <v>0</v>
      </c>
      <c r="AA47">
        <f t="shared" si="19"/>
        <v>0</v>
      </c>
      <c r="AB47">
        <f t="shared" si="20"/>
        <v>1</v>
      </c>
      <c r="AD47">
        <f t="shared" si="21"/>
        <v>0.94117647058823528</v>
      </c>
      <c r="AE47">
        <f t="shared" si="22"/>
        <v>0.94117647058823528</v>
      </c>
      <c r="AF47">
        <f t="shared" si="23"/>
        <v>1</v>
      </c>
      <c r="AH47">
        <f t="shared" si="24"/>
        <v>0</v>
      </c>
      <c r="AI47">
        <f t="shared" si="25"/>
        <v>0.60653065971263342</v>
      </c>
      <c r="AJ47">
        <f t="shared" si="26"/>
        <v>0</v>
      </c>
      <c r="AL47">
        <f t="shared" si="27"/>
        <v>0.39346934028736658</v>
      </c>
      <c r="AM47">
        <f t="shared" si="28"/>
        <v>0.39346934028736658</v>
      </c>
      <c r="AN47">
        <f t="shared" si="29"/>
        <v>1</v>
      </c>
      <c r="AP47">
        <f t="shared" si="30"/>
        <v>1</v>
      </c>
      <c r="AQ47">
        <f t="shared" si="31"/>
        <v>1</v>
      </c>
      <c r="AR47">
        <f t="shared" si="32"/>
        <v>1</v>
      </c>
    </row>
    <row r="48" spans="1:44" x14ac:dyDescent="0.2">
      <c r="A48">
        <v>9.1999999999999993</v>
      </c>
      <c r="B48">
        <f t="shared" si="33"/>
        <v>0</v>
      </c>
      <c r="C48">
        <f t="shared" si="2"/>
        <v>0.7261490370736905</v>
      </c>
      <c r="D48">
        <f t="shared" si="3"/>
        <v>0.97503900156006229</v>
      </c>
      <c r="F48">
        <f t="shared" si="4"/>
        <v>0</v>
      </c>
      <c r="G48">
        <f t="shared" si="5"/>
        <v>0</v>
      </c>
      <c r="H48">
        <f t="shared" si="34"/>
        <v>1</v>
      </c>
      <c r="J48">
        <f t="shared" si="6"/>
        <v>0.7261490370736905</v>
      </c>
      <c r="K48">
        <f t="shared" si="7"/>
        <v>0.7261490370736905</v>
      </c>
      <c r="L48">
        <f t="shared" si="8"/>
        <v>1</v>
      </c>
      <c r="N48">
        <f t="shared" si="9"/>
        <v>0</v>
      </c>
      <c r="O48">
        <f t="shared" si="10"/>
        <v>0</v>
      </c>
      <c r="P48">
        <f t="shared" si="11"/>
        <v>1</v>
      </c>
      <c r="R48">
        <f t="shared" si="12"/>
        <v>0.70802363209213182</v>
      </c>
      <c r="S48">
        <f t="shared" si="13"/>
        <v>0.70802363209213182</v>
      </c>
      <c r="T48">
        <f t="shared" si="14"/>
        <v>1</v>
      </c>
      <c r="V48">
        <f t="shared" si="15"/>
        <v>0</v>
      </c>
      <c r="W48">
        <f t="shared" si="16"/>
        <v>0</v>
      </c>
      <c r="X48">
        <f t="shared" si="17"/>
        <v>1</v>
      </c>
      <c r="Z48">
        <f t="shared" si="18"/>
        <v>0</v>
      </c>
      <c r="AA48">
        <f t="shared" si="19"/>
        <v>0</v>
      </c>
      <c r="AB48">
        <f t="shared" si="20"/>
        <v>1</v>
      </c>
      <c r="AD48">
        <f t="shared" si="21"/>
        <v>0.97503900156006229</v>
      </c>
      <c r="AE48">
        <f t="shared" si="22"/>
        <v>0.97503900156006229</v>
      </c>
      <c r="AF48">
        <f t="shared" si="23"/>
        <v>1</v>
      </c>
      <c r="AH48">
        <f t="shared" si="24"/>
        <v>0</v>
      </c>
      <c r="AI48">
        <f t="shared" si="25"/>
        <v>0.7261490370736905</v>
      </c>
      <c r="AJ48">
        <f t="shared" si="26"/>
        <v>0</v>
      </c>
      <c r="AL48">
        <f t="shared" si="27"/>
        <v>0.2738509629263095</v>
      </c>
      <c r="AM48">
        <f t="shared" si="28"/>
        <v>0.2738509629263095</v>
      </c>
      <c r="AN48">
        <f t="shared" si="29"/>
        <v>1</v>
      </c>
      <c r="AP48">
        <f t="shared" si="30"/>
        <v>1</v>
      </c>
      <c r="AQ48">
        <f t="shared" si="31"/>
        <v>1</v>
      </c>
      <c r="AR48">
        <f t="shared" si="32"/>
        <v>1</v>
      </c>
    </row>
    <row r="49" spans="1:44" x14ac:dyDescent="0.2">
      <c r="A49">
        <v>9.4</v>
      </c>
      <c r="B49">
        <f t="shared" si="33"/>
        <v>0</v>
      </c>
      <c r="C49">
        <f t="shared" si="2"/>
        <v>0.83527021141127222</v>
      </c>
      <c r="D49">
        <f t="shared" si="3"/>
        <v>0.99196508282908447</v>
      </c>
      <c r="F49">
        <f t="shared" si="4"/>
        <v>0</v>
      </c>
      <c r="G49">
        <f t="shared" si="5"/>
        <v>0</v>
      </c>
      <c r="H49">
        <f t="shared" si="34"/>
        <v>1</v>
      </c>
      <c r="J49">
        <f t="shared" si="6"/>
        <v>0.83527021141127222</v>
      </c>
      <c r="K49">
        <f t="shared" si="7"/>
        <v>0.83527021141127222</v>
      </c>
      <c r="L49">
        <f t="shared" si="8"/>
        <v>1</v>
      </c>
      <c r="N49">
        <f t="shared" si="9"/>
        <v>0</v>
      </c>
      <c r="O49">
        <f t="shared" si="10"/>
        <v>0</v>
      </c>
      <c r="P49">
        <f t="shared" si="11"/>
        <v>1</v>
      </c>
      <c r="R49">
        <f t="shared" si="12"/>
        <v>0.82855888444724957</v>
      </c>
      <c r="S49">
        <f t="shared" si="13"/>
        <v>0.82855888444724957</v>
      </c>
      <c r="T49">
        <f t="shared" si="14"/>
        <v>1</v>
      </c>
      <c r="V49">
        <f t="shared" si="15"/>
        <v>0</v>
      </c>
      <c r="W49">
        <f t="shared" si="16"/>
        <v>0</v>
      </c>
      <c r="X49">
        <f t="shared" si="17"/>
        <v>1</v>
      </c>
      <c r="Z49">
        <f t="shared" si="18"/>
        <v>0</v>
      </c>
      <c r="AA49">
        <f t="shared" si="19"/>
        <v>0</v>
      </c>
      <c r="AB49">
        <f t="shared" si="20"/>
        <v>1</v>
      </c>
      <c r="AD49">
        <f t="shared" si="21"/>
        <v>0.99196508282908447</v>
      </c>
      <c r="AE49">
        <f t="shared" si="22"/>
        <v>0.99196508282908447</v>
      </c>
      <c r="AF49">
        <f t="shared" si="23"/>
        <v>1</v>
      </c>
      <c r="AH49">
        <f t="shared" si="24"/>
        <v>0</v>
      </c>
      <c r="AI49">
        <f t="shared" si="25"/>
        <v>0.83527021141127222</v>
      </c>
      <c r="AJ49">
        <f t="shared" si="26"/>
        <v>0</v>
      </c>
      <c r="AL49">
        <f t="shared" si="27"/>
        <v>0.16472978858872778</v>
      </c>
      <c r="AM49">
        <f t="shared" si="28"/>
        <v>0.16472978858872778</v>
      </c>
      <c r="AN49">
        <f t="shared" si="29"/>
        <v>1</v>
      </c>
      <c r="AP49">
        <f t="shared" si="30"/>
        <v>1</v>
      </c>
      <c r="AQ49">
        <f t="shared" si="31"/>
        <v>1</v>
      </c>
      <c r="AR49">
        <f t="shared" si="32"/>
        <v>1</v>
      </c>
    </row>
    <row r="50" spans="1:44" x14ac:dyDescent="0.2">
      <c r="A50">
        <v>9.6</v>
      </c>
      <c r="B50">
        <f t="shared" si="33"/>
        <v>0</v>
      </c>
      <c r="C50">
        <f t="shared" si="2"/>
        <v>0.92311634638663576</v>
      </c>
      <c r="D50">
        <f t="shared" si="3"/>
        <v>0.99840255591054305</v>
      </c>
      <c r="F50">
        <f t="shared" si="4"/>
        <v>0</v>
      </c>
      <c r="G50">
        <f t="shared" si="5"/>
        <v>0</v>
      </c>
      <c r="H50">
        <f t="shared" si="34"/>
        <v>1</v>
      </c>
      <c r="J50">
        <f t="shared" si="6"/>
        <v>0.92311634638663576</v>
      </c>
      <c r="K50">
        <f t="shared" si="7"/>
        <v>0.92311634638663576</v>
      </c>
      <c r="L50">
        <f t="shared" si="8"/>
        <v>1</v>
      </c>
      <c r="N50">
        <f t="shared" si="9"/>
        <v>0</v>
      </c>
      <c r="O50">
        <f t="shared" si="10"/>
        <v>0</v>
      </c>
      <c r="P50">
        <f t="shared" si="11"/>
        <v>1</v>
      </c>
      <c r="R50">
        <f t="shared" si="12"/>
        <v>0.92164171963521935</v>
      </c>
      <c r="S50">
        <f t="shared" si="13"/>
        <v>0.92164171963521935</v>
      </c>
      <c r="T50">
        <f t="shared" si="14"/>
        <v>1</v>
      </c>
      <c r="V50">
        <f t="shared" si="15"/>
        <v>0</v>
      </c>
      <c r="W50">
        <f t="shared" si="16"/>
        <v>0</v>
      </c>
      <c r="X50">
        <f t="shared" si="17"/>
        <v>1</v>
      </c>
      <c r="Z50">
        <f t="shared" si="18"/>
        <v>0</v>
      </c>
      <c r="AA50">
        <f t="shared" si="19"/>
        <v>0</v>
      </c>
      <c r="AB50">
        <f t="shared" si="20"/>
        <v>1</v>
      </c>
      <c r="AD50">
        <f t="shared" si="21"/>
        <v>0.99840255591054305</v>
      </c>
      <c r="AE50">
        <f t="shared" si="22"/>
        <v>0.99840255591054305</v>
      </c>
      <c r="AF50">
        <f t="shared" si="23"/>
        <v>1</v>
      </c>
      <c r="AH50">
        <f t="shared" si="24"/>
        <v>0</v>
      </c>
      <c r="AI50">
        <f t="shared" si="25"/>
        <v>0.92311634638663576</v>
      </c>
      <c r="AJ50">
        <f t="shared" si="26"/>
        <v>0</v>
      </c>
      <c r="AL50">
        <f t="shared" si="27"/>
        <v>7.6883653613364245E-2</v>
      </c>
      <c r="AM50">
        <f t="shared" si="28"/>
        <v>7.6883653613364245E-2</v>
      </c>
      <c r="AN50">
        <f t="shared" si="29"/>
        <v>1</v>
      </c>
      <c r="AP50">
        <f t="shared" si="30"/>
        <v>1</v>
      </c>
      <c r="AQ50">
        <f t="shared" si="31"/>
        <v>1</v>
      </c>
      <c r="AR50">
        <f t="shared" si="32"/>
        <v>1</v>
      </c>
    </row>
    <row r="51" spans="1:44" x14ac:dyDescent="0.2">
      <c r="A51">
        <v>9.8000000000000007</v>
      </c>
      <c r="B51">
        <f t="shared" si="33"/>
        <v>0</v>
      </c>
      <c r="C51">
        <f t="shared" si="2"/>
        <v>0.98019867330675536</v>
      </c>
      <c r="D51">
        <f t="shared" si="3"/>
        <v>0.99990000999900008</v>
      </c>
      <c r="F51">
        <f t="shared" si="4"/>
        <v>0</v>
      </c>
      <c r="G51">
        <f t="shared" si="5"/>
        <v>0</v>
      </c>
      <c r="H51">
        <f t="shared" si="34"/>
        <v>1</v>
      </c>
      <c r="J51">
        <f t="shared" si="6"/>
        <v>0.98019867330675536</v>
      </c>
      <c r="K51">
        <f t="shared" si="7"/>
        <v>0.98019867330675536</v>
      </c>
      <c r="L51">
        <f t="shared" si="8"/>
        <v>1</v>
      </c>
      <c r="N51">
        <f t="shared" si="9"/>
        <v>0</v>
      </c>
      <c r="O51">
        <f t="shared" si="10"/>
        <v>0</v>
      </c>
      <c r="P51">
        <f t="shared" si="11"/>
        <v>1</v>
      </c>
      <c r="R51">
        <f t="shared" si="12"/>
        <v>0.98010066324043132</v>
      </c>
      <c r="S51">
        <f t="shared" si="13"/>
        <v>0.98010066324043132</v>
      </c>
      <c r="T51">
        <f t="shared" si="14"/>
        <v>1</v>
      </c>
      <c r="V51">
        <f t="shared" si="15"/>
        <v>0</v>
      </c>
      <c r="W51">
        <f t="shared" si="16"/>
        <v>0</v>
      </c>
      <c r="X51">
        <f t="shared" si="17"/>
        <v>1</v>
      </c>
      <c r="Z51">
        <f t="shared" si="18"/>
        <v>0</v>
      </c>
      <c r="AA51">
        <f t="shared" si="19"/>
        <v>0</v>
      </c>
      <c r="AB51">
        <f t="shared" si="20"/>
        <v>1</v>
      </c>
      <c r="AD51">
        <f t="shared" si="21"/>
        <v>0.99990000999900008</v>
      </c>
      <c r="AE51">
        <f t="shared" si="22"/>
        <v>0.99990000999900008</v>
      </c>
      <c r="AF51">
        <f t="shared" si="23"/>
        <v>1</v>
      </c>
      <c r="AH51">
        <f t="shared" si="24"/>
        <v>0</v>
      </c>
      <c r="AI51">
        <f t="shared" si="25"/>
        <v>0.98019867330675536</v>
      </c>
      <c r="AJ51">
        <f t="shared" si="26"/>
        <v>0</v>
      </c>
      <c r="AL51">
        <f t="shared" si="27"/>
        <v>1.9801326693244636E-2</v>
      </c>
      <c r="AM51">
        <f t="shared" si="28"/>
        <v>1.9801326693244636E-2</v>
      </c>
      <c r="AN51">
        <f t="shared" si="29"/>
        <v>1</v>
      </c>
      <c r="AP51">
        <f t="shared" si="30"/>
        <v>1</v>
      </c>
      <c r="AQ51">
        <f t="shared" si="31"/>
        <v>1</v>
      </c>
      <c r="AR51">
        <f t="shared" si="32"/>
        <v>1</v>
      </c>
    </row>
    <row r="52" spans="1:44" x14ac:dyDescent="0.2">
      <c r="A52">
        <v>10</v>
      </c>
      <c r="B52">
        <f t="shared" si="33"/>
        <v>0</v>
      </c>
      <c r="C52">
        <f t="shared" si="2"/>
        <v>1</v>
      </c>
      <c r="D52">
        <f t="shared" si="3"/>
        <v>1</v>
      </c>
      <c r="F52">
        <f t="shared" si="4"/>
        <v>0</v>
      </c>
      <c r="G52">
        <f t="shared" si="5"/>
        <v>0</v>
      </c>
      <c r="H52">
        <f t="shared" si="34"/>
        <v>1</v>
      </c>
      <c r="J52">
        <f t="shared" si="6"/>
        <v>1</v>
      </c>
      <c r="K52">
        <f t="shared" si="7"/>
        <v>1</v>
      </c>
      <c r="L52">
        <f t="shared" si="8"/>
        <v>1</v>
      </c>
      <c r="N52">
        <f t="shared" si="9"/>
        <v>0</v>
      </c>
      <c r="O52">
        <f t="shared" si="10"/>
        <v>0</v>
      </c>
      <c r="P52">
        <f t="shared" si="11"/>
        <v>1</v>
      </c>
      <c r="R52">
        <f t="shared" si="12"/>
        <v>1</v>
      </c>
      <c r="S52">
        <f t="shared" si="13"/>
        <v>1</v>
      </c>
      <c r="T52">
        <f t="shared" si="14"/>
        <v>1</v>
      </c>
      <c r="V52">
        <f t="shared" si="15"/>
        <v>0</v>
      </c>
      <c r="W52">
        <f t="shared" si="16"/>
        <v>0</v>
      </c>
      <c r="X52">
        <f t="shared" si="17"/>
        <v>1</v>
      </c>
      <c r="Z52">
        <f t="shared" si="18"/>
        <v>0</v>
      </c>
      <c r="AA52">
        <f t="shared" si="19"/>
        <v>0</v>
      </c>
      <c r="AB52">
        <f t="shared" si="20"/>
        <v>1</v>
      </c>
      <c r="AD52">
        <f t="shared" si="21"/>
        <v>1</v>
      </c>
      <c r="AE52">
        <f t="shared" si="22"/>
        <v>1</v>
      </c>
      <c r="AF52">
        <f t="shared" si="23"/>
        <v>1</v>
      </c>
      <c r="AH52">
        <f t="shared" si="24"/>
        <v>0</v>
      </c>
      <c r="AI52">
        <f t="shared" si="25"/>
        <v>1</v>
      </c>
      <c r="AJ52">
        <f t="shared" si="26"/>
        <v>0</v>
      </c>
      <c r="AL52">
        <f t="shared" si="27"/>
        <v>0</v>
      </c>
      <c r="AM52">
        <f t="shared" si="28"/>
        <v>0</v>
      </c>
      <c r="AN52">
        <f t="shared" si="29"/>
        <v>1</v>
      </c>
      <c r="AP52">
        <f t="shared" si="30"/>
        <v>1</v>
      </c>
      <c r="AQ52">
        <f t="shared" si="31"/>
        <v>1</v>
      </c>
      <c r="AR52">
        <f t="shared" si="32"/>
        <v>1</v>
      </c>
    </row>
    <row r="53" spans="1:44" x14ac:dyDescent="0.2">
      <c r="A53">
        <v>10.199999999999999</v>
      </c>
      <c r="B53">
        <f t="shared" si="33"/>
        <v>0</v>
      </c>
      <c r="C53">
        <f t="shared" si="2"/>
        <v>0.98019867330675536</v>
      </c>
      <c r="D53">
        <f t="shared" si="3"/>
        <v>0.99990000999900008</v>
      </c>
      <c r="F53">
        <f t="shared" si="4"/>
        <v>0</v>
      </c>
      <c r="G53">
        <f t="shared" si="5"/>
        <v>0</v>
      </c>
      <c r="H53">
        <f t="shared" si="34"/>
        <v>1</v>
      </c>
      <c r="J53">
        <f t="shared" si="6"/>
        <v>0.98019867330675536</v>
      </c>
      <c r="K53">
        <f t="shared" si="7"/>
        <v>0.98019867330675536</v>
      </c>
      <c r="L53">
        <f t="shared" si="8"/>
        <v>1</v>
      </c>
      <c r="N53">
        <f t="shared" si="9"/>
        <v>0</v>
      </c>
      <c r="O53">
        <f t="shared" si="10"/>
        <v>0</v>
      </c>
      <c r="P53">
        <f t="shared" si="11"/>
        <v>1</v>
      </c>
      <c r="R53">
        <f t="shared" si="12"/>
        <v>0.98010066324043132</v>
      </c>
      <c r="S53">
        <f t="shared" si="13"/>
        <v>0.98010066324043132</v>
      </c>
      <c r="T53">
        <f t="shared" si="14"/>
        <v>1</v>
      </c>
      <c r="V53">
        <f t="shared" si="15"/>
        <v>0</v>
      </c>
      <c r="W53">
        <f t="shared" si="16"/>
        <v>0</v>
      </c>
      <c r="X53">
        <f t="shared" si="17"/>
        <v>1</v>
      </c>
      <c r="Z53">
        <f t="shared" si="18"/>
        <v>0</v>
      </c>
      <c r="AA53">
        <f t="shared" si="19"/>
        <v>0</v>
      </c>
      <c r="AB53">
        <f t="shared" si="20"/>
        <v>1</v>
      </c>
      <c r="AD53">
        <f t="shared" si="21"/>
        <v>0.99990000999900008</v>
      </c>
      <c r="AE53">
        <f t="shared" si="22"/>
        <v>0.99990000999900008</v>
      </c>
      <c r="AF53">
        <f t="shared" si="23"/>
        <v>1</v>
      </c>
      <c r="AH53">
        <f t="shared" si="24"/>
        <v>0</v>
      </c>
      <c r="AI53">
        <f t="shared" si="25"/>
        <v>0.98019867330675536</v>
      </c>
      <c r="AJ53">
        <f t="shared" si="26"/>
        <v>0</v>
      </c>
      <c r="AL53">
        <f t="shared" si="27"/>
        <v>1.9801326693244636E-2</v>
      </c>
      <c r="AM53">
        <f t="shared" si="28"/>
        <v>1.9801326693244636E-2</v>
      </c>
      <c r="AN53">
        <f t="shared" si="29"/>
        <v>1</v>
      </c>
      <c r="AP53">
        <f t="shared" si="30"/>
        <v>1</v>
      </c>
      <c r="AQ53">
        <f t="shared" si="31"/>
        <v>1</v>
      </c>
      <c r="AR53">
        <f t="shared" si="32"/>
        <v>1</v>
      </c>
    </row>
    <row r="54" spans="1:44" x14ac:dyDescent="0.2">
      <c r="A54">
        <v>10.4</v>
      </c>
      <c r="B54">
        <f t="shared" si="33"/>
        <v>0</v>
      </c>
      <c r="C54">
        <f t="shared" si="2"/>
        <v>0.92311634638663576</v>
      </c>
      <c r="D54">
        <f t="shared" si="3"/>
        <v>0.99840255591054305</v>
      </c>
      <c r="F54">
        <f t="shared" si="4"/>
        <v>0</v>
      </c>
      <c r="G54">
        <f t="shared" si="5"/>
        <v>0</v>
      </c>
      <c r="H54">
        <f t="shared" si="34"/>
        <v>1</v>
      </c>
      <c r="J54">
        <f t="shared" si="6"/>
        <v>0.92311634638663576</v>
      </c>
      <c r="K54">
        <f t="shared" si="7"/>
        <v>0.92311634638663576</v>
      </c>
      <c r="L54">
        <f t="shared" si="8"/>
        <v>1</v>
      </c>
      <c r="N54">
        <f t="shared" si="9"/>
        <v>0</v>
      </c>
      <c r="O54">
        <f t="shared" si="10"/>
        <v>0</v>
      </c>
      <c r="P54">
        <f t="shared" si="11"/>
        <v>1</v>
      </c>
      <c r="R54">
        <f t="shared" si="12"/>
        <v>0.92164171963521935</v>
      </c>
      <c r="S54">
        <f t="shared" si="13"/>
        <v>0.92164171963521935</v>
      </c>
      <c r="T54">
        <f t="shared" si="14"/>
        <v>1</v>
      </c>
      <c r="V54">
        <f t="shared" si="15"/>
        <v>0</v>
      </c>
      <c r="W54">
        <f t="shared" si="16"/>
        <v>0</v>
      </c>
      <c r="X54">
        <f t="shared" si="17"/>
        <v>1</v>
      </c>
      <c r="Z54">
        <f t="shared" si="18"/>
        <v>0</v>
      </c>
      <c r="AA54">
        <f t="shared" si="19"/>
        <v>0</v>
      </c>
      <c r="AB54">
        <f t="shared" si="20"/>
        <v>1</v>
      </c>
      <c r="AD54">
        <f t="shared" si="21"/>
        <v>0.99840255591054305</v>
      </c>
      <c r="AE54">
        <f t="shared" si="22"/>
        <v>0.99840255591054305</v>
      </c>
      <c r="AF54">
        <f t="shared" si="23"/>
        <v>1</v>
      </c>
      <c r="AH54">
        <f t="shared" si="24"/>
        <v>0</v>
      </c>
      <c r="AI54">
        <f t="shared" si="25"/>
        <v>0.92311634638663576</v>
      </c>
      <c r="AJ54">
        <f t="shared" si="26"/>
        <v>0</v>
      </c>
      <c r="AL54">
        <f t="shared" si="27"/>
        <v>7.6883653613364245E-2</v>
      </c>
      <c r="AM54">
        <f t="shared" si="28"/>
        <v>7.6883653613364245E-2</v>
      </c>
      <c r="AN54">
        <f t="shared" si="29"/>
        <v>1</v>
      </c>
      <c r="AP54">
        <f t="shared" si="30"/>
        <v>1</v>
      </c>
      <c r="AQ54">
        <f t="shared" si="31"/>
        <v>1</v>
      </c>
      <c r="AR54">
        <f t="shared" si="32"/>
        <v>1</v>
      </c>
    </row>
    <row r="55" spans="1:44" x14ac:dyDescent="0.2">
      <c r="A55">
        <v>10.6</v>
      </c>
      <c r="B55">
        <f t="shared" si="33"/>
        <v>0</v>
      </c>
      <c r="C55">
        <f t="shared" si="2"/>
        <v>0.83527021141127222</v>
      </c>
      <c r="D55">
        <f t="shared" si="3"/>
        <v>0.99196508282908447</v>
      </c>
      <c r="F55">
        <f t="shared" si="4"/>
        <v>0</v>
      </c>
      <c r="G55">
        <f t="shared" si="5"/>
        <v>0</v>
      </c>
      <c r="H55">
        <f t="shared" si="34"/>
        <v>1</v>
      </c>
      <c r="J55">
        <f t="shared" si="6"/>
        <v>0.83527021141127222</v>
      </c>
      <c r="K55">
        <f t="shared" si="7"/>
        <v>0.83527021141127222</v>
      </c>
      <c r="L55">
        <f t="shared" si="8"/>
        <v>1</v>
      </c>
      <c r="N55">
        <f t="shared" si="9"/>
        <v>0</v>
      </c>
      <c r="O55">
        <f t="shared" si="10"/>
        <v>0</v>
      </c>
      <c r="P55">
        <f t="shared" si="11"/>
        <v>1</v>
      </c>
      <c r="R55">
        <f t="shared" si="12"/>
        <v>0.82855888444724957</v>
      </c>
      <c r="S55">
        <f t="shared" si="13"/>
        <v>0.82855888444724957</v>
      </c>
      <c r="T55">
        <f t="shared" si="14"/>
        <v>1</v>
      </c>
      <c r="V55">
        <f t="shared" si="15"/>
        <v>0</v>
      </c>
      <c r="W55">
        <f t="shared" si="16"/>
        <v>0</v>
      </c>
      <c r="X55">
        <f t="shared" si="17"/>
        <v>1</v>
      </c>
      <c r="Z55">
        <f t="shared" si="18"/>
        <v>0</v>
      </c>
      <c r="AA55">
        <f t="shared" si="19"/>
        <v>0</v>
      </c>
      <c r="AB55">
        <f t="shared" si="20"/>
        <v>1</v>
      </c>
      <c r="AD55">
        <f t="shared" si="21"/>
        <v>0.99196508282908447</v>
      </c>
      <c r="AE55">
        <f t="shared" si="22"/>
        <v>0.99196508282908447</v>
      </c>
      <c r="AF55">
        <f t="shared" si="23"/>
        <v>1</v>
      </c>
      <c r="AH55">
        <f t="shared" si="24"/>
        <v>0</v>
      </c>
      <c r="AI55">
        <f t="shared" si="25"/>
        <v>0.83527021141127222</v>
      </c>
      <c r="AJ55">
        <f t="shared" si="26"/>
        <v>0</v>
      </c>
      <c r="AL55">
        <f t="shared" si="27"/>
        <v>0.16472978858872778</v>
      </c>
      <c r="AM55">
        <f t="shared" si="28"/>
        <v>0.16472978858872778</v>
      </c>
      <c r="AN55">
        <f t="shared" si="29"/>
        <v>1</v>
      </c>
      <c r="AP55">
        <f t="shared" si="30"/>
        <v>1</v>
      </c>
      <c r="AQ55">
        <f t="shared" si="31"/>
        <v>1</v>
      </c>
      <c r="AR55">
        <f t="shared" si="32"/>
        <v>1</v>
      </c>
    </row>
    <row r="56" spans="1:44" x14ac:dyDescent="0.2">
      <c r="A56">
        <v>10.8</v>
      </c>
      <c r="B56">
        <f t="shared" si="33"/>
        <v>0</v>
      </c>
      <c r="C56">
        <f t="shared" si="2"/>
        <v>0.7261490370736905</v>
      </c>
      <c r="D56">
        <f t="shared" si="3"/>
        <v>0.97503900156006229</v>
      </c>
      <c r="F56">
        <f t="shared" si="4"/>
        <v>0</v>
      </c>
      <c r="G56">
        <f t="shared" si="5"/>
        <v>0</v>
      </c>
      <c r="H56">
        <f t="shared" si="34"/>
        <v>1</v>
      </c>
      <c r="J56">
        <f t="shared" si="6"/>
        <v>0.7261490370736905</v>
      </c>
      <c r="K56">
        <f t="shared" si="7"/>
        <v>0.7261490370736905</v>
      </c>
      <c r="L56">
        <f t="shared" si="8"/>
        <v>1</v>
      </c>
      <c r="N56">
        <f t="shared" si="9"/>
        <v>0</v>
      </c>
      <c r="O56">
        <f t="shared" si="10"/>
        <v>0</v>
      </c>
      <c r="P56">
        <f t="shared" si="11"/>
        <v>1</v>
      </c>
      <c r="R56">
        <f t="shared" si="12"/>
        <v>0.70802363209213182</v>
      </c>
      <c r="S56">
        <f t="shared" si="13"/>
        <v>0.70802363209213182</v>
      </c>
      <c r="T56">
        <f t="shared" si="14"/>
        <v>1</v>
      </c>
      <c r="V56">
        <f t="shared" si="15"/>
        <v>0</v>
      </c>
      <c r="W56">
        <f t="shared" si="16"/>
        <v>0</v>
      </c>
      <c r="X56">
        <f t="shared" si="17"/>
        <v>1</v>
      </c>
      <c r="Z56">
        <f t="shared" si="18"/>
        <v>0</v>
      </c>
      <c r="AA56">
        <f t="shared" si="19"/>
        <v>0</v>
      </c>
      <c r="AB56">
        <f t="shared" si="20"/>
        <v>1</v>
      </c>
      <c r="AD56">
        <f t="shared" si="21"/>
        <v>0.97503900156006229</v>
      </c>
      <c r="AE56">
        <f t="shared" si="22"/>
        <v>0.97503900156006229</v>
      </c>
      <c r="AF56">
        <f t="shared" si="23"/>
        <v>1</v>
      </c>
      <c r="AH56">
        <f t="shared" si="24"/>
        <v>0</v>
      </c>
      <c r="AI56">
        <f t="shared" si="25"/>
        <v>0.7261490370736905</v>
      </c>
      <c r="AJ56">
        <f t="shared" si="26"/>
        <v>0</v>
      </c>
      <c r="AL56">
        <f t="shared" si="27"/>
        <v>0.2738509629263095</v>
      </c>
      <c r="AM56">
        <f t="shared" si="28"/>
        <v>0.2738509629263095</v>
      </c>
      <c r="AN56">
        <f t="shared" si="29"/>
        <v>1</v>
      </c>
      <c r="AP56">
        <f t="shared" si="30"/>
        <v>1</v>
      </c>
      <c r="AQ56">
        <f t="shared" si="31"/>
        <v>1</v>
      </c>
      <c r="AR56">
        <f t="shared" si="32"/>
        <v>1</v>
      </c>
    </row>
    <row r="57" spans="1:44" x14ac:dyDescent="0.2">
      <c r="A57">
        <v>11</v>
      </c>
      <c r="B57">
        <f t="shared" si="33"/>
        <v>0</v>
      </c>
      <c r="C57">
        <f t="shared" si="2"/>
        <v>0.60653065971263342</v>
      </c>
      <c r="D57">
        <f t="shared" si="3"/>
        <v>0.94117647058823528</v>
      </c>
      <c r="F57">
        <f t="shared" si="4"/>
        <v>0</v>
      </c>
      <c r="G57">
        <f t="shared" si="5"/>
        <v>0</v>
      </c>
      <c r="H57">
        <f t="shared" si="34"/>
        <v>1</v>
      </c>
      <c r="J57">
        <f t="shared" si="6"/>
        <v>0.60653065971263342</v>
      </c>
      <c r="K57">
        <f t="shared" si="7"/>
        <v>0.60653065971263342</v>
      </c>
      <c r="L57">
        <f t="shared" si="8"/>
        <v>1</v>
      </c>
      <c r="N57">
        <f t="shared" si="9"/>
        <v>0</v>
      </c>
      <c r="O57">
        <f t="shared" si="10"/>
        <v>0</v>
      </c>
      <c r="P57">
        <f t="shared" si="11"/>
        <v>1</v>
      </c>
      <c r="R57">
        <f t="shared" si="12"/>
        <v>0.57085238561189022</v>
      </c>
      <c r="S57">
        <f t="shared" si="13"/>
        <v>0.57085238561189022</v>
      </c>
      <c r="T57">
        <f t="shared" si="14"/>
        <v>1</v>
      </c>
      <c r="V57">
        <f t="shared" si="15"/>
        <v>0</v>
      </c>
      <c r="W57">
        <f t="shared" si="16"/>
        <v>0</v>
      </c>
      <c r="X57">
        <f t="shared" si="17"/>
        <v>1</v>
      </c>
      <c r="Z57">
        <f t="shared" si="18"/>
        <v>0</v>
      </c>
      <c r="AA57">
        <f t="shared" si="19"/>
        <v>0</v>
      </c>
      <c r="AB57">
        <f t="shared" si="20"/>
        <v>1</v>
      </c>
      <c r="AD57">
        <f t="shared" si="21"/>
        <v>0.94117647058823528</v>
      </c>
      <c r="AE57">
        <f t="shared" si="22"/>
        <v>0.94117647058823528</v>
      </c>
      <c r="AF57">
        <f t="shared" si="23"/>
        <v>1</v>
      </c>
      <c r="AH57">
        <f t="shared" si="24"/>
        <v>0</v>
      </c>
      <c r="AI57">
        <f t="shared" si="25"/>
        <v>0.60653065971263342</v>
      </c>
      <c r="AJ57">
        <f t="shared" si="26"/>
        <v>0</v>
      </c>
      <c r="AL57">
        <f t="shared" si="27"/>
        <v>0.39346934028736658</v>
      </c>
      <c r="AM57">
        <f t="shared" si="28"/>
        <v>0.39346934028736658</v>
      </c>
      <c r="AN57">
        <f t="shared" si="29"/>
        <v>1</v>
      </c>
      <c r="AP57">
        <f t="shared" si="30"/>
        <v>1</v>
      </c>
      <c r="AQ57">
        <f t="shared" si="31"/>
        <v>1</v>
      </c>
      <c r="AR57">
        <f t="shared" si="32"/>
        <v>1</v>
      </c>
    </row>
    <row r="58" spans="1:44" x14ac:dyDescent="0.2">
      <c r="A58">
        <v>11.2</v>
      </c>
      <c r="B58">
        <f t="shared" si="33"/>
        <v>0</v>
      </c>
      <c r="C58">
        <f t="shared" si="2"/>
        <v>0.48675225595997201</v>
      </c>
      <c r="D58">
        <f t="shared" si="3"/>
        <v>0.88526912181303141</v>
      </c>
      <c r="F58">
        <f t="shared" si="4"/>
        <v>0</v>
      </c>
      <c r="G58">
        <f t="shared" si="5"/>
        <v>0</v>
      </c>
      <c r="H58">
        <f t="shared" si="34"/>
        <v>1</v>
      </c>
      <c r="J58">
        <f t="shared" si="6"/>
        <v>0.48675225595997201</v>
      </c>
      <c r="K58">
        <f t="shared" si="7"/>
        <v>0.48675225595997201</v>
      </c>
      <c r="L58">
        <f t="shared" si="8"/>
        <v>1</v>
      </c>
      <c r="N58">
        <f t="shared" si="9"/>
        <v>0</v>
      </c>
      <c r="O58">
        <f t="shared" si="10"/>
        <v>0</v>
      </c>
      <c r="P58">
        <f t="shared" si="11"/>
        <v>1</v>
      </c>
      <c r="R58">
        <f t="shared" si="12"/>
        <v>0.43090674217419633</v>
      </c>
      <c r="S58">
        <f t="shared" si="13"/>
        <v>0.43090674217419633</v>
      </c>
      <c r="T58">
        <f t="shared" si="14"/>
        <v>1</v>
      </c>
      <c r="V58">
        <f t="shared" si="15"/>
        <v>0</v>
      </c>
      <c r="W58">
        <f t="shared" si="16"/>
        <v>0</v>
      </c>
      <c r="X58">
        <f t="shared" si="17"/>
        <v>1</v>
      </c>
      <c r="Z58">
        <f t="shared" si="18"/>
        <v>0</v>
      </c>
      <c r="AA58">
        <f t="shared" si="19"/>
        <v>0</v>
      </c>
      <c r="AB58">
        <f t="shared" si="20"/>
        <v>1</v>
      </c>
      <c r="AD58">
        <f t="shared" si="21"/>
        <v>0.88526912181303141</v>
      </c>
      <c r="AE58">
        <f t="shared" si="22"/>
        <v>0.88526912181303141</v>
      </c>
      <c r="AF58">
        <f t="shared" si="23"/>
        <v>1</v>
      </c>
      <c r="AH58">
        <f t="shared" si="24"/>
        <v>0</v>
      </c>
      <c r="AI58">
        <f t="shared" si="25"/>
        <v>0.48675225595997201</v>
      </c>
      <c r="AJ58">
        <f t="shared" si="26"/>
        <v>0</v>
      </c>
      <c r="AL58">
        <f t="shared" si="27"/>
        <v>0.51324774404002804</v>
      </c>
      <c r="AM58">
        <f t="shared" si="28"/>
        <v>0.51324774404002804</v>
      </c>
      <c r="AN58">
        <f t="shared" si="29"/>
        <v>1</v>
      </c>
      <c r="AP58">
        <f t="shared" si="30"/>
        <v>1</v>
      </c>
      <c r="AQ58">
        <f t="shared" si="31"/>
        <v>1</v>
      </c>
      <c r="AR58">
        <f t="shared" si="32"/>
        <v>1</v>
      </c>
    </row>
    <row r="59" spans="1:44" x14ac:dyDescent="0.2">
      <c r="A59">
        <v>11.4</v>
      </c>
      <c r="B59">
        <f t="shared" si="33"/>
        <v>0</v>
      </c>
      <c r="C59">
        <f t="shared" si="2"/>
        <v>0.37531109885139935</v>
      </c>
      <c r="D59">
        <f t="shared" si="3"/>
        <v>0.80638658172727995</v>
      </c>
      <c r="F59">
        <f t="shared" si="4"/>
        <v>0</v>
      </c>
      <c r="G59">
        <f t="shared" si="5"/>
        <v>0</v>
      </c>
      <c r="H59">
        <f t="shared" si="34"/>
        <v>1</v>
      </c>
      <c r="J59">
        <f t="shared" si="6"/>
        <v>0.37531109885139935</v>
      </c>
      <c r="K59">
        <f t="shared" si="7"/>
        <v>0.37531109885139935</v>
      </c>
      <c r="L59">
        <f t="shared" si="8"/>
        <v>1</v>
      </c>
      <c r="N59">
        <f t="shared" si="9"/>
        <v>0</v>
      </c>
      <c r="O59">
        <f t="shared" si="10"/>
        <v>0</v>
      </c>
      <c r="P59">
        <f t="shared" si="11"/>
        <v>1</v>
      </c>
      <c r="R59">
        <f t="shared" si="12"/>
        <v>0.30264583408708917</v>
      </c>
      <c r="S59">
        <f t="shared" si="13"/>
        <v>0.30264583408708917</v>
      </c>
      <c r="T59">
        <f t="shared" si="14"/>
        <v>1</v>
      </c>
      <c r="V59">
        <f t="shared" si="15"/>
        <v>0</v>
      </c>
      <c r="W59">
        <f t="shared" si="16"/>
        <v>0</v>
      </c>
      <c r="X59">
        <f t="shared" si="17"/>
        <v>1</v>
      </c>
      <c r="Z59">
        <f t="shared" si="18"/>
        <v>0</v>
      </c>
      <c r="AA59">
        <f t="shared" si="19"/>
        <v>0</v>
      </c>
      <c r="AB59">
        <f t="shared" si="20"/>
        <v>1</v>
      </c>
      <c r="AD59">
        <f t="shared" si="21"/>
        <v>0.80638658172727995</v>
      </c>
      <c r="AE59">
        <f t="shared" si="22"/>
        <v>0.80638658172727995</v>
      </c>
      <c r="AF59">
        <f t="shared" si="23"/>
        <v>1</v>
      </c>
      <c r="AH59">
        <f t="shared" si="24"/>
        <v>0</v>
      </c>
      <c r="AI59">
        <f t="shared" si="25"/>
        <v>0.37531109885139935</v>
      </c>
      <c r="AJ59">
        <f t="shared" si="26"/>
        <v>0</v>
      </c>
      <c r="AL59">
        <f t="shared" si="27"/>
        <v>0.62468890114860065</v>
      </c>
      <c r="AM59">
        <f t="shared" si="28"/>
        <v>0.62468890114860065</v>
      </c>
      <c r="AN59">
        <f t="shared" si="29"/>
        <v>1</v>
      </c>
      <c r="AP59">
        <f t="shared" si="30"/>
        <v>1</v>
      </c>
      <c r="AQ59">
        <f t="shared" si="31"/>
        <v>1</v>
      </c>
      <c r="AR59">
        <f t="shared" si="32"/>
        <v>1</v>
      </c>
    </row>
    <row r="60" spans="1:44" x14ac:dyDescent="0.2">
      <c r="A60">
        <v>11.6</v>
      </c>
      <c r="B60">
        <f t="shared" si="33"/>
        <v>0</v>
      </c>
      <c r="C60">
        <f t="shared" si="2"/>
        <v>0.2780373004531943</v>
      </c>
      <c r="D60">
        <f t="shared" si="3"/>
        <v>0.70942111237230443</v>
      </c>
      <c r="F60">
        <f t="shared" si="4"/>
        <v>0</v>
      </c>
      <c r="G60">
        <f t="shared" si="5"/>
        <v>0</v>
      </c>
      <c r="H60">
        <f t="shared" si="34"/>
        <v>1</v>
      </c>
      <c r="J60">
        <f t="shared" si="6"/>
        <v>0.2780373004531943</v>
      </c>
      <c r="K60">
        <f t="shared" si="7"/>
        <v>0.2780373004531943</v>
      </c>
      <c r="L60">
        <f t="shared" si="8"/>
        <v>1</v>
      </c>
      <c r="N60">
        <f t="shared" si="9"/>
        <v>0</v>
      </c>
      <c r="O60">
        <f t="shared" si="10"/>
        <v>0</v>
      </c>
      <c r="P60">
        <f t="shared" si="11"/>
        <v>1</v>
      </c>
      <c r="R60">
        <f t="shared" si="12"/>
        <v>0.19724553096849773</v>
      </c>
      <c r="S60">
        <f t="shared" si="13"/>
        <v>0.19724553096849773</v>
      </c>
      <c r="T60">
        <f t="shared" si="14"/>
        <v>1</v>
      </c>
      <c r="V60">
        <f t="shared" si="15"/>
        <v>0</v>
      </c>
      <c r="W60">
        <f t="shared" si="16"/>
        <v>0</v>
      </c>
      <c r="X60">
        <f t="shared" si="17"/>
        <v>1</v>
      </c>
      <c r="Z60">
        <f t="shared" si="18"/>
        <v>0</v>
      </c>
      <c r="AA60">
        <f t="shared" si="19"/>
        <v>0</v>
      </c>
      <c r="AB60">
        <f t="shared" si="20"/>
        <v>1</v>
      </c>
      <c r="AD60">
        <f t="shared" si="21"/>
        <v>0.70942111237230443</v>
      </c>
      <c r="AE60">
        <f t="shared" si="22"/>
        <v>0.70942111237230443</v>
      </c>
      <c r="AF60">
        <f t="shared" si="23"/>
        <v>1</v>
      </c>
      <c r="AH60">
        <f t="shared" si="24"/>
        <v>0</v>
      </c>
      <c r="AI60">
        <f t="shared" si="25"/>
        <v>0.2780373004531943</v>
      </c>
      <c r="AJ60">
        <f t="shared" si="26"/>
        <v>0</v>
      </c>
      <c r="AL60">
        <f t="shared" si="27"/>
        <v>0.7219626995468057</v>
      </c>
      <c r="AM60">
        <f t="shared" si="28"/>
        <v>0.7219626995468057</v>
      </c>
      <c r="AN60">
        <f t="shared" si="29"/>
        <v>1</v>
      </c>
      <c r="AP60">
        <f t="shared" si="30"/>
        <v>1</v>
      </c>
      <c r="AQ60">
        <f t="shared" si="31"/>
        <v>1</v>
      </c>
      <c r="AR60">
        <f t="shared" si="32"/>
        <v>1</v>
      </c>
    </row>
    <row r="61" spans="1:44" x14ac:dyDescent="0.2">
      <c r="A61">
        <v>11.8</v>
      </c>
      <c r="B61">
        <f t="shared" si="33"/>
        <v>0</v>
      </c>
      <c r="C61">
        <f t="shared" si="2"/>
        <v>0.19789869908361446</v>
      </c>
      <c r="D61">
        <f t="shared" si="3"/>
        <v>0.6038282712396591</v>
      </c>
      <c r="F61">
        <f t="shared" si="4"/>
        <v>0</v>
      </c>
      <c r="G61">
        <f t="shared" si="5"/>
        <v>0</v>
      </c>
      <c r="H61">
        <f t="shared" si="34"/>
        <v>1</v>
      </c>
      <c r="J61">
        <f t="shared" si="6"/>
        <v>0.19789869908361446</v>
      </c>
      <c r="K61">
        <f t="shared" si="7"/>
        <v>0.19789869908361446</v>
      </c>
      <c r="L61">
        <f t="shared" si="8"/>
        <v>1</v>
      </c>
      <c r="N61">
        <f t="shared" si="9"/>
        <v>0</v>
      </c>
      <c r="O61">
        <f t="shared" si="10"/>
        <v>0</v>
      </c>
      <c r="P61">
        <f t="shared" si="11"/>
        <v>1</v>
      </c>
      <c r="R61">
        <f t="shared" si="12"/>
        <v>0.11949682934823642</v>
      </c>
      <c r="S61">
        <f t="shared" si="13"/>
        <v>0.11949682934823642</v>
      </c>
      <c r="T61">
        <f t="shared" si="14"/>
        <v>1</v>
      </c>
      <c r="V61">
        <f t="shared" si="15"/>
        <v>0</v>
      </c>
      <c r="W61">
        <f t="shared" si="16"/>
        <v>0</v>
      </c>
      <c r="X61">
        <f t="shared" si="17"/>
        <v>1</v>
      </c>
      <c r="Z61">
        <f t="shared" si="18"/>
        <v>0</v>
      </c>
      <c r="AA61">
        <f t="shared" si="19"/>
        <v>0</v>
      </c>
      <c r="AB61">
        <f t="shared" si="20"/>
        <v>1</v>
      </c>
      <c r="AD61">
        <f t="shared" si="21"/>
        <v>0.6038282712396591</v>
      </c>
      <c r="AE61">
        <f t="shared" si="22"/>
        <v>0.6038282712396591</v>
      </c>
      <c r="AF61">
        <f t="shared" si="23"/>
        <v>1</v>
      </c>
      <c r="AH61">
        <f t="shared" si="24"/>
        <v>0</v>
      </c>
      <c r="AI61">
        <f t="shared" si="25"/>
        <v>0.19789869908361446</v>
      </c>
      <c r="AJ61">
        <f t="shared" si="26"/>
        <v>0</v>
      </c>
      <c r="AL61">
        <f t="shared" si="27"/>
        <v>0.80210130091638554</v>
      </c>
      <c r="AM61">
        <f t="shared" si="28"/>
        <v>0.80210130091638554</v>
      </c>
      <c r="AN61">
        <f t="shared" si="29"/>
        <v>1</v>
      </c>
      <c r="AP61">
        <f t="shared" si="30"/>
        <v>1</v>
      </c>
      <c r="AQ61">
        <f t="shared" si="31"/>
        <v>1</v>
      </c>
      <c r="AR61">
        <f t="shared" si="32"/>
        <v>1</v>
      </c>
    </row>
    <row r="62" spans="1:44" x14ac:dyDescent="0.2">
      <c r="A62">
        <v>12</v>
      </c>
      <c r="B62">
        <f t="shared" si="33"/>
        <v>0</v>
      </c>
      <c r="C62">
        <f t="shared" si="2"/>
        <v>0.1353352832366127</v>
      </c>
      <c r="D62">
        <f t="shared" si="3"/>
        <v>0.5</v>
      </c>
      <c r="F62">
        <f t="shared" si="4"/>
        <v>0</v>
      </c>
      <c r="G62">
        <f t="shared" si="5"/>
        <v>0</v>
      </c>
      <c r="H62">
        <f t="shared" si="34"/>
        <v>1</v>
      </c>
      <c r="J62">
        <f t="shared" si="6"/>
        <v>0.1353352832366127</v>
      </c>
      <c r="K62">
        <f t="shared" si="7"/>
        <v>0.1353352832366127</v>
      </c>
      <c r="L62">
        <f t="shared" si="8"/>
        <v>1</v>
      </c>
      <c r="N62">
        <f t="shared" si="9"/>
        <v>0</v>
      </c>
      <c r="O62">
        <f t="shared" si="10"/>
        <v>0</v>
      </c>
      <c r="P62">
        <f t="shared" si="11"/>
        <v>1</v>
      </c>
      <c r="R62">
        <f t="shared" si="12"/>
        <v>6.7667641618306351E-2</v>
      </c>
      <c r="S62">
        <f t="shared" si="13"/>
        <v>6.7667641618306351E-2</v>
      </c>
      <c r="T62">
        <f t="shared" si="14"/>
        <v>1</v>
      </c>
      <c r="V62">
        <f t="shared" si="15"/>
        <v>0</v>
      </c>
      <c r="W62">
        <f t="shared" si="16"/>
        <v>0</v>
      </c>
      <c r="X62">
        <f t="shared" si="17"/>
        <v>1</v>
      </c>
      <c r="Z62">
        <f t="shared" si="18"/>
        <v>0</v>
      </c>
      <c r="AA62">
        <f t="shared" si="19"/>
        <v>0</v>
      </c>
      <c r="AB62">
        <f t="shared" si="20"/>
        <v>1</v>
      </c>
      <c r="AD62">
        <f t="shared" si="21"/>
        <v>0.5</v>
      </c>
      <c r="AE62">
        <f t="shared" si="22"/>
        <v>0.5</v>
      </c>
      <c r="AF62">
        <f t="shared" si="23"/>
        <v>1</v>
      </c>
      <c r="AH62">
        <f t="shared" si="24"/>
        <v>0</v>
      </c>
      <c r="AI62">
        <f t="shared" si="25"/>
        <v>0.1353352832366127</v>
      </c>
      <c r="AJ62">
        <f t="shared" si="26"/>
        <v>0</v>
      </c>
      <c r="AL62">
        <f t="shared" si="27"/>
        <v>0.8646647167633873</v>
      </c>
      <c r="AM62">
        <f t="shared" si="28"/>
        <v>0.8646647167633873</v>
      </c>
      <c r="AN62">
        <f t="shared" si="29"/>
        <v>1</v>
      </c>
      <c r="AP62">
        <f t="shared" si="30"/>
        <v>1</v>
      </c>
      <c r="AQ62">
        <f t="shared" si="31"/>
        <v>1</v>
      </c>
      <c r="AR62">
        <f t="shared" si="32"/>
        <v>1</v>
      </c>
    </row>
    <row r="63" spans="1:44" x14ac:dyDescent="0.2">
      <c r="A63">
        <v>12.2</v>
      </c>
      <c r="B63">
        <f t="shared" si="33"/>
        <v>0</v>
      </c>
      <c r="C63">
        <f t="shared" si="2"/>
        <v>8.8921617459386454E-2</v>
      </c>
      <c r="D63">
        <f t="shared" si="3"/>
        <v>0.40582768556470949</v>
      </c>
      <c r="F63">
        <f t="shared" si="4"/>
        <v>0</v>
      </c>
      <c r="G63">
        <f t="shared" si="5"/>
        <v>0</v>
      </c>
      <c r="H63">
        <f t="shared" si="34"/>
        <v>1</v>
      </c>
      <c r="J63">
        <f t="shared" si="6"/>
        <v>8.8921617459386454E-2</v>
      </c>
      <c r="K63">
        <f t="shared" si="7"/>
        <v>8.8921617459386454E-2</v>
      </c>
      <c r="L63">
        <f t="shared" si="8"/>
        <v>1</v>
      </c>
      <c r="N63">
        <f t="shared" si="9"/>
        <v>0</v>
      </c>
      <c r="O63">
        <f t="shared" si="10"/>
        <v>0</v>
      </c>
      <c r="P63">
        <f t="shared" si="11"/>
        <v>1</v>
      </c>
      <c r="R63">
        <f t="shared" si="12"/>
        <v>3.6086854210213265E-2</v>
      </c>
      <c r="S63">
        <f t="shared" si="13"/>
        <v>3.6086854210213265E-2</v>
      </c>
      <c r="T63">
        <f t="shared" si="14"/>
        <v>1</v>
      </c>
      <c r="V63">
        <f t="shared" si="15"/>
        <v>0</v>
      </c>
      <c r="W63">
        <f t="shared" si="16"/>
        <v>0</v>
      </c>
      <c r="X63">
        <f t="shared" si="17"/>
        <v>1</v>
      </c>
      <c r="Z63">
        <f t="shared" si="18"/>
        <v>0</v>
      </c>
      <c r="AA63">
        <f t="shared" si="19"/>
        <v>0</v>
      </c>
      <c r="AB63">
        <f t="shared" si="20"/>
        <v>1</v>
      </c>
      <c r="AD63">
        <f t="shared" si="21"/>
        <v>0.40582768556470949</v>
      </c>
      <c r="AE63">
        <f t="shared" si="22"/>
        <v>0.40582768556470949</v>
      </c>
      <c r="AF63">
        <f t="shared" si="23"/>
        <v>1</v>
      </c>
      <c r="AH63">
        <f t="shared" si="24"/>
        <v>0</v>
      </c>
      <c r="AI63">
        <f t="shared" si="25"/>
        <v>8.8921617459386454E-2</v>
      </c>
      <c r="AJ63">
        <f t="shared" si="26"/>
        <v>0</v>
      </c>
      <c r="AL63">
        <f t="shared" si="27"/>
        <v>0.91107838254061357</v>
      </c>
      <c r="AM63">
        <f t="shared" si="28"/>
        <v>0.91107838254061357</v>
      </c>
      <c r="AN63">
        <f t="shared" si="29"/>
        <v>1</v>
      </c>
      <c r="AP63">
        <f t="shared" si="30"/>
        <v>1</v>
      </c>
      <c r="AQ63">
        <f t="shared" si="31"/>
        <v>1</v>
      </c>
      <c r="AR63">
        <f t="shared" si="32"/>
        <v>1</v>
      </c>
    </row>
    <row r="64" spans="1:44" x14ac:dyDescent="0.2">
      <c r="A64">
        <v>12.4</v>
      </c>
      <c r="B64">
        <f t="shared" si="33"/>
        <v>0</v>
      </c>
      <c r="C64">
        <f t="shared" si="2"/>
        <v>5.6134762834133684E-2</v>
      </c>
      <c r="D64">
        <f t="shared" si="3"/>
        <v>0.32535137948984894</v>
      </c>
      <c r="F64">
        <f t="shared" si="4"/>
        <v>0</v>
      </c>
      <c r="G64">
        <f t="shared" si="5"/>
        <v>0</v>
      </c>
      <c r="H64">
        <f t="shared" si="34"/>
        <v>1</v>
      </c>
      <c r="J64">
        <f t="shared" si="6"/>
        <v>5.6134762834133684E-2</v>
      </c>
      <c r="K64">
        <f t="shared" si="7"/>
        <v>5.6134762834133684E-2</v>
      </c>
      <c r="L64">
        <f t="shared" si="8"/>
        <v>1</v>
      </c>
      <c r="N64">
        <f t="shared" si="9"/>
        <v>0</v>
      </c>
      <c r="O64">
        <f t="shared" si="10"/>
        <v>0</v>
      </c>
      <c r="P64">
        <f t="shared" si="11"/>
        <v>1</v>
      </c>
      <c r="R64">
        <f t="shared" si="12"/>
        <v>1.8263522525420895E-2</v>
      </c>
      <c r="S64">
        <f t="shared" si="13"/>
        <v>1.8263522525420895E-2</v>
      </c>
      <c r="T64">
        <f t="shared" si="14"/>
        <v>1</v>
      </c>
      <c r="V64">
        <f t="shared" si="15"/>
        <v>0</v>
      </c>
      <c r="W64">
        <f t="shared" si="16"/>
        <v>0</v>
      </c>
      <c r="X64">
        <f t="shared" si="17"/>
        <v>1</v>
      </c>
      <c r="Z64">
        <f t="shared" si="18"/>
        <v>0</v>
      </c>
      <c r="AA64">
        <f t="shared" si="19"/>
        <v>0</v>
      </c>
      <c r="AB64">
        <f t="shared" si="20"/>
        <v>1</v>
      </c>
      <c r="AD64">
        <f t="shared" si="21"/>
        <v>0.32535137948984894</v>
      </c>
      <c r="AE64">
        <f t="shared" si="22"/>
        <v>0.32535137948984894</v>
      </c>
      <c r="AF64">
        <f t="shared" si="23"/>
        <v>1</v>
      </c>
      <c r="AH64">
        <f t="shared" si="24"/>
        <v>0</v>
      </c>
      <c r="AI64">
        <f t="shared" si="25"/>
        <v>5.6134762834133684E-2</v>
      </c>
      <c r="AJ64">
        <f t="shared" si="26"/>
        <v>0</v>
      </c>
      <c r="AL64">
        <f t="shared" si="27"/>
        <v>0.94386523716586634</v>
      </c>
      <c r="AM64">
        <f t="shared" si="28"/>
        <v>0.94386523716586634</v>
      </c>
      <c r="AN64">
        <f t="shared" si="29"/>
        <v>1</v>
      </c>
      <c r="AP64">
        <f t="shared" si="30"/>
        <v>1</v>
      </c>
      <c r="AQ64">
        <f t="shared" si="31"/>
        <v>1</v>
      </c>
      <c r="AR64">
        <f t="shared" si="32"/>
        <v>1</v>
      </c>
    </row>
    <row r="65" spans="1:44" x14ac:dyDescent="0.2">
      <c r="A65">
        <v>12.6</v>
      </c>
      <c r="B65">
        <f t="shared" si="33"/>
        <v>0</v>
      </c>
      <c r="C65">
        <f t="shared" si="2"/>
        <v>3.4047454734599372E-2</v>
      </c>
      <c r="D65">
        <f t="shared" si="3"/>
        <v>0.25932937423822006</v>
      </c>
      <c r="F65">
        <f t="shared" si="4"/>
        <v>0</v>
      </c>
      <c r="G65">
        <f t="shared" si="5"/>
        <v>0</v>
      </c>
      <c r="H65">
        <f t="shared" si="34"/>
        <v>1</v>
      </c>
      <c r="J65">
        <f t="shared" si="6"/>
        <v>3.4047454734599372E-2</v>
      </c>
      <c r="K65">
        <f t="shared" si="7"/>
        <v>3.4047454734599372E-2</v>
      </c>
      <c r="L65">
        <f t="shared" si="8"/>
        <v>1</v>
      </c>
      <c r="N65">
        <f t="shared" si="9"/>
        <v>0</v>
      </c>
      <c r="O65">
        <f t="shared" si="10"/>
        <v>0</v>
      </c>
      <c r="P65">
        <f t="shared" si="11"/>
        <v>1</v>
      </c>
      <c r="R65">
        <f t="shared" si="12"/>
        <v>8.8295051307277772E-3</v>
      </c>
      <c r="S65">
        <f t="shared" si="13"/>
        <v>8.8295051307277772E-3</v>
      </c>
      <c r="T65">
        <f t="shared" si="14"/>
        <v>1</v>
      </c>
      <c r="V65">
        <f t="shared" si="15"/>
        <v>0</v>
      </c>
      <c r="W65">
        <f t="shared" si="16"/>
        <v>0</v>
      </c>
      <c r="X65">
        <f t="shared" si="17"/>
        <v>1</v>
      </c>
      <c r="Z65">
        <f t="shared" si="18"/>
        <v>0</v>
      </c>
      <c r="AA65">
        <f t="shared" si="19"/>
        <v>0</v>
      </c>
      <c r="AB65">
        <f t="shared" si="20"/>
        <v>1</v>
      </c>
      <c r="AD65">
        <f t="shared" si="21"/>
        <v>0.25932937423822006</v>
      </c>
      <c r="AE65">
        <f t="shared" si="22"/>
        <v>0.25932937423822006</v>
      </c>
      <c r="AF65">
        <f t="shared" si="23"/>
        <v>1</v>
      </c>
      <c r="AH65">
        <f t="shared" si="24"/>
        <v>0</v>
      </c>
      <c r="AI65">
        <f t="shared" si="25"/>
        <v>3.4047454734599372E-2</v>
      </c>
      <c r="AJ65">
        <f t="shared" si="26"/>
        <v>0</v>
      </c>
      <c r="AL65">
        <f t="shared" si="27"/>
        <v>0.96595254526540064</v>
      </c>
      <c r="AM65">
        <f t="shared" si="28"/>
        <v>0.96595254526540064</v>
      </c>
      <c r="AN65">
        <f t="shared" si="29"/>
        <v>1</v>
      </c>
      <c r="AP65">
        <f t="shared" si="30"/>
        <v>1</v>
      </c>
      <c r="AQ65">
        <f t="shared" si="31"/>
        <v>1</v>
      </c>
      <c r="AR65">
        <f t="shared" si="32"/>
        <v>1</v>
      </c>
    </row>
    <row r="66" spans="1:44" x14ac:dyDescent="0.2">
      <c r="A66">
        <v>12.8</v>
      </c>
      <c r="B66">
        <f t="shared" ref="B66:B97" si="35">IF(A66&lt;$AV$3,0,IF(AND($AV$3&lt;=A66,A66&lt;=$AW$3),(A66-$AV$3)/($AW$3-$AV$3),IF(AND($AW$3&lt;A66,A66&lt;=$AX$3),($AX$3-A66)/($AX$3-$AW$3),0)))</f>
        <v>0</v>
      </c>
      <c r="C66">
        <f t="shared" si="2"/>
        <v>1.9841094744370243E-2</v>
      </c>
      <c r="D66">
        <f t="shared" si="3"/>
        <v>0.20654329147389275</v>
      </c>
      <c r="F66">
        <f t="shared" si="4"/>
        <v>0</v>
      </c>
      <c r="G66">
        <f t="shared" si="5"/>
        <v>0</v>
      </c>
      <c r="H66">
        <f t="shared" ref="H66:H97" si="36">IF(ABS(F66-G66)&lt;1*10^(-6),1,0)</f>
        <v>1</v>
      </c>
      <c r="J66">
        <f t="shared" si="6"/>
        <v>1.9841094744370243E-2</v>
      </c>
      <c r="K66">
        <f t="shared" si="7"/>
        <v>1.9841094744370243E-2</v>
      </c>
      <c r="L66">
        <f t="shared" si="8"/>
        <v>1</v>
      </c>
      <c r="N66">
        <f t="shared" si="9"/>
        <v>0</v>
      </c>
      <c r="O66">
        <f t="shared" si="10"/>
        <v>0</v>
      </c>
      <c r="P66">
        <f t="shared" si="11"/>
        <v>1</v>
      </c>
      <c r="R66">
        <f t="shared" si="12"/>
        <v>4.0980450149475846E-3</v>
      </c>
      <c r="S66">
        <f t="shared" si="13"/>
        <v>4.0980450149475846E-3</v>
      </c>
      <c r="T66">
        <f t="shared" si="14"/>
        <v>1</v>
      </c>
      <c r="V66">
        <f t="shared" si="15"/>
        <v>0</v>
      </c>
      <c r="W66">
        <f t="shared" si="16"/>
        <v>0</v>
      </c>
      <c r="X66">
        <f t="shared" si="17"/>
        <v>1</v>
      </c>
      <c r="Z66">
        <f t="shared" si="18"/>
        <v>0</v>
      </c>
      <c r="AA66">
        <f t="shared" si="19"/>
        <v>0</v>
      </c>
      <c r="AB66">
        <f t="shared" si="20"/>
        <v>1</v>
      </c>
      <c r="AD66">
        <f t="shared" si="21"/>
        <v>0.20654329147389275</v>
      </c>
      <c r="AE66">
        <f t="shared" si="22"/>
        <v>0.20654329147389275</v>
      </c>
      <c r="AF66">
        <f t="shared" si="23"/>
        <v>1</v>
      </c>
      <c r="AH66">
        <f t="shared" si="24"/>
        <v>0</v>
      </c>
      <c r="AI66">
        <f t="shared" si="25"/>
        <v>1.9841094744370243E-2</v>
      </c>
      <c r="AJ66">
        <f t="shared" si="26"/>
        <v>0</v>
      </c>
      <c r="AL66">
        <f t="shared" si="27"/>
        <v>0.98015890525562976</v>
      </c>
      <c r="AM66">
        <f t="shared" si="28"/>
        <v>0.98015890525562976</v>
      </c>
      <c r="AN66">
        <f t="shared" si="29"/>
        <v>1</v>
      </c>
      <c r="AP66">
        <f t="shared" si="30"/>
        <v>1</v>
      </c>
      <c r="AQ66">
        <f t="shared" si="31"/>
        <v>1</v>
      </c>
      <c r="AR66">
        <f t="shared" si="32"/>
        <v>1</v>
      </c>
    </row>
    <row r="67" spans="1:44" x14ac:dyDescent="0.2">
      <c r="A67">
        <v>13</v>
      </c>
      <c r="B67">
        <f t="shared" si="35"/>
        <v>0</v>
      </c>
      <c r="C67">
        <f t="shared" ref="C67:C102" si="37">1/EXP(((A67-$AV$4)^2)/(2*$AW$4^2))</f>
        <v>1.1108996538242306E-2</v>
      </c>
      <c r="D67">
        <f t="shared" ref="D67:D102" si="38">1/(1+ABS((A67-$AX$5)/$AV$5)^(2*$AW$5))</f>
        <v>0.16494845360824742</v>
      </c>
      <c r="F67">
        <f t="shared" ref="F67:F102" si="39">MIN(B67,MAX(C67,D67))</f>
        <v>0</v>
      </c>
      <c r="G67">
        <f t="shared" ref="G67:G102" si="40">MAX(MIN(B67,C67),MIN(D67,B67))</f>
        <v>0</v>
      </c>
      <c r="H67">
        <f t="shared" si="36"/>
        <v>1</v>
      </c>
      <c r="J67">
        <f t="shared" ref="J67:J102" si="41">MAX(B67,MIN(C67,D67))</f>
        <v>1.1108996538242306E-2</v>
      </c>
      <c r="K67">
        <f t="shared" ref="K67:K102" si="42">MIN(MAX(B67,C67),MAX(D67,B67))</f>
        <v>1.1108996538242306E-2</v>
      </c>
      <c r="L67">
        <f t="shared" ref="L67:L102" si="43">IF(ABS(J67-K67)&lt;1*10^(-6),1,0)</f>
        <v>1</v>
      </c>
      <c r="N67">
        <f t="shared" ref="N67:N102" si="44">B67*(C67+D67)</f>
        <v>0</v>
      </c>
      <c r="O67">
        <f t="shared" ref="O67:O102" si="45">B67*C67+B67*D67</f>
        <v>0</v>
      </c>
      <c r="P67">
        <f t="shared" ref="P67:P102" si="46">IF(ABS(N67-O67)&lt;1*10^(-6),1,0)</f>
        <v>1</v>
      </c>
      <c r="R67">
        <f t="shared" ref="R67:R102" si="47">B67+(C67*D67)</f>
        <v>1.8324118001224422E-3</v>
      </c>
      <c r="S67">
        <f t="shared" ref="S67:S102" si="48">(B67+C67)*(B67+D67)</f>
        <v>1.8324118001224422E-3</v>
      </c>
      <c r="T67">
        <f t="shared" ref="T67:T102" si="49">IF(ABS(R67-S67)&lt;1*10^(-6),1,0)</f>
        <v>1</v>
      </c>
      <c r="V67">
        <f t="shared" ref="V67:V102" si="50">B67*(MAX(C67,D67))</f>
        <v>0</v>
      </c>
      <c r="W67">
        <f t="shared" ref="W67:W102" si="51">MAX(B67*C67, B67*D67)</f>
        <v>0</v>
      </c>
      <c r="X67">
        <f t="shared" ref="X67:X102" si="52">IF(ABS(V67-W67)&lt;1*10^(-6),1,0)</f>
        <v>1</v>
      </c>
      <c r="Z67">
        <f t="shared" ref="Z67:Z102" si="53">B67*(MIN(C67,D67))</f>
        <v>0</v>
      </c>
      <c r="AA67">
        <f t="shared" ref="AA67:AA102" si="54">MIN(B67*C67, B67*D67)</f>
        <v>0</v>
      </c>
      <c r="AB67">
        <f t="shared" ref="AB67:AB102" si="55">IF(ABS(Z67-AA67)&lt;1*10^(-6),1,0)</f>
        <v>1</v>
      </c>
      <c r="AD67">
        <f t="shared" ref="AD67:AD102" si="56">B67+(MAX(C67,D67))</f>
        <v>0.16494845360824742</v>
      </c>
      <c r="AE67">
        <f t="shared" ref="AE67:AE102" si="57">MAX(B67+C67, B67+D67)</f>
        <v>0.16494845360824742</v>
      </c>
      <c r="AF67">
        <f t="shared" ref="AF67:AF102" si="58">IF(ABS(AD67-AE67)&lt;1*10^(-6),1,0)</f>
        <v>1</v>
      </c>
      <c r="AH67">
        <f t="shared" ref="AH67:AH102" si="59">B67*+(MIN(C67,D67))</f>
        <v>0</v>
      </c>
      <c r="AI67">
        <f t="shared" ref="AI67:AI102" si="60">MIN(B67+C67, B67+D67)</f>
        <v>1.1108996538242306E-2</v>
      </c>
      <c r="AJ67">
        <f t="shared" ref="AJ67:AJ102" si="61">IF(ABS(AH67-AI67)&lt;1*10^(-6),1,0)</f>
        <v>0</v>
      </c>
      <c r="AL67">
        <f t="shared" ref="AL67:AL102" si="62">1-MAX(C67,B67)</f>
        <v>0.98889100346175773</v>
      </c>
      <c r="AM67">
        <f t="shared" ref="AM67:AM102" si="63">MIN(1-B67,1-C67)</f>
        <v>0.98889100346175773</v>
      </c>
      <c r="AN67">
        <f t="shared" ref="AN67:AN102" si="64">IF(ABS(AM67-AL67)&lt;1*10^(-6),1,0)</f>
        <v>1</v>
      </c>
      <c r="AP67">
        <f t="shared" ref="AP67:AP102" si="65">1-MIN(B67,C67)</f>
        <v>1</v>
      </c>
      <c r="AQ67">
        <f t="shared" ref="AQ67:AQ102" si="66">MAX(1-B67,1-C67)</f>
        <v>1</v>
      </c>
      <c r="AR67">
        <f t="shared" ref="AR67:AR102" si="67">IF(ABS(AP67-AQ67)&lt;1*10^(-6),1,0)</f>
        <v>1</v>
      </c>
    </row>
    <row r="68" spans="1:44" x14ac:dyDescent="0.2">
      <c r="A68">
        <v>13.2</v>
      </c>
      <c r="B68">
        <f t="shared" si="35"/>
        <v>0</v>
      </c>
      <c r="C68">
        <f t="shared" si="37"/>
        <v>5.9760228950059592E-3</v>
      </c>
      <c r="D68">
        <f t="shared" si="38"/>
        <v>0.13238720610040258</v>
      </c>
      <c r="F68">
        <f t="shared" si="39"/>
        <v>0</v>
      </c>
      <c r="G68">
        <f t="shared" si="40"/>
        <v>0</v>
      </c>
      <c r="H68">
        <f t="shared" si="36"/>
        <v>1</v>
      </c>
      <c r="J68">
        <f t="shared" si="41"/>
        <v>5.9760228950059592E-3</v>
      </c>
      <c r="K68">
        <f t="shared" si="42"/>
        <v>5.9760228950059592E-3</v>
      </c>
      <c r="L68">
        <f t="shared" si="43"/>
        <v>1</v>
      </c>
      <c r="N68">
        <f t="shared" si="44"/>
        <v>0</v>
      </c>
      <c r="O68">
        <f t="shared" si="45"/>
        <v>0</v>
      </c>
      <c r="P68">
        <f t="shared" si="46"/>
        <v>1</v>
      </c>
      <c r="R68">
        <f t="shared" si="47"/>
        <v>7.9114897466187842E-4</v>
      </c>
      <c r="S68">
        <f t="shared" si="48"/>
        <v>7.9114897466187842E-4</v>
      </c>
      <c r="T68">
        <f t="shared" si="49"/>
        <v>1</v>
      </c>
      <c r="V68">
        <f t="shared" si="50"/>
        <v>0</v>
      </c>
      <c r="W68">
        <f t="shared" si="51"/>
        <v>0</v>
      </c>
      <c r="X68">
        <f t="shared" si="52"/>
        <v>1</v>
      </c>
      <c r="Z68">
        <f t="shared" si="53"/>
        <v>0</v>
      </c>
      <c r="AA68">
        <f t="shared" si="54"/>
        <v>0</v>
      </c>
      <c r="AB68">
        <f t="shared" si="55"/>
        <v>1</v>
      </c>
      <c r="AD68">
        <f t="shared" si="56"/>
        <v>0.13238720610040258</v>
      </c>
      <c r="AE68">
        <f t="shared" si="57"/>
        <v>0.13238720610040258</v>
      </c>
      <c r="AF68">
        <f t="shared" si="58"/>
        <v>1</v>
      </c>
      <c r="AH68">
        <f t="shared" si="59"/>
        <v>0</v>
      </c>
      <c r="AI68">
        <f t="shared" si="60"/>
        <v>5.9760228950059592E-3</v>
      </c>
      <c r="AJ68">
        <f t="shared" si="61"/>
        <v>0</v>
      </c>
      <c r="AL68">
        <f t="shared" si="62"/>
        <v>0.99402397710499402</v>
      </c>
      <c r="AM68">
        <f t="shared" si="63"/>
        <v>0.99402397710499402</v>
      </c>
      <c r="AN68">
        <f t="shared" si="64"/>
        <v>1</v>
      </c>
      <c r="AP68">
        <f t="shared" si="65"/>
        <v>1</v>
      </c>
      <c r="AQ68">
        <f t="shared" si="66"/>
        <v>1</v>
      </c>
      <c r="AR68">
        <f t="shared" si="67"/>
        <v>1</v>
      </c>
    </row>
    <row r="69" spans="1:44" x14ac:dyDescent="0.2">
      <c r="A69">
        <v>13.4</v>
      </c>
      <c r="B69">
        <f t="shared" si="35"/>
        <v>0</v>
      </c>
      <c r="C69">
        <f t="shared" si="37"/>
        <v>3.0887154082367661E-3</v>
      </c>
      <c r="D69">
        <f t="shared" si="38"/>
        <v>0.10692785577570808</v>
      </c>
      <c r="F69">
        <f t="shared" si="39"/>
        <v>0</v>
      </c>
      <c r="G69">
        <f t="shared" si="40"/>
        <v>0</v>
      </c>
      <c r="H69">
        <f t="shared" si="36"/>
        <v>1</v>
      </c>
      <c r="J69">
        <f t="shared" si="41"/>
        <v>3.0887154082367661E-3</v>
      </c>
      <c r="K69">
        <f t="shared" si="42"/>
        <v>3.0887154082367661E-3</v>
      </c>
      <c r="L69">
        <f t="shared" si="43"/>
        <v>1</v>
      </c>
      <c r="N69">
        <f t="shared" si="44"/>
        <v>0</v>
      </c>
      <c r="O69">
        <f t="shared" si="45"/>
        <v>0</v>
      </c>
      <c r="P69">
        <f t="shared" si="46"/>
        <v>1</v>
      </c>
      <c r="R69">
        <f t="shared" si="47"/>
        <v>3.3026971570414824E-4</v>
      </c>
      <c r="S69">
        <f t="shared" si="48"/>
        <v>3.3026971570414824E-4</v>
      </c>
      <c r="T69">
        <f t="shared" si="49"/>
        <v>1</v>
      </c>
      <c r="V69">
        <f t="shared" si="50"/>
        <v>0</v>
      </c>
      <c r="W69">
        <f t="shared" si="51"/>
        <v>0</v>
      </c>
      <c r="X69">
        <f t="shared" si="52"/>
        <v>1</v>
      </c>
      <c r="Z69">
        <f t="shared" si="53"/>
        <v>0</v>
      </c>
      <c r="AA69">
        <f t="shared" si="54"/>
        <v>0</v>
      </c>
      <c r="AB69">
        <f t="shared" si="55"/>
        <v>1</v>
      </c>
      <c r="AD69">
        <f t="shared" si="56"/>
        <v>0.10692785577570808</v>
      </c>
      <c r="AE69">
        <f t="shared" si="57"/>
        <v>0.10692785577570808</v>
      </c>
      <c r="AF69">
        <f t="shared" si="58"/>
        <v>1</v>
      </c>
      <c r="AH69">
        <f t="shared" si="59"/>
        <v>0</v>
      </c>
      <c r="AI69">
        <f t="shared" si="60"/>
        <v>3.0887154082367661E-3</v>
      </c>
      <c r="AJ69">
        <f t="shared" si="61"/>
        <v>0</v>
      </c>
      <c r="AL69">
        <f t="shared" si="62"/>
        <v>0.99691128459176326</v>
      </c>
      <c r="AM69">
        <f t="shared" si="63"/>
        <v>0.99691128459176326</v>
      </c>
      <c r="AN69">
        <f t="shared" si="64"/>
        <v>1</v>
      </c>
      <c r="AP69">
        <f t="shared" si="65"/>
        <v>1</v>
      </c>
      <c r="AQ69">
        <f t="shared" si="66"/>
        <v>1</v>
      </c>
      <c r="AR69">
        <f t="shared" si="67"/>
        <v>1</v>
      </c>
    </row>
    <row r="70" spans="1:44" x14ac:dyDescent="0.2">
      <c r="A70">
        <v>13.6</v>
      </c>
      <c r="B70">
        <f t="shared" si="35"/>
        <v>0</v>
      </c>
      <c r="C70">
        <f t="shared" si="37"/>
        <v>1.5338106793244659E-3</v>
      </c>
      <c r="D70">
        <f t="shared" si="38"/>
        <v>8.697467297522965E-2</v>
      </c>
      <c r="F70">
        <f t="shared" si="39"/>
        <v>0</v>
      </c>
      <c r="G70">
        <f t="shared" si="40"/>
        <v>0</v>
      </c>
      <c r="H70">
        <f t="shared" si="36"/>
        <v>1</v>
      </c>
      <c r="J70">
        <f t="shared" si="41"/>
        <v>1.5338106793244659E-3</v>
      </c>
      <c r="K70">
        <f t="shared" si="42"/>
        <v>1.5338106793244659E-3</v>
      </c>
      <c r="L70">
        <f t="shared" si="43"/>
        <v>1</v>
      </c>
      <c r="N70">
        <f t="shared" si="44"/>
        <v>0</v>
      </c>
      <c r="O70">
        <f t="shared" si="45"/>
        <v>0</v>
      </c>
      <c r="P70">
        <f t="shared" si="46"/>
        <v>1</v>
      </c>
      <c r="R70">
        <f t="shared" si="47"/>
        <v>1.3340268224016025E-4</v>
      </c>
      <c r="S70">
        <f t="shared" si="48"/>
        <v>1.3340268224016025E-4</v>
      </c>
      <c r="T70">
        <f t="shared" si="49"/>
        <v>1</v>
      </c>
      <c r="V70">
        <f t="shared" si="50"/>
        <v>0</v>
      </c>
      <c r="W70">
        <f t="shared" si="51"/>
        <v>0</v>
      </c>
      <c r="X70">
        <f t="shared" si="52"/>
        <v>1</v>
      </c>
      <c r="Z70">
        <f t="shared" si="53"/>
        <v>0</v>
      </c>
      <c r="AA70">
        <f t="shared" si="54"/>
        <v>0</v>
      </c>
      <c r="AB70">
        <f t="shared" si="55"/>
        <v>1</v>
      </c>
      <c r="AD70">
        <f t="shared" si="56"/>
        <v>8.697467297522965E-2</v>
      </c>
      <c r="AE70">
        <f t="shared" si="57"/>
        <v>8.697467297522965E-2</v>
      </c>
      <c r="AF70">
        <f t="shared" si="58"/>
        <v>1</v>
      </c>
      <c r="AH70">
        <f t="shared" si="59"/>
        <v>0</v>
      </c>
      <c r="AI70">
        <f t="shared" si="60"/>
        <v>1.5338106793244659E-3</v>
      </c>
      <c r="AJ70">
        <f t="shared" si="61"/>
        <v>0</v>
      </c>
      <c r="AL70">
        <f t="shared" si="62"/>
        <v>0.99846618932067555</v>
      </c>
      <c r="AM70">
        <f t="shared" si="63"/>
        <v>0.99846618932067555</v>
      </c>
      <c r="AN70">
        <f t="shared" si="64"/>
        <v>1</v>
      </c>
      <c r="AP70">
        <f t="shared" si="65"/>
        <v>1</v>
      </c>
      <c r="AQ70">
        <f t="shared" si="66"/>
        <v>1</v>
      </c>
      <c r="AR70">
        <f t="shared" si="67"/>
        <v>1</v>
      </c>
    </row>
    <row r="71" spans="1:44" x14ac:dyDescent="0.2">
      <c r="A71">
        <v>13.8</v>
      </c>
      <c r="B71">
        <f t="shared" si="35"/>
        <v>0</v>
      </c>
      <c r="C71">
        <f t="shared" si="37"/>
        <v>7.3180241888047082E-4</v>
      </c>
      <c r="D71">
        <f t="shared" si="38"/>
        <v>7.1265170573185724E-2</v>
      </c>
      <c r="F71">
        <f t="shared" si="39"/>
        <v>0</v>
      </c>
      <c r="G71">
        <f t="shared" si="40"/>
        <v>0</v>
      </c>
      <c r="H71">
        <f t="shared" si="36"/>
        <v>1</v>
      </c>
      <c r="J71">
        <f t="shared" si="41"/>
        <v>7.3180241888047082E-4</v>
      </c>
      <c r="K71">
        <f t="shared" si="42"/>
        <v>7.3180241888047082E-4</v>
      </c>
      <c r="L71">
        <f t="shared" si="43"/>
        <v>1</v>
      </c>
      <c r="N71">
        <f t="shared" si="44"/>
        <v>0</v>
      </c>
      <c r="O71">
        <f t="shared" si="45"/>
        <v>0</v>
      </c>
      <c r="P71">
        <f t="shared" si="46"/>
        <v>1</v>
      </c>
      <c r="R71">
        <f t="shared" si="47"/>
        <v>5.2152024207386663E-5</v>
      </c>
      <c r="S71">
        <f t="shared" si="48"/>
        <v>5.2152024207386663E-5</v>
      </c>
      <c r="T71">
        <f t="shared" si="49"/>
        <v>1</v>
      </c>
      <c r="V71">
        <f t="shared" si="50"/>
        <v>0</v>
      </c>
      <c r="W71">
        <f t="shared" si="51"/>
        <v>0</v>
      </c>
      <c r="X71">
        <f t="shared" si="52"/>
        <v>1</v>
      </c>
      <c r="Z71">
        <f t="shared" si="53"/>
        <v>0</v>
      </c>
      <c r="AA71">
        <f t="shared" si="54"/>
        <v>0</v>
      </c>
      <c r="AB71">
        <f t="shared" si="55"/>
        <v>1</v>
      </c>
      <c r="AD71">
        <f t="shared" si="56"/>
        <v>7.1265170573185724E-2</v>
      </c>
      <c r="AE71">
        <f t="shared" si="57"/>
        <v>7.1265170573185724E-2</v>
      </c>
      <c r="AF71">
        <f t="shared" si="58"/>
        <v>1</v>
      </c>
      <c r="AH71">
        <f t="shared" si="59"/>
        <v>0</v>
      </c>
      <c r="AI71">
        <f t="shared" si="60"/>
        <v>7.3180241888047082E-4</v>
      </c>
      <c r="AJ71">
        <f t="shared" si="61"/>
        <v>0</v>
      </c>
      <c r="AL71">
        <f t="shared" si="62"/>
        <v>0.99926819758111951</v>
      </c>
      <c r="AM71">
        <f t="shared" si="63"/>
        <v>0.99926819758111951</v>
      </c>
      <c r="AN71">
        <f t="shared" si="64"/>
        <v>1</v>
      </c>
      <c r="AP71">
        <f t="shared" si="65"/>
        <v>1</v>
      </c>
      <c r="AQ71">
        <f t="shared" si="66"/>
        <v>1</v>
      </c>
      <c r="AR71">
        <f t="shared" si="67"/>
        <v>1</v>
      </c>
    </row>
    <row r="72" spans="1:44" x14ac:dyDescent="0.2">
      <c r="A72">
        <v>14</v>
      </c>
      <c r="B72">
        <f t="shared" si="35"/>
        <v>0</v>
      </c>
      <c r="C72">
        <f t="shared" si="37"/>
        <v>3.3546262790251185E-4</v>
      </c>
      <c r="D72">
        <f t="shared" si="38"/>
        <v>5.8823529411764705E-2</v>
      </c>
      <c r="F72">
        <f t="shared" si="39"/>
        <v>0</v>
      </c>
      <c r="G72">
        <f t="shared" si="40"/>
        <v>0</v>
      </c>
      <c r="H72">
        <f t="shared" si="36"/>
        <v>1</v>
      </c>
      <c r="J72">
        <f t="shared" si="41"/>
        <v>3.3546262790251185E-4</v>
      </c>
      <c r="K72">
        <f t="shared" si="42"/>
        <v>3.3546262790251185E-4</v>
      </c>
      <c r="L72">
        <f t="shared" si="43"/>
        <v>1</v>
      </c>
      <c r="N72">
        <f t="shared" si="44"/>
        <v>0</v>
      </c>
      <c r="O72">
        <f t="shared" si="45"/>
        <v>0</v>
      </c>
      <c r="P72">
        <f t="shared" si="46"/>
        <v>1</v>
      </c>
      <c r="R72">
        <f t="shared" si="47"/>
        <v>1.9733095758971284E-5</v>
      </c>
      <c r="S72">
        <f t="shared" si="48"/>
        <v>1.9733095758971284E-5</v>
      </c>
      <c r="T72">
        <f t="shared" si="49"/>
        <v>1</v>
      </c>
      <c r="V72">
        <f t="shared" si="50"/>
        <v>0</v>
      </c>
      <c r="W72">
        <f t="shared" si="51"/>
        <v>0</v>
      </c>
      <c r="X72">
        <f t="shared" si="52"/>
        <v>1</v>
      </c>
      <c r="Z72">
        <f t="shared" si="53"/>
        <v>0</v>
      </c>
      <c r="AA72">
        <f t="shared" si="54"/>
        <v>0</v>
      </c>
      <c r="AB72">
        <f t="shared" si="55"/>
        <v>1</v>
      </c>
      <c r="AD72">
        <f t="shared" si="56"/>
        <v>5.8823529411764705E-2</v>
      </c>
      <c r="AE72">
        <f t="shared" si="57"/>
        <v>5.8823529411764705E-2</v>
      </c>
      <c r="AF72">
        <f t="shared" si="58"/>
        <v>1</v>
      </c>
      <c r="AH72">
        <f t="shared" si="59"/>
        <v>0</v>
      </c>
      <c r="AI72">
        <f t="shared" si="60"/>
        <v>3.3546262790251185E-4</v>
      </c>
      <c r="AJ72">
        <f t="shared" si="61"/>
        <v>0</v>
      </c>
      <c r="AL72">
        <f t="shared" si="62"/>
        <v>0.99966453737209748</v>
      </c>
      <c r="AM72">
        <f t="shared" si="63"/>
        <v>0.99966453737209748</v>
      </c>
      <c r="AN72">
        <f t="shared" si="64"/>
        <v>1</v>
      </c>
      <c r="AP72">
        <f t="shared" si="65"/>
        <v>1</v>
      </c>
      <c r="AQ72">
        <f t="shared" si="66"/>
        <v>1</v>
      </c>
      <c r="AR72">
        <f t="shared" si="67"/>
        <v>1</v>
      </c>
    </row>
    <row r="73" spans="1:44" x14ac:dyDescent="0.2">
      <c r="A73">
        <v>14.2</v>
      </c>
      <c r="B73">
        <f t="shared" si="35"/>
        <v>0</v>
      </c>
      <c r="C73">
        <f t="shared" si="37"/>
        <v>1.4774836023203415E-4</v>
      </c>
      <c r="D73">
        <f t="shared" si="38"/>
        <v>4.8904299176940676E-2</v>
      </c>
      <c r="F73">
        <f t="shared" si="39"/>
        <v>0</v>
      </c>
      <c r="G73">
        <f t="shared" si="40"/>
        <v>0</v>
      </c>
      <c r="H73">
        <f t="shared" si="36"/>
        <v>1</v>
      </c>
      <c r="J73">
        <f t="shared" si="41"/>
        <v>1.4774836023203415E-4</v>
      </c>
      <c r="K73">
        <f t="shared" si="42"/>
        <v>1.4774836023203415E-4</v>
      </c>
      <c r="L73">
        <f t="shared" si="43"/>
        <v>1</v>
      </c>
      <c r="N73">
        <f t="shared" si="44"/>
        <v>0</v>
      </c>
      <c r="O73">
        <f t="shared" si="45"/>
        <v>0</v>
      </c>
      <c r="P73">
        <f t="shared" si="46"/>
        <v>1</v>
      </c>
      <c r="R73">
        <f t="shared" si="47"/>
        <v>7.2255300116898027E-6</v>
      </c>
      <c r="S73">
        <f t="shared" si="48"/>
        <v>7.2255300116898027E-6</v>
      </c>
      <c r="T73">
        <f t="shared" si="49"/>
        <v>1</v>
      </c>
      <c r="V73">
        <f t="shared" si="50"/>
        <v>0</v>
      </c>
      <c r="W73">
        <f t="shared" si="51"/>
        <v>0</v>
      </c>
      <c r="X73">
        <f t="shared" si="52"/>
        <v>1</v>
      </c>
      <c r="Z73">
        <f t="shared" si="53"/>
        <v>0</v>
      </c>
      <c r="AA73">
        <f t="shared" si="54"/>
        <v>0</v>
      </c>
      <c r="AB73">
        <f t="shared" si="55"/>
        <v>1</v>
      </c>
      <c r="AD73">
        <f t="shared" si="56"/>
        <v>4.8904299176940676E-2</v>
      </c>
      <c r="AE73">
        <f t="shared" si="57"/>
        <v>4.8904299176940676E-2</v>
      </c>
      <c r="AF73">
        <f t="shared" si="58"/>
        <v>1</v>
      </c>
      <c r="AH73">
        <f t="shared" si="59"/>
        <v>0</v>
      </c>
      <c r="AI73">
        <f t="shared" si="60"/>
        <v>1.4774836023203415E-4</v>
      </c>
      <c r="AJ73">
        <f t="shared" si="61"/>
        <v>0</v>
      </c>
      <c r="AL73">
        <f t="shared" si="62"/>
        <v>0.99985225163976799</v>
      </c>
      <c r="AM73">
        <f t="shared" si="63"/>
        <v>0.99985225163976799</v>
      </c>
      <c r="AN73">
        <f t="shared" si="64"/>
        <v>1</v>
      </c>
      <c r="AP73">
        <f t="shared" si="65"/>
        <v>1</v>
      </c>
      <c r="AQ73">
        <f t="shared" si="66"/>
        <v>1</v>
      </c>
      <c r="AR73">
        <f t="shared" si="67"/>
        <v>1</v>
      </c>
    </row>
    <row r="74" spans="1:44" x14ac:dyDescent="0.2">
      <c r="A74">
        <v>14.4</v>
      </c>
      <c r="B74">
        <f t="shared" si="35"/>
        <v>0</v>
      </c>
      <c r="C74">
        <f t="shared" si="37"/>
        <v>6.2521503774820152E-5</v>
      </c>
      <c r="D74">
        <f t="shared" si="38"/>
        <v>4.0940652430237118E-2</v>
      </c>
      <c r="F74">
        <f t="shared" si="39"/>
        <v>0</v>
      </c>
      <c r="G74">
        <f t="shared" si="40"/>
        <v>0</v>
      </c>
      <c r="H74">
        <f t="shared" si="36"/>
        <v>1</v>
      </c>
      <c r="J74">
        <f t="shared" si="41"/>
        <v>6.2521503774820152E-5</v>
      </c>
      <c r="K74">
        <f t="shared" si="42"/>
        <v>6.2521503774820152E-5</v>
      </c>
      <c r="L74">
        <f t="shared" si="43"/>
        <v>1</v>
      </c>
      <c r="N74">
        <f t="shared" si="44"/>
        <v>0</v>
      </c>
      <c r="O74">
        <f t="shared" si="45"/>
        <v>0</v>
      </c>
      <c r="P74">
        <f t="shared" si="46"/>
        <v>1</v>
      </c>
      <c r="R74">
        <f t="shared" si="47"/>
        <v>2.5596711554606698E-6</v>
      </c>
      <c r="S74">
        <f t="shared" si="48"/>
        <v>2.5596711554606698E-6</v>
      </c>
      <c r="T74">
        <f t="shared" si="49"/>
        <v>1</v>
      </c>
      <c r="V74">
        <f t="shared" si="50"/>
        <v>0</v>
      </c>
      <c r="W74">
        <f t="shared" si="51"/>
        <v>0</v>
      </c>
      <c r="X74">
        <f t="shared" si="52"/>
        <v>1</v>
      </c>
      <c r="Z74">
        <f t="shared" si="53"/>
        <v>0</v>
      </c>
      <c r="AA74">
        <f t="shared" si="54"/>
        <v>0</v>
      </c>
      <c r="AB74">
        <f t="shared" si="55"/>
        <v>1</v>
      </c>
      <c r="AD74">
        <f t="shared" si="56"/>
        <v>4.0940652430237118E-2</v>
      </c>
      <c r="AE74">
        <f t="shared" si="57"/>
        <v>4.0940652430237118E-2</v>
      </c>
      <c r="AF74">
        <f t="shared" si="58"/>
        <v>1</v>
      </c>
      <c r="AH74">
        <f t="shared" si="59"/>
        <v>0</v>
      </c>
      <c r="AI74">
        <f t="shared" si="60"/>
        <v>6.2521503774820152E-5</v>
      </c>
      <c r="AJ74">
        <f t="shared" si="61"/>
        <v>0</v>
      </c>
      <c r="AL74">
        <f t="shared" si="62"/>
        <v>0.99993747849622516</v>
      </c>
      <c r="AM74">
        <f t="shared" si="63"/>
        <v>0.99993747849622516</v>
      </c>
      <c r="AN74">
        <f t="shared" si="64"/>
        <v>1</v>
      </c>
      <c r="AP74">
        <f t="shared" si="65"/>
        <v>1</v>
      </c>
      <c r="AQ74">
        <f t="shared" si="66"/>
        <v>1</v>
      </c>
      <c r="AR74">
        <f t="shared" si="67"/>
        <v>1</v>
      </c>
    </row>
    <row r="75" spans="1:44" x14ac:dyDescent="0.2">
      <c r="A75">
        <v>14.6</v>
      </c>
      <c r="B75">
        <f t="shared" si="35"/>
        <v>0</v>
      </c>
      <c r="C75">
        <f t="shared" si="37"/>
        <v>2.5419346516199291E-5</v>
      </c>
      <c r="D75">
        <f t="shared" si="38"/>
        <v>3.4501675056323997E-2</v>
      </c>
      <c r="F75">
        <f t="shared" si="39"/>
        <v>0</v>
      </c>
      <c r="G75">
        <f t="shared" si="40"/>
        <v>0</v>
      </c>
      <c r="H75">
        <f t="shared" si="36"/>
        <v>1</v>
      </c>
      <c r="J75">
        <f t="shared" si="41"/>
        <v>2.5419346516199291E-5</v>
      </c>
      <c r="K75">
        <f t="shared" si="42"/>
        <v>2.5419346516199291E-5</v>
      </c>
      <c r="L75">
        <f t="shared" si="43"/>
        <v>1</v>
      </c>
      <c r="N75">
        <f t="shared" si="44"/>
        <v>0</v>
      </c>
      <c r="O75">
        <f t="shared" si="45"/>
        <v>0</v>
      </c>
      <c r="P75">
        <f t="shared" si="46"/>
        <v>1</v>
      </c>
      <c r="R75">
        <f t="shared" si="47"/>
        <v>8.7701003364600937E-7</v>
      </c>
      <c r="S75">
        <f t="shared" si="48"/>
        <v>8.7701003364600937E-7</v>
      </c>
      <c r="T75">
        <f t="shared" si="49"/>
        <v>1</v>
      </c>
      <c r="V75">
        <f t="shared" si="50"/>
        <v>0</v>
      </c>
      <c r="W75">
        <f t="shared" si="51"/>
        <v>0</v>
      </c>
      <c r="X75">
        <f t="shared" si="52"/>
        <v>1</v>
      </c>
      <c r="Z75">
        <f t="shared" si="53"/>
        <v>0</v>
      </c>
      <c r="AA75">
        <f t="shared" si="54"/>
        <v>0</v>
      </c>
      <c r="AB75">
        <f t="shared" si="55"/>
        <v>1</v>
      </c>
      <c r="AD75">
        <f t="shared" si="56"/>
        <v>3.4501675056323997E-2</v>
      </c>
      <c r="AE75">
        <f t="shared" si="57"/>
        <v>3.4501675056323997E-2</v>
      </c>
      <c r="AF75">
        <f t="shared" si="58"/>
        <v>1</v>
      </c>
      <c r="AH75">
        <f t="shared" si="59"/>
        <v>0</v>
      </c>
      <c r="AI75">
        <f t="shared" si="60"/>
        <v>2.5419346516199291E-5</v>
      </c>
      <c r="AJ75">
        <f t="shared" si="61"/>
        <v>0</v>
      </c>
      <c r="AL75">
        <f t="shared" si="62"/>
        <v>0.99997458065348377</v>
      </c>
      <c r="AM75">
        <f t="shared" si="63"/>
        <v>0.99997458065348377</v>
      </c>
      <c r="AN75">
        <f t="shared" si="64"/>
        <v>1</v>
      </c>
      <c r="AP75">
        <f t="shared" si="65"/>
        <v>1</v>
      </c>
      <c r="AQ75">
        <f t="shared" si="66"/>
        <v>1</v>
      </c>
      <c r="AR75">
        <f t="shared" si="67"/>
        <v>1</v>
      </c>
    </row>
    <row r="76" spans="1:44" x14ac:dyDescent="0.2">
      <c r="A76">
        <v>14.8</v>
      </c>
      <c r="B76">
        <f t="shared" si="35"/>
        <v>0</v>
      </c>
      <c r="C76">
        <f t="shared" si="37"/>
        <v>9.9295043058510456E-6</v>
      </c>
      <c r="D76">
        <f t="shared" si="38"/>
        <v>2.9258929825382689E-2</v>
      </c>
      <c r="F76">
        <f t="shared" si="39"/>
        <v>0</v>
      </c>
      <c r="G76">
        <f t="shared" si="40"/>
        <v>0</v>
      </c>
      <c r="H76">
        <f t="shared" si="36"/>
        <v>1</v>
      </c>
      <c r="J76">
        <f t="shared" si="41"/>
        <v>9.9295043058510456E-6</v>
      </c>
      <c r="K76">
        <f t="shared" si="42"/>
        <v>9.9295043058510456E-6</v>
      </c>
      <c r="L76">
        <f t="shared" si="43"/>
        <v>1</v>
      </c>
      <c r="N76">
        <f t="shared" si="44"/>
        <v>0</v>
      </c>
      <c r="O76">
        <f t="shared" si="45"/>
        <v>0</v>
      </c>
      <c r="P76">
        <f t="shared" si="46"/>
        <v>1</v>
      </c>
      <c r="R76">
        <f t="shared" si="47"/>
        <v>2.9052666968573096E-7</v>
      </c>
      <c r="S76">
        <f t="shared" si="48"/>
        <v>2.9052666968573096E-7</v>
      </c>
      <c r="T76">
        <f t="shared" si="49"/>
        <v>1</v>
      </c>
      <c r="V76">
        <f t="shared" si="50"/>
        <v>0</v>
      </c>
      <c r="W76">
        <f t="shared" si="51"/>
        <v>0</v>
      </c>
      <c r="X76">
        <f t="shared" si="52"/>
        <v>1</v>
      </c>
      <c r="Z76">
        <f t="shared" si="53"/>
        <v>0</v>
      </c>
      <c r="AA76">
        <f t="shared" si="54"/>
        <v>0</v>
      </c>
      <c r="AB76">
        <f t="shared" si="55"/>
        <v>1</v>
      </c>
      <c r="AD76">
        <f t="shared" si="56"/>
        <v>2.9258929825382689E-2</v>
      </c>
      <c r="AE76">
        <f t="shared" si="57"/>
        <v>2.9258929825382689E-2</v>
      </c>
      <c r="AF76">
        <f t="shared" si="58"/>
        <v>1</v>
      </c>
      <c r="AH76">
        <f t="shared" si="59"/>
        <v>0</v>
      </c>
      <c r="AI76">
        <f t="shared" si="60"/>
        <v>9.9295043058510456E-6</v>
      </c>
      <c r="AJ76">
        <f t="shared" si="61"/>
        <v>0</v>
      </c>
      <c r="AL76">
        <f t="shared" si="62"/>
        <v>0.99999007049569411</v>
      </c>
      <c r="AM76">
        <f t="shared" si="63"/>
        <v>0.99999007049569411</v>
      </c>
      <c r="AN76">
        <f t="shared" si="64"/>
        <v>1</v>
      </c>
      <c r="AP76">
        <f t="shared" si="65"/>
        <v>1</v>
      </c>
      <c r="AQ76">
        <f t="shared" si="66"/>
        <v>1</v>
      </c>
      <c r="AR76">
        <f t="shared" si="67"/>
        <v>1</v>
      </c>
    </row>
    <row r="77" spans="1:44" x14ac:dyDescent="0.2">
      <c r="A77">
        <v>15</v>
      </c>
      <c r="B77">
        <f t="shared" si="35"/>
        <v>0</v>
      </c>
      <c r="C77">
        <f t="shared" si="37"/>
        <v>3.7266531720786705E-6</v>
      </c>
      <c r="D77">
        <f t="shared" si="38"/>
        <v>2.4960998439937598E-2</v>
      </c>
      <c r="F77">
        <f t="shared" si="39"/>
        <v>0</v>
      </c>
      <c r="G77">
        <f t="shared" si="40"/>
        <v>0</v>
      </c>
      <c r="H77">
        <f t="shared" si="36"/>
        <v>1</v>
      </c>
      <c r="J77">
        <f t="shared" si="41"/>
        <v>3.7266531720786705E-6</v>
      </c>
      <c r="K77">
        <f t="shared" si="42"/>
        <v>3.7266531720786705E-6</v>
      </c>
      <c r="L77">
        <f t="shared" si="43"/>
        <v>1</v>
      </c>
      <c r="N77">
        <f t="shared" si="44"/>
        <v>0</v>
      </c>
      <c r="O77">
        <f t="shared" si="45"/>
        <v>0</v>
      </c>
      <c r="P77">
        <f t="shared" si="46"/>
        <v>1</v>
      </c>
      <c r="R77">
        <f t="shared" si="47"/>
        <v>9.3020984014444193E-8</v>
      </c>
      <c r="S77">
        <f t="shared" si="48"/>
        <v>9.3020984014444193E-8</v>
      </c>
      <c r="T77">
        <f t="shared" si="49"/>
        <v>1</v>
      </c>
      <c r="V77">
        <f t="shared" si="50"/>
        <v>0</v>
      </c>
      <c r="W77">
        <f t="shared" si="51"/>
        <v>0</v>
      </c>
      <c r="X77">
        <f t="shared" si="52"/>
        <v>1</v>
      </c>
      <c r="Z77">
        <f t="shared" si="53"/>
        <v>0</v>
      </c>
      <c r="AA77">
        <f t="shared" si="54"/>
        <v>0</v>
      </c>
      <c r="AB77">
        <f t="shared" si="55"/>
        <v>1</v>
      </c>
      <c r="AD77">
        <f t="shared" si="56"/>
        <v>2.4960998439937598E-2</v>
      </c>
      <c r="AE77">
        <f t="shared" si="57"/>
        <v>2.4960998439937598E-2</v>
      </c>
      <c r="AF77">
        <f t="shared" si="58"/>
        <v>1</v>
      </c>
      <c r="AH77">
        <f t="shared" si="59"/>
        <v>0</v>
      </c>
      <c r="AI77">
        <f t="shared" si="60"/>
        <v>3.7266531720786705E-6</v>
      </c>
      <c r="AJ77">
        <f t="shared" si="61"/>
        <v>0</v>
      </c>
      <c r="AL77">
        <f t="shared" si="62"/>
        <v>0.99999627334682795</v>
      </c>
      <c r="AM77">
        <f t="shared" si="63"/>
        <v>0.99999627334682795</v>
      </c>
      <c r="AN77">
        <f t="shared" si="64"/>
        <v>1</v>
      </c>
      <c r="AP77">
        <f t="shared" si="65"/>
        <v>1</v>
      </c>
      <c r="AQ77">
        <f t="shared" si="66"/>
        <v>1</v>
      </c>
      <c r="AR77">
        <f t="shared" si="67"/>
        <v>1</v>
      </c>
    </row>
    <row r="78" spans="1:44" x14ac:dyDescent="0.2">
      <c r="A78">
        <v>15.2</v>
      </c>
      <c r="B78">
        <f t="shared" si="35"/>
        <v>0</v>
      </c>
      <c r="C78">
        <f t="shared" si="37"/>
        <v>1.3438122776315261E-6</v>
      </c>
      <c r="D78">
        <f t="shared" si="38"/>
        <v>2.1414376755978907E-2</v>
      </c>
      <c r="F78">
        <f t="shared" si="39"/>
        <v>0</v>
      </c>
      <c r="G78">
        <f t="shared" si="40"/>
        <v>0</v>
      </c>
      <c r="H78">
        <f t="shared" si="36"/>
        <v>1</v>
      </c>
      <c r="J78">
        <f t="shared" si="41"/>
        <v>1.3438122776315261E-6</v>
      </c>
      <c r="K78">
        <f t="shared" si="42"/>
        <v>1.3438122776315261E-6</v>
      </c>
      <c r="L78">
        <f t="shared" si="43"/>
        <v>1</v>
      </c>
      <c r="N78">
        <f t="shared" si="44"/>
        <v>0</v>
      </c>
      <c r="O78">
        <f t="shared" si="45"/>
        <v>0</v>
      </c>
      <c r="P78">
        <f t="shared" si="46"/>
        <v>1</v>
      </c>
      <c r="R78">
        <f t="shared" si="47"/>
        <v>2.8776902402511627E-8</v>
      </c>
      <c r="S78">
        <f t="shared" si="48"/>
        <v>2.8776902402511627E-8</v>
      </c>
      <c r="T78">
        <f t="shared" si="49"/>
        <v>1</v>
      </c>
      <c r="V78">
        <f t="shared" si="50"/>
        <v>0</v>
      </c>
      <c r="W78">
        <f t="shared" si="51"/>
        <v>0</v>
      </c>
      <c r="X78">
        <f t="shared" si="52"/>
        <v>1</v>
      </c>
      <c r="Z78">
        <f t="shared" si="53"/>
        <v>0</v>
      </c>
      <c r="AA78">
        <f t="shared" si="54"/>
        <v>0</v>
      </c>
      <c r="AB78">
        <f t="shared" si="55"/>
        <v>1</v>
      </c>
      <c r="AD78">
        <f t="shared" si="56"/>
        <v>2.1414376755978907E-2</v>
      </c>
      <c r="AE78">
        <f t="shared" si="57"/>
        <v>2.1414376755978907E-2</v>
      </c>
      <c r="AF78">
        <f t="shared" si="58"/>
        <v>1</v>
      </c>
      <c r="AH78">
        <f t="shared" si="59"/>
        <v>0</v>
      </c>
      <c r="AI78">
        <f t="shared" si="60"/>
        <v>1.3438122776315261E-6</v>
      </c>
      <c r="AJ78">
        <f t="shared" si="61"/>
        <v>0</v>
      </c>
      <c r="AL78">
        <f t="shared" si="62"/>
        <v>0.99999865618772232</v>
      </c>
      <c r="AM78">
        <f t="shared" si="63"/>
        <v>0.99999865618772232</v>
      </c>
      <c r="AN78">
        <f t="shared" si="64"/>
        <v>1</v>
      </c>
      <c r="AP78">
        <f t="shared" si="65"/>
        <v>1</v>
      </c>
      <c r="AQ78">
        <f t="shared" si="66"/>
        <v>1</v>
      </c>
      <c r="AR78">
        <f t="shared" si="67"/>
        <v>1</v>
      </c>
    </row>
    <row r="79" spans="1:44" x14ac:dyDescent="0.2">
      <c r="A79">
        <v>15.4</v>
      </c>
      <c r="B79">
        <f t="shared" si="35"/>
        <v>0</v>
      </c>
      <c r="C79">
        <f t="shared" si="37"/>
        <v>4.6557157157830776E-7</v>
      </c>
      <c r="D79">
        <f t="shared" si="38"/>
        <v>1.8469233028160035E-2</v>
      </c>
      <c r="F79">
        <f t="shared" si="39"/>
        <v>0</v>
      </c>
      <c r="G79">
        <f t="shared" si="40"/>
        <v>0</v>
      </c>
      <c r="H79">
        <f t="shared" si="36"/>
        <v>1</v>
      </c>
      <c r="J79">
        <f t="shared" si="41"/>
        <v>4.6557157157830776E-7</v>
      </c>
      <c r="K79">
        <f t="shared" si="42"/>
        <v>4.6557157157830776E-7</v>
      </c>
      <c r="L79">
        <f t="shared" si="43"/>
        <v>1</v>
      </c>
      <c r="N79">
        <f t="shared" si="44"/>
        <v>0</v>
      </c>
      <c r="O79">
        <f t="shared" si="45"/>
        <v>0</v>
      </c>
      <c r="P79">
        <f t="shared" si="46"/>
        <v>1</v>
      </c>
      <c r="R79">
        <f t="shared" si="47"/>
        <v>8.5987498467664553E-9</v>
      </c>
      <c r="S79">
        <f t="shared" si="48"/>
        <v>8.5987498467664553E-9</v>
      </c>
      <c r="T79">
        <f t="shared" si="49"/>
        <v>1</v>
      </c>
      <c r="V79">
        <f t="shared" si="50"/>
        <v>0</v>
      </c>
      <c r="W79">
        <f t="shared" si="51"/>
        <v>0</v>
      </c>
      <c r="X79">
        <f t="shared" si="52"/>
        <v>1</v>
      </c>
      <c r="Z79">
        <f t="shared" si="53"/>
        <v>0</v>
      </c>
      <c r="AA79">
        <f t="shared" si="54"/>
        <v>0</v>
      </c>
      <c r="AB79">
        <f t="shared" si="55"/>
        <v>1</v>
      </c>
      <c r="AD79">
        <f t="shared" si="56"/>
        <v>1.8469233028160035E-2</v>
      </c>
      <c r="AE79">
        <f t="shared" si="57"/>
        <v>1.8469233028160035E-2</v>
      </c>
      <c r="AF79">
        <f t="shared" si="58"/>
        <v>1</v>
      </c>
      <c r="AH79">
        <f t="shared" si="59"/>
        <v>0</v>
      </c>
      <c r="AI79">
        <f t="shared" si="60"/>
        <v>4.6557157157830776E-7</v>
      </c>
      <c r="AJ79">
        <f t="shared" si="61"/>
        <v>1</v>
      </c>
      <c r="AL79">
        <f t="shared" si="62"/>
        <v>0.99999953442842837</v>
      </c>
      <c r="AM79">
        <f t="shared" si="63"/>
        <v>0.99999953442842837</v>
      </c>
      <c r="AN79">
        <f t="shared" si="64"/>
        <v>1</v>
      </c>
      <c r="AP79">
        <f t="shared" si="65"/>
        <v>1</v>
      </c>
      <c r="AQ79">
        <f t="shared" si="66"/>
        <v>1</v>
      </c>
      <c r="AR79">
        <f t="shared" si="67"/>
        <v>1</v>
      </c>
    </row>
    <row r="80" spans="1:44" x14ac:dyDescent="0.2">
      <c r="A80">
        <v>15.6</v>
      </c>
      <c r="B80">
        <f t="shared" si="35"/>
        <v>0</v>
      </c>
      <c r="C80">
        <f t="shared" si="37"/>
        <v>1.5497531357028994E-7</v>
      </c>
      <c r="D80">
        <f t="shared" si="38"/>
        <v>1.6008811249711846E-2</v>
      </c>
      <c r="F80">
        <f t="shared" si="39"/>
        <v>0</v>
      </c>
      <c r="G80">
        <f t="shared" si="40"/>
        <v>0</v>
      </c>
      <c r="H80">
        <f t="shared" si="36"/>
        <v>1</v>
      </c>
      <c r="J80">
        <f t="shared" si="41"/>
        <v>1.5497531357028994E-7</v>
      </c>
      <c r="K80">
        <f t="shared" si="42"/>
        <v>1.5497531357028994E-7</v>
      </c>
      <c r="L80">
        <f t="shared" si="43"/>
        <v>1</v>
      </c>
      <c r="N80">
        <f t="shared" si="44"/>
        <v>0</v>
      </c>
      <c r="O80">
        <f t="shared" si="45"/>
        <v>0</v>
      </c>
      <c r="P80">
        <f t="shared" si="46"/>
        <v>1</v>
      </c>
      <c r="R80">
        <f t="shared" si="47"/>
        <v>2.4809705433116787E-9</v>
      </c>
      <c r="S80">
        <f t="shared" si="48"/>
        <v>2.4809705433116787E-9</v>
      </c>
      <c r="T80">
        <f t="shared" si="49"/>
        <v>1</v>
      </c>
      <c r="V80">
        <f t="shared" si="50"/>
        <v>0</v>
      </c>
      <c r="W80">
        <f t="shared" si="51"/>
        <v>0</v>
      </c>
      <c r="X80">
        <f t="shared" si="52"/>
        <v>1</v>
      </c>
      <c r="Z80">
        <f t="shared" si="53"/>
        <v>0</v>
      </c>
      <c r="AA80">
        <f t="shared" si="54"/>
        <v>0</v>
      </c>
      <c r="AB80">
        <f t="shared" si="55"/>
        <v>1</v>
      </c>
      <c r="AD80">
        <f t="shared" si="56"/>
        <v>1.6008811249711846E-2</v>
      </c>
      <c r="AE80">
        <f t="shared" si="57"/>
        <v>1.6008811249711846E-2</v>
      </c>
      <c r="AF80">
        <f t="shared" si="58"/>
        <v>1</v>
      </c>
      <c r="AH80">
        <f t="shared" si="59"/>
        <v>0</v>
      </c>
      <c r="AI80">
        <f t="shared" si="60"/>
        <v>1.5497531357028994E-7</v>
      </c>
      <c r="AJ80">
        <f t="shared" si="61"/>
        <v>1</v>
      </c>
      <c r="AL80">
        <f t="shared" si="62"/>
        <v>0.99999984502468642</v>
      </c>
      <c r="AM80">
        <f t="shared" si="63"/>
        <v>0.99999984502468642</v>
      </c>
      <c r="AN80">
        <f t="shared" si="64"/>
        <v>1</v>
      </c>
      <c r="AP80">
        <f t="shared" si="65"/>
        <v>1</v>
      </c>
      <c r="AQ80">
        <f t="shared" si="66"/>
        <v>1</v>
      </c>
      <c r="AR80">
        <f t="shared" si="67"/>
        <v>1</v>
      </c>
    </row>
    <row r="81" spans="1:44" x14ac:dyDescent="0.2">
      <c r="A81">
        <v>15.8</v>
      </c>
      <c r="B81">
        <f t="shared" si="35"/>
        <v>0</v>
      </c>
      <c r="C81">
        <f t="shared" si="37"/>
        <v>4.9564053191724796E-8</v>
      </c>
      <c r="D81">
        <f t="shared" si="38"/>
        <v>1.3941537556410942E-2</v>
      </c>
      <c r="F81">
        <f t="shared" si="39"/>
        <v>0</v>
      </c>
      <c r="G81">
        <f t="shared" si="40"/>
        <v>0</v>
      </c>
      <c r="H81">
        <f t="shared" si="36"/>
        <v>1</v>
      </c>
      <c r="J81">
        <f t="shared" si="41"/>
        <v>4.9564053191724796E-8</v>
      </c>
      <c r="K81">
        <f t="shared" si="42"/>
        <v>4.9564053191724796E-8</v>
      </c>
      <c r="L81">
        <f t="shared" si="43"/>
        <v>1</v>
      </c>
      <c r="N81">
        <f t="shared" si="44"/>
        <v>0</v>
      </c>
      <c r="O81">
        <f t="shared" si="45"/>
        <v>0</v>
      </c>
      <c r="P81">
        <f t="shared" si="46"/>
        <v>1</v>
      </c>
      <c r="R81">
        <f t="shared" si="47"/>
        <v>6.9099910902038081E-10</v>
      </c>
      <c r="S81">
        <f t="shared" si="48"/>
        <v>6.9099910902038081E-10</v>
      </c>
      <c r="T81">
        <f t="shared" si="49"/>
        <v>1</v>
      </c>
      <c r="V81">
        <f t="shared" si="50"/>
        <v>0</v>
      </c>
      <c r="W81">
        <f t="shared" si="51"/>
        <v>0</v>
      </c>
      <c r="X81">
        <f t="shared" si="52"/>
        <v>1</v>
      </c>
      <c r="Z81">
        <f t="shared" si="53"/>
        <v>0</v>
      </c>
      <c r="AA81">
        <f t="shared" si="54"/>
        <v>0</v>
      </c>
      <c r="AB81">
        <f t="shared" si="55"/>
        <v>1</v>
      </c>
      <c r="AD81">
        <f t="shared" si="56"/>
        <v>1.3941537556410942E-2</v>
      </c>
      <c r="AE81">
        <f t="shared" si="57"/>
        <v>1.3941537556410942E-2</v>
      </c>
      <c r="AF81">
        <f t="shared" si="58"/>
        <v>1</v>
      </c>
      <c r="AH81">
        <f t="shared" si="59"/>
        <v>0</v>
      </c>
      <c r="AI81">
        <f t="shared" si="60"/>
        <v>4.9564053191724796E-8</v>
      </c>
      <c r="AJ81">
        <f t="shared" si="61"/>
        <v>1</v>
      </c>
      <c r="AL81">
        <f t="shared" si="62"/>
        <v>0.9999999504359468</v>
      </c>
      <c r="AM81">
        <f t="shared" si="63"/>
        <v>0.9999999504359468</v>
      </c>
      <c r="AN81">
        <f t="shared" si="64"/>
        <v>1</v>
      </c>
      <c r="AP81">
        <f t="shared" si="65"/>
        <v>1</v>
      </c>
      <c r="AQ81">
        <f t="shared" si="66"/>
        <v>1</v>
      </c>
      <c r="AR81">
        <f t="shared" si="67"/>
        <v>1</v>
      </c>
    </row>
    <row r="82" spans="1:44" x14ac:dyDescent="0.2">
      <c r="A82">
        <v>16</v>
      </c>
      <c r="B82">
        <f t="shared" si="35"/>
        <v>0</v>
      </c>
      <c r="C82">
        <f t="shared" si="37"/>
        <v>1.5229979744712629E-8</v>
      </c>
      <c r="D82">
        <f t="shared" si="38"/>
        <v>1.2195121951219513E-2</v>
      </c>
      <c r="F82">
        <f t="shared" si="39"/>
        <v>0</v>
      </c>
      <c r="G82">
        <f t="shared" si="40"/>
        <v>0</v>
      </c>
      <c r="H82">
        <f t="shared" si="36"/>
        <v>1</v>
      </c>
      <c r="J82">
        <f t="shared" si="41"/>
        <v>1.5229979744712629E-8</v>
      </c>
      <c r="K82">
        <f t="shared" si="42"/>
        <v>1.5229979744712629E-8</v>
      </c>
      <c r="L82">
        <f t="shared" si="43"/>
        <v>1</v>
      </c>
      <c r="N82">
        <f t="shared" si="44"/>
        <v>0</v>
      </c>
      <c r="O82">
        <f t="shared" si="45"/>
        <v>0</v>
      </c>
      <c r="P82">
        <f t="shared" si="46"/>
        <v>1</v>
      </c>
      <c r="R82">
        <f t="shared" si="47"/>
        <v>1.8573146030137354E-10</v>
      </c>
      <c r="S82">
        <f t="shared" si="48"/>
        <v>1.8573146030137354E-10</v>
      </c>
      <c r="T82">
        <f t="shared" si="49"/>
        <v>1</v>
      </c>
      <c r="V82">
        <f t="shared" si="50"/>
        <v>0</v>
      </c>
      <c r="W82">
        <f t="shared" si="51"/>
        <v>0</v>
      </c>
      <c r="X82">
        <f t="shared" si="52"/>
        <v>1</v>
      </c>
      <c r="Z82">
        <f t="shared" si="53"/>
        <v>0</v>
      </c>
      <c r="AA82">
        <f t="shared" si="54"/>
        <v>0</v>
      </c>
      <c r="AB82">
        <f t="shared" si="55"/>
        <v>1</v>
      </c>
      <c r="AD82">
        <f t="shared" si="56"/>
        <v>1.2195121951219513E-2</v>
      </c>
      <c r="AE82">
        <f t="shared" si="57"/>
        <v>1.2195121951219513E-2</v>
      </c>
      <c r="AF82">
        <f t="shared" si="58"/>
        <v>1</v>
      </c>
      <c r="AH82">
        <f t="shared" si="59"/>
        <v>0</v>
      </c>
      <c r="AI82">
        <f t="shared" si="60"/>
        <v>1.5229979744712629E-8</v>
      </c>
      <c r="AJ82">
        <f t="shared" si="61"/>
        <v>1</v>
      </c>
      <c r="AL82">
        <f t="shared" si="62"/>
        <v>0.99999998477002028</v>
      </c>
      <c r="AM82">
        <f t="shared" si="63"/>
        <v>0.99999998477002028</v>
      </c>
      <c r="AN82">
        <f t="shared" si="64"/>
        <v>1</v>
      </c>
      <c r="AP82">
        <f t="shared" si="65"/>
        <v>1</v>
      </c>
      <c r="AQ82">
        <f t="shared" si="66"/>
        <v>1</v>
      </c>
      <c r="AR82">
        <f t="shared" si="67"/>
        <v>1</v>
      </c>
    </row>
    <row r="83" spans="1:44" x14ac:dyDescent="0.2">
      <c r="A83">
        <v>16.2</v>
      </c>
      <c r="B83">
        <f t="shared" si="35"/>
        <v>0</v>
      </c>
      <c r="C83">
        <f t="shared" si="37"/>
        <v>4.4963494622808858E-9</v>
      </c>
      <c r="D83">
        <f t="shared" si="38"/>
        <v>1.071213181063951E-2</v>
      </c>
      <c r="F83">
        <f t="shared" si="39"/>
        <v>0</v>
      </c>
      <c r="G83">
        <f t="shared" si="40"/>
        <v>0</v>
      </c>
      <c r="H83">
        <f t="shared" si="36"/>
        <v>1</v>
      </c>
      <c r="J83">
        <f t="shared" si="41"/>
        <v>4.4963494622808858E-9</v>
      </c>
      <c r="K83">
        <f t="shared" si="42"/>
        <v>4.4963494622808858E-9</v>
      </c>
      <c r="L83">
        <f t="shared" si="43"/>
        <v>1</v>
      </c>
      <c r="N83">
        <f t="shared" si="44"/>
        <v>0</v>
      </c>
      <c r="O83">
        <f t="shared" si="45"/>
        <v>0</v>
      </c>
      <c r="P83">
        <f t="shared" si="46"/>
        <v>1</v>
      </c>
      <c r="R83">
        <f t="shared" si="47"/>
        <v>4.8165488106650929E-11</v>
      </c>
      <c r="S83">
        <f t="shared" si="48"/>
        <v>4.8165488106650929E-11</v>
      </c>
      <c r="T83">
        <f t="shared" si="49"/>
        <v>1</v>
      </c>
      <c r="V83">
        <f t="shared" si="50"/>
        <v>0</v>
      </c>
      <c r="W83">
        <f t="shared" si="51"/>
        <v>0</v>
      </c>
      <c r="X83">
        <f t="shared" si="52"/>
        <v>1</v>
      </c>
      <c r="Z83">
        <f t="shared" si="53"/>
        <v>0</v>
      </c>
      <c r="AA83">
        <f t="shared" si="54"/>
        <v>0</v>
      </c>
      <c r="AB83">
        <f t="shared" si="55"/>
        <v>1</v>
      </c>
      <c r="AD83">
        <f t="shared" si="56"/>
        <v>1.071213181063951E-2</v>
      </c>
      <c r="AE83">
        <f t="shared" si="57"/>
        <v>1.071213181063951E-2</v>
      </c>
      <c r="AF83">
        <f t="shared" si="58"/>
        <v>1</v>
      </c>
      <c r="AH83">
        <f t="shared" si="59"/>
        <v>0</v>
      </c>
      <c r="AI83">
        <f t="shared" si="60"/>
        <v>4.4963494622808858E-9</v>
      </c>
      <c r="AJ83">
        <f t="shared" si="61"/>
        <v>1</v>
      </c>
      <c r="AL83">
        <f t="shared" si="62"/>
        <v>0.99999999550365049</v>
      </c>
      <c r="AM83">
        <f t="shared" si="63"/>
        <v>0.99999999550365049</v>
      </c>
      <c r="AN83">
        <f t="shared" si="64"/>
        <v>1</v>
      </c>
      <c r="AP83">
        <f t="shared" si="65"/>
        <v>1</v>
      </c>
      <c r="AQ83">
        <f t="shared" si="66"/>
        <v>1</v>
      </c>
      <c r="AR83">
        <f t="shared" si="67"/>
        <v>1</v>
      </c>
    </row>
    <row r="84" spans="1:44" x14ac:dyDescent="0.2">
      <c r="A84">
        <v>16.399999999999999</v>
      </c>
      <c r="B84">
        <f t="shared" si="35"/>
        <v>0</v>
      </c>
      <c r="C84">
        <f t="shared" si="37"/>
        <v>1.2754076295260576E-9</v>
      </c>
      <c r="D84">
        <f t="shared" si="38"/>
        <v>9.4466528619579614E-3</v>
      </c>
      <c r="F84">
        <f t="shared" si="39"/>
        <v>0</v>
      </c>
      <c r="G84">
        <f t="shared" si="40"/>
        <v>0</v>
      </c>
      <c r="H84">
        <f t="shared" si="36"/>
        <v>1</v>
      </c>
      <c r="J84">
        <f t="shared" si="41"/>
        <v>1.2754076295260576E-9</v>
      </c>
      <c r="K84">
        <f t="shared" si="42"/>
        <v>1.2754076295260576E-9</v>
      </c>
      <c r="L84">
        <f t="shared" si="43"/>
        <v>1</v>
      </c>
      <c r="N84">
        <f t="shared" si="44"/>
        <v>0</v>
      </c>
      <c r="O84">
        <f t="shared" si="45"/>
        <v>0</v>
      </c>
      <c r="P84">
        <f t="shared" si="46"/>
        <v>1</v>
      </c>
      <c r="R84">
        <f t="shared" si="47"/>
        <v>1.2048333133625351E-11</v>
      </c>
      <c r="S84">
        <f t="shared" si="48"/>
        <v>1.2048333133625351E-11</v>
      </c>
      <c r="T84">
        <f t="shared" si="49"/>
        <v>1</v>
      </c>
      <c r="V84">
        <f t="shared" si="50"/>
        <v>0</v>
      </c>
      <c r="W84">
        <f t="shared" si="51"/>
        <v>0</v>
      </c>
      <c r="X84">
        <f t="shared" si="52"/>
        <v>1</v>
      </c>
      <c r="Z84">
        <f t="shared" si="53"/>
        <v>0</v>
      </c>
      <c r="AA84">
        <f t="shared" si="54"/>
        <v>0</v>
      </c>
      <c r="AB84">
        <f t="shared" si="55"/>
        <v>1</v>
      </c>
      <c r="AD84">
        <f t="shared" si="56"/>
        <v>9.4466528619579614E-3</v>
      </c>
      <c r="AE84">
        <f t="shared" si="57"/>
        <v>9.4466528619579614E-3</v>
      </c>
      <c r="AF84">
        <f t="shared" si="58"/>
        <v>1</v>
      </c>
      <c r="AH84">
        <f t="shared" si="59"/>
        <v>0</v>
      </c>
      <c r="AI84">
        <f t="shared" si="60"/>
        <v>1.2754076295260576E-9</v>
      </c>
      <c r="AJ84">
        <f t="shared" si="61"/>
        <v>1</v>
      </c>
      <c r="AL84">
        <f t="shared" si="62"/>
        <v>0.99999999872459233</v>
      </c>
      <c r="AM84">
        <f t="shared" si="63"/>
        <v>0.99999999872459233</v>
      </c>
      <c r="AN84">
        <f t="shared" si="64"/>
        <v>1</v>
      </c>
      <c r="AP84">
        <f t="shared" si="65"/>
        <v>1</v>
      </c>
      <c r="AQ84">
        <f t="shared" si="66"/>
        <v>1</v>
      </c>
      <c r="AR84">
        <f t="shared" si="67"/>
        <v>1</v>
      </c>
    </row>
    <row r="85" spans="1:44" x14ac:dyDescent="0.2">
      <c r="A85">
        <v>16.600000000000001</v>
      </c>
      <c r="B85">
        <f t="shared" si="35"/>
        <v>0</v>
      </c>
      <c r="C85">
        <f t="shared" si="37"/>
        <v>3.4758912812398977E-10</v>
      </c>
      <c r="D85">
        <f t="shared" si="38"/>
        <v>8.3617563367479903E-3</v>
      </c>
      <c r="F85">
        <f t="shared" si="39"/>
        <v>0</v>
      </c>
      <c r="G85">
        <f t="shared" si="40"/>
        <v>0</v>
      </c>
      <c r="H85">
        <f t="shared" si="36"/>
        <v>1</v>
      </c>
      <c r="J85">
        <f t="shared" si="41"/>
        <v>3.4758912812398977E-10</v>
      </c>
      <c r="K85">
        <f t="shared" si="42"/>
        <v>3.4758912812398977E-10</v>
      </c>
      <c r="L85">
        <f t="shared" si="43"/>
        <v>1</v>
      </c>
      <c r="N85">
        <f t="shared" si="44"/>
        <v>0</v>
      </c>
      <c r="O85">
        <f t="shared" si="45"/>
        <v>0</v>
      </c>
      <c r="P85">
        <f t="shared" si="46"/>
        <v>1</v>
      </c>
      <c r="R85">
        <f t="shared" si="47"/>
        <v>2.9064555946754804E-12</v>
      </c>
      <c r="S85">
        <f t="shared" si="48"/>
        <v>2.9064555946754804E-12</v>
      </c>
      <c r="T85">
        <f t="shared" si="49"/>
        <v>1</v>
      </c>
      <c r="V85">
        <f t="shared" si="50"/>
        <v>0</v>
      </c>
      <c r="W85">
        <f t="shared" si="51"/>
        <v>0</v>
      </c>
      <c r="X85">
        <f t="shared" si="52"/>
        <v>1</v>
      </c>
      <c r="Z85">
        <f t="shared" si="53"/>
        <v>0</v>
      </c>
      <c r="AA85">
        <f t="shared" si="54"/>
        <v>0</v>
      </c>
      <c r="AB85">
        <f t="shared" si="55"/>
        <v>1</v>
      </c>
      <c r="AD85">
        <f t="shared" si="56"/>
        <v>8.3617563367479903E-3</v>
      </c>
      <c r="AE85">
        <f t="shared" si="57"/>
        <v>8.3617563367479903E-3</v>
      </c>
      <c r="AF85">
        <f t="shared" si="58"/>
        <v>1</v>
      </c>
      <c r="AH85">
        <f t="shared" si="59"/>
        <v>0</v>
      </c>
      <c r="AI85">
        <f t="shared" si="60"/>
        <v>3.4758912812398977E-10</v>
      </c>
      <c r="AJ85">
        <f t="shared" si="61"/>
        <v>1</v>
      </c>
      <c r="AL85">
        <f t="shared" si="62"/>
        <v>0.99999999965241082</v>
      </c>
      <c r="AM85">
        <f t="shared" si="63"/>
        <v>0.99999999965241082</v>
      </c>
      <c r="AN85">
        <f t="shared" si="64"/>
        <v>1</v>
      </c>
      <c r="AP85">
        <f t="shared" si="65"/>
        <v>1</v>
      </c>
      <c r="AQ85">
        <f t="shared" si="66"/>
        <v>1</v>
      </c>
      <c r="AR85">
        <f t="shared" si="67"/>
        <v>1</v>
      </c>
    </row>
    <row r="86" spans="1:44" x14ac:dyDescent="0.2">
      <c r="A86">
        <v>16.8</v>
      </c>
      <c r="B86">
        <f t="shared" si="35"/>
        <v>0</v>
      </c>
      <c r="C86">
        <f t="shared" si="37"/>
        <v>9.1014707644879028E-11</v>
      </c>
      <c r="D86">
        <f t="shared" si="38"/>
        <v>7.427566372733104E-3</v>
      </c>
      <c r="F86">
        <f t="shared" si="39"/>
        <v>0</v>
      </c>
      <c r="G86">
        <f t="shared" si="40"/>
        <v>0</v>
      </c>
      <c r="H86">
        <f t="shared" si="36"/>
        <v>1</v>
      </c>
      <c r="J86">
        <f t="shared" si="41"/>
        <v>9.1014707644879028E-11</v>
      </c>
      <c r="K86">
        <f t="shared" si="42"/>
        <v>9.1014707644879028E-11</v>
      </c>
      <c r="L86">
        <f t="shared" si="43"/>
        <v>1</v>
      </c>
      <c r="N86">
        <f t="shared" si="44"/>
        <v>0</v>
      </c>
      <c r="O86">
        <f t="shared" si="45"/>
        <v>0</v>
      </c>
      <c r="P86">
        <f t="shared" si="46"/>
        <v>1</v>
      </c>
      <c r="R86">
        <f t="shared" si="47"/>
        <v>6.7601778192723798E-13</v>
      </c>
      <c r="S86">
        <f t="shared" si="48"/>
        <v>6.7601778192723798E-13</v>
      </c>
      <c r="T86">
        <f t="shared" si="49"/>
        <v>1</v>
      </c>
      <c r="V86">
        <f t="shared" si="50"/>
        <v>0</v>
      </c>
      <c r="W86">
        <f t="shared" si="51"/>
        <v>0</v>
      </c>
      <c r="X86">
        <f t="shared" si="52"/>
        <v>1</v>
      </c>
      <c r="Z86">
        <f t="shared" si="53"/>
        <v>0</v>
      </c>
      <c r="AA86">
        <f t="shared" si="54"/>
        <v>0</v>
      </c>
      <c r="AB86">
        <f t="shared" si="55"/>
        <v>1</v>
      </c>
      <c r="AD86">
        <f t="shared" si="56"/>
        <v>7.427566372733104E-3</v>
      </c>
      <c r="AE86">
        <f t="shared" si="57"/>
        <v>7.427566372733104E-3</v>
      </c>
      <c r="AF86">
        <f t="shared" si="58"/>
        <v>1</v>
      </c>
      <c r="AH86">
        <f t="shared" si="59"/>
        <v>0</v>
      </c>
      <c r="AI86">
        <f t="shared" si="60"/>
        <v>9.1014707644879028E-11</v>
      </c>
      <c r="AJ86">
        <f t="shared" si="61"/>
        <v>1</v>
      </c>
      <c r="AL86">
        <f t="shared" si="62"/>
        <v>0.99999999990898525</v>
      </c>
      <c r="AM86">
        <f t="shared" si="63"/>
        <v>0.99999999990898525</v>
      </c>
      <c r="AN86">
        <f t="shared" si="64"/>
        <v>1</v>
      </c>
      <c r="AP86">
        <f t="shared" si="65"/>
        <v>1</v>
      </c>
      <c r="AQ86">
        <f t="shared" si="66"/>
        <v>1</v>
      </c>
      <c r="AR86">
        <f t="shared" si="67"/>
        <v>1</v>
      </c>
    </row>
    <row r="87" spans="1:44" x14ac:dyDescent="0.2">
      <c r="A87">
        <v>17</v>
      </c>
      <c r="B87">
        <f t="shared" si="35"/>
        <v>0</v>
      </c>
      <c r="C87">
        <f t="shared" si="37"/>
        <v>2.289734845645553E-11</v>
      </c>
      <c r="D87">
        <f t="shared" si="38"/>
        <v>6.6197765825403388E-3</v>
      </c>
      <c r="F87">
        <f t="shared" si="39"/>
        <v>0</v>
      </c>
      <c r="G87">
        <f t="shared" si="40"/>
        <v>0</v>
      </c>
      <c r="H87">
        <f t="shared" si="36"/>
        <v>1</v>
      </c>
      <c r="J87">
        <f t="shared" si="41"/>
        <v>2.289734845645553E-11</v>
      </c>
      <c r="K87">
        <f t="shared" si="42"/>
        <v>2.289734845645553E-11</v>
      </c>
      <c r="L87">
        <f t="shared" si="43"/>
        <v>1</v>
      </c>
      <c r="N87">
        <f t="shared" si="44"/>
        <v>0</v>
      </c>
      <c r="O87">
        <f t="shared" si="45"/>
        <v>0</v>
      </c>
      <c r="P87">
        <f t="shared" si="46"/>
        <v>1</v>
      </c>
      <c r="R87">
        <f t="shared" si="47"/>
        <v>1.515753311143105E-13</v>
      </c>
      <c r="S87">
        <f t="shared" si="48"/>
        <v>1.515753311143105E-13</v>
      </c>
      <c r="T87">
        <f t="shared" si="49"/>
        <v>1</v>
      </c>
      <c r="V87">
        <f t="shared" si="50"/>
        <v>0</v>
      </c>
      <c r="W87">
        <f t="shared" si="51"/>
        <v>0</v>
      </c>
      <c r="X87">
        <f t="shared" si="52"/>
        <v>1</v>
      </c>
      <c r="Z87">
        <f t="shared" si="53"/>
        <v>0</v>
      </c>
      <c r="AA87">
        <f t="shared" si="54"/>
        <v>0</v>
      </c>
      <c r="AB87">
        <f t="shared" si="55"/>
        <v>1</v>
      </c>
      <c r="AD87">
        <f t="shared" si="56"/>
        <v>6.6197765825403388E-3</v>
      </c>
      <c r="AE87">
        <f t="shared" si="57"/>
        <v>6.6197765825403388E-3</v>
      </c>
      <c r="AF87">
        <f t="shared" si="58"/>
        <v>1</v>
      </c>
      <c r="AH87">
        <f t="shared" si="59"/>
        <v>0</v>
      </c>
      <c r="AI87">
        <f t="shared" si="60"/>
        <v>2.289734845645553E-11</v>
      </c>
      <c r="AJ87">
        <f t="shared" si="61"/>
        <v>1</v>
      </c>
      <c r="AL87">
        <f t="shared" si="62"/>
        <v>0.99999999997710265</v>
      </c>
      <c r="AM87">
        <f t="shared" si="63"/>
        <v>0.99999999997710265</v>
      </c>
      <c r="AN87">
        <f t="shared" si="64"/>
        <v>1</v>
      </c>
      <c r="AP87">
        <f t="shared" si="65"/>
        <v>1</v>
      </c>
      <c r="AQ87">
        <f t="shared" si="66"/>
        <v>1</v>
      </c>
      <c r="AR87">
        <f t="shared" si="67"/>
        <v>1</v>
      </c>
    </row>
    <row r="88" spans="1:44" x14ac:dyDescent="0.2">
      <c r="A88">
        <v>17.2</v>
      </c>
      <c r="B88">
        <f t="shared" si="35"/>
        <v>0</v>
      </c>
      <c r="C88">
        <f t="shared" si="37"/>
        <v>5.5346100717010523E-12</v>
      </c>
      <c r="D88">
        <f t="shared" si="38"/>
        <v>5.9185045596159159E-3</v>
      </c>
      <c r="F88">
        <f t="shared" si="39"/>
        <v>0</v>
      </c>
      <c r="G88">
        <f t="shared" si="40"/>
        <v>0</v>
      </c>
      <c r="H88">
        <f t="shared" si="36"/>
        <v>1</v>
      </c>
      <c r="J88">
        <f t="shared" si="41"/>
        <v>5.5346100717010523E-12</v>
      </c>
      <c r="K88">
        <f t="shared" si="42"/>
        <v>5.5346100717010523E-12</v>
      </c>
      <c r="L88">
        <f t="shared" si="43"/>
        <v>1</v>
      </c>
      <c r="N88">
        <f t="shared" si="44"/>
        <v>0</v>
      </c>
      <c r="O88">
        <f t="shared" si="45"/>
        <v>0</v>
      </c>
      <c r="P88">
        <f t="shared" si="46"/>
        <v>1</v>
      </c>
      <c r="R88">
        <f t="shared" si="47"/>
        <v>3.2756614945058849E-14</v>
      </c>
      <c r="S88">
        <f t="shared" si="48"/>
        <v>3.2756614945058849E-14</v>
      </c>
      <c r="T88">
        <f t="shared" si="49"/>
        <v>1</v>
      </c>
      <c r="V88">
        <f t="shared" si="50"/>
        <v>0</v>
      </c>
      <c r="W88">
        <f t="shared" si="51"/>
        <v>0</v>
      </c>
      <c r="X88">
        <f t="shared" si="52"/>
        <v>1</v>
      </c>
      <c r="Z88">
        <f t="shared" si="53"/>
        <v>0</v>
      </c>
      <c r="AA88">
        <f t="shared" si="54"/>
        <v>0</v>
      </c>
      <c r="AB88">
        <f t="shared" si="55"/>
        <v>1</v>
      </c>
      <c r="AD88">
        <f t="shared" si="56"/>
        <v>5.9185045596159159E-3</v>
      </c>
      <c r="AE88">
        <f t="shared" si="57"/>
        <v>5.9185045596159159E-3</v>
      </c>
      <c r="AF88">
        <f t="shared" si="58"/>
        <v>1</v>
      </c>
      <c r="AH88">
        <f t="shared" si="59"/>
        <v>0</v>
      </c>
      <c r="AI88">
        <f t="shared" si="60"/>
        <v>5.5346100717010523E-12</v>
      </c>
      <c r="AJ88">
        <f t="shared" si="61"/>
        <v>1</v>
      </c>
      <c r="AL88">
        <f t="shared" si="62"/>
        <v>0.99999999999446543</v>
      </c>
      <c r="AM88">
        <f t="shared" si="63"/>
        <v>0.99999999999446543</v>
      </c>
      <c r="AN88">
        <f t="shared" si="64"/>
        <v>1</v>
      </c>
      <c r="AP88">
        <f t="shared" si="65"/>
        <v>1</v>
      </c>
      <c r="AQ88">
        <f t="shared" si="66"/>
        <v>1</v>
      </c>
      <c r="AR88">
        <f t="shared" si="67"/>
        <v>1</v>
      </c>
    </row>
    <row r="89" spans="1:44" x14ac:dyDescent="0.2">
      <c r="A89">
        <v>17.399999999999999</v>
      </c>
      <c r="B89">
        <f t="shared" si="35"/>
        <v>0</v>
      </c>
      <c r="C89">
        <f t="shared" si="37"/>
        <v>1.2853372251336641E-12</v>
      </c>
      <c r="D89">
        <f t="shared" si="38"/>
        <v>5.3074020744511797E-3</v>
      </c>
      <c r="F89">
        <f t="shared" si="39"/>
        <v>0</v>
      </c>
      <c r="G89">
        <f t="shared" si="40"/>
        <v>0</v>
      </c>
      <c r="H89">
        <f t="shared" si="36"/>
        <v>1</v>
      </c>
      <c r="J89">
        <f t="shared" si="41"/>
        <v>1.2853372251336641E-12</v>
      </c>
      <c r="K89">
        <f t="shared" si="42"/>
        <v>1.2853372251336641E-12</v>
      </c>
      <c r="L89">
        <f t="shared" si="43"/>
        <v>1</v>
      </c>
      <c r="N89">
        <f t="shared" si="44"/>
        <v>0</v>
      </c>
      <c r="O89">
        <f t="shared" si="45"/>
        <v>0</v>
      </c>
      <c r="P89">
        <f t="shared" si="46"/>
        <v>1</v>
      </c>
      <c r="R89">
        <f t="shared" si="47"/>
        <v>6.8218014550437316E-15</v>
      </c>
      <c r="S89">
        <f t="shared" si="48"/>
        <v>6.8218014550437316E-15</v>
      </c>
      <c r="T89">
        <f t="shared" si="49"/>
        <v>1</v>
      </c>
      <c r="V89">
        <f t="shared" si="50"/>
        <v>0</v>
      </c>
      <c r="W89">
        <f t="shared" si="51"/>
        <v>0</v>
      </c>
      <c r="X89">
        <f t="shared" si="52"/>
        <v>1</v>
      </c>
      <c r="Z89">
        <f t="shared" si="53"/>
        <v>0</v>
      </c>
      <c r="AA89">
        <f t="shared" si="54"/>
        <v>0</v>
      </c>
      <c r="AB89">
        <f t="shared" si="55"/>
        <v>1</v>
      </c>
      <c r="AD89">
        <f t="shared" si="56"/>
        <v>5.3074020744511797E-3</v>
      </c>
      <c r="AE89">
        <f t="shared" si="57"/>
        <v>5.3074020744511797E-3</v>
      </c>
      <c r="AF89">
        <f t="shared" si="58"/>
        <v>1</v>
      </c>
      <c r="AH89">
        <f t="shared" si="59"/>
        <v>0</v>
      </c>
      <c r="AI89">
        <f t="shared" si="60"/>
        <v>1.2853372251336641E-12</v>
      </c>
      <c r="AJ89">
        <f t="shared" si="61"/>
        <v>1</v>
      </c>
      <c r="AL89">
        <f t="shared" si="62"/>
        <v>0.99999999999871469</v>
      </c>
      <c r="AM89">
        <f t="shared" si="63"/>
        <v>0.99999999999871469</v>
      </c>
      <c r="AN89">
        <f t="shared" si="64"/>
        <v>1</v>
      </c>
      <c r="AP89">
        <f t="shared" si="65"/>
        <v>1</v>
      </c>
      <c r="AQ89">
        <f t="shared" si="66"/>
        <v>1</v>
      </c>
      <c r="AR89">
        <f t="shared" si="67"/>
        <v>1</v>
      </c>
    </row>
    <row r="90" spans="1:44" x14ac:dyDescent="0.2">
      <c r="A90">
        <v>17.600000000000001</v>
      </c>
      <c r="B90">
        <f t="shared" si="35"/>
        <v>0</v>
      </c>
      <c r="C90">
        <f t="shared" si="37"/>
        <v>2.8679750088880675E-13</v>
      </c>
      <c r="D90">
        <f t="shared" si="38"/>
        <v>4.772959846043404E-3</v>
      </c>
      <c r="F90">
        <f t="shared" si="39"/>
        <v>0</v>
      </c>
      <c r="G90">
        <f t="shared" si="40"/>
        <v>0</v>
      </c>
      <c r="H90">
        <f t="shared" si="36"/>
        <v>1</v>
      </c>
      <c r="J90">
        <f t="shared" si="41"/>
        <v>2.8679750088880675E-13</v>
      </c>
      <c r="K90">
        <f t="shared" si="42"/>
        <v>2.8679750088880675E-13</v>
      </c>
      <c r="L90">
        <f t="shared" si="43"/>
        <v>1</v>
      </c>
      <c r="N90">
        <f t="shared" si="44"/>
        <v>0</v>
      </c>
      <c r="O90">
        <f t="shared" si="45"/>
        <v>0</v>
      </c>
      <c r="P90">
        <f t="shared" si="46"/>
        <v>1</v>
      </c>
      <c r="R90">
        <f t="shared" si="47"/>
        <v>1.3688729556878721E-15</v>
      </c>
      <c r="S90">
        <f t="shared" si="48"/>
        <v>1.3688729556878721E-15</v>
      </c>
      <c r="T90">
        <f t="shared" si="49"/>
        <v>1</v>
      </c>
      <c r="V90">
        <f t="shared" si="50"/>
        <v>0</v>
      </c>
      <c r="W90">
        <f t="shared" si="51"/>
        <v>0</v>
      </c>
      <c r="X90">
        <f t="shared" si="52"/>
        <v>1</v>
      </c>
      <c r="Z90">
        <f t="shared" si="53"/>
        <v>0</v>
      </c>
      <c r="AA90">
        <f t="shared" si="54"/>
        <v>0</v>
      </c>
      <c r="AB90">
        <f t="shared" si="55"/>
        <v>1</v>
      </c>
      <c r="AD90">
        <f t="shared" si="56"/>
        <v>4.772959846043404E-3</v>
      </c>
      <c r="AE90">
        <f t="shared" si="57"/>
        <v>4.772959846043404E-3</v>
      </c>
      <c r="AF90">
        <f t="shared" si="58"/>
        <v>1</v>
      </c>
      <c r="AH90">
        <f t="shared" si="59"/>
        <v>0</v>
      </c>
      <c r="AI90">
        <f t="shared" si="60"/>
        <v>2.8679750088880675E-13</v>
      </c>
      <c r="AJ90">
        <f t="shared" si="61"/>
        <v>1</v>
      </c>
      <c r="AL90">
        <f t="shared" si="62"/>
        <v>0.99999999999971323</v>
      </c>
      <c r="AM90">
        <f t="shared" si="63"/>
        <v>0.99999999999971323</v>
      </c>
      <c r="AN90">
        <f t="shared" si="64"/>
        <v>1</v>
      </c>
      <c r="AP90">
        <f t="shared" si="65"/>
        <v>1</v>
      </c>
      <c r="AQ90">
        <f t="shared" si="66"/>
        <v>1</v>
      </c>
      <c r="AR90">
        <f t="shared" si="67"/>
        <v>1</v>
      </c>
    </row>
    <row r="91" spans="1:44" x14ac:dyDescent="0.2">
      <c r="A91">
        <v>17.8</v>
      </c>
      <c r="B91">
        <f t="shared" si="35"/>
        <v>0</v>
      </c>
      <c r="C91">
        <f t="shared" si="37"/>
        <v>6.1483964127047349E-14</v>
      </c>
      <c r="D91">
        <f t="shared" si="38"/>
        <v>4.3039612368035154E-3</v>
      </c>
      <c r="F91">
        <f t="shared" si="39"/>
        <v>0</v>
      </c>
      <c r="G91">
        <f t="shared" si="40"/>
        <v>0</v>
      </c>
      <c r="H91">
        <f t="shared" si="36"/>
        <v>1</v>
      </c>
      <c r="J91">
        <f t="shared" si="41"/>
        <v>6.1483964127047349E-14</v>
      </c>
      <c r="K91">
        <f t="shared" si="42"/>
        <v>6.1483964127047349E-14</v>
      </c>
      <c r="L91">
        <f t="shared" si="43"/>
        <v>1</v>
      </c>
      <c r="N91">
        <f t="shared" si="44"/>
        <v>0</v>
      </c>
      <c r="O91">
        <f t="shared" si="45"/>
        <v>0</v>
      </c>
      <c r="P91">
        <f t="shared" si="46"/>
        <v>1</v>
      </c>
      <c r="R91">
        <f t="shared" si="47"/>
        <v>2.6462459828782968E-16</v>
      </c>
      <c r="S91">
        <f t="shared" si="48"/>
        <v>2.6462459828782968E-16</v>
      </c>
      <c r="T91">
        <f t="shared" si="49"/>
        <v>1</v>
      </c>
      <c r="V91">
        <f t="shared" si="50"/>
        <v>0</v>
      </c>
      <c r="W91">
        <f t="shared" si="51"/>
        <v>0</v>
      </c>
      <c r="X91">
        <f t="shared" si="52"/>
        <v>1</v>
      </c>
      <c r="Z91">
        <f t="shared" si="53"/>
        <v>0</v>
      </c>
      <c r="AA91">
        <f t="shared" si="54"/>
        <v>0</v>
      </c>
      <c r="AB91">
        <f t="shared" si="55"/>
        <v>1</v>
      </c>
      <c r="AD91">
        <f t="shared" si="56"/>
        <v>4.3039612368035154E-3</v>
      </c>
      <c r="AE91">
        <f t="shared" si="57"/>
        <v>4.3039612368035154E-3</v>
      </c>
      <c r="AF91">
        <f t="shared" si="58"/>
        <v>1</v>
      </c>
      <c r="AH91">
        <f t="shared" si="59"/>
        <v>0</v>
      </c>
      <c r="AI91">
        <f t="shared" si="60"/>
        <v>6.1483964127047349E-14</v>
      </c>
      <c r="AJ91">
        <f t="shared" si="61"/>
        <v>1</v>
      </c>
      <c r="AL91">
        <f t="shared" si="62"/>
        <v>0.99999999999993849</v>
      </c>
      <c r="AM91">
        <f t="shared" si="63"/>
        <v>0.99999999999993849</v>
      </c>
      <c r="AN91">
        <f t="shared" si="64"/>
        <v>1</v>
      </c>
      <c r="AP91">
        <f t="shared" si="65"/>
        <v>1</v>
      </c>
      <c r="AQ91">
        <f t="shared" si="66"/>
        <v>1</v>
      </c>
      <c r="AR91">
        <f t="shared" si="67"/>
        <v>1</v>
      </c>
    </row>
    <row r="92" spans="1:44" x14ac:dyDescent="0.2">
      <c r="A92">
        <v>18</v>
      </c>
      <c r="B92">
        <f t="shared" si="35"/>
        <v>0</v>
      </c>
      <c r="C92">
        <f t="shared" si="37"/>
        <v>1.2664165549094177E-14</v>
      </c>
      <c r="D92">
        <f t="shared" si="38"/>
        <v>3.8910505836575876E-3</v>
      </c>
      <c r="F92">
        <f t="shared" si="39"/>
        <v>0</v>
      </c>
      <c r="G92">
        <f t="shared" si="40"/>
        <v>0</v>
      </c>
      <c r="H92">
        <f t="shared" si="36"/>
        <v>1</v>
      </c>
      <c r="J92">
        <f t="shared" si="41"/>
        <v>1.2664165549094177E-14</v>
      </c>
      <c r="K92">
        <f t="shared" si="42"/>
        <v>1.2664165549094177E-14</v>
      </c>
      <c r="L92">
        <f t="shared" si="43"/>
        <v>1</v>
      </c>
      <c r="N92">
        <f t="shared" si="44"/>
        <v>0</v>
      </c>
      <c r="O92">
        <f t="shared" si="45"/>
        <v>0</v>
      </c>
      <c r="P92">
        <f t="shared" si="46"/>
        <v>1</v>
      </c>
      <c r="R92">
        <f t="shared" si="47"/>
        <v>4.9276908751339213E-17</v>
      </c>
      <c r="S92">
        <f t="shared" si="48"/>
        <v>4.9276908751339213E-17</v>
      </c>
      <c r="T92">
        <f t="shared" si="49"/>
        <v>1</v>
      </c>
      <c r="V92">
        <f t="shared" si="50"/>
        <v>0</v>
      </c>
      <c r="W92">
        <f t="shared" si="51"/>
        <v>0</v>
      </c>
      <c r="X92">
        <f t="shared" si="52"/>
        <v>1</v>
      </c>
      <c r="Z92">
        <f t="shared" si="53"/>
        <v>0</v>
      </c>
      <c r="AA92">
        <f t="shared" si="54"/>
        <v>0</v>
      </c>
      <c r="AB92">
        <f t="shared" si="55"/>
        <v>1</v>
      </c>
      <c r="AD92">
        <f t="shared" si="56"/>
        <v>3.8910505836575876E-3</v>
      </c>
      <c r="AE92">
        <f t="shared" si="57"/>
        <v>3.8910505836575876E-3</v>
      </c>
      <c r="AF92">
        <f t="shared" si="58"/>
        <v>1</v>
      </c>
      <c r="AH92">
        <f t="shared" si="59"/>
        <v>0</v>
      </c>
      <c r="AI92">
        <f t="shared" si="60"/>
        <v>1.2664165549094177E-14</v>
      </c>
      <c r="AJ92">
        <f t="shared" si="61"/>
        <v>1</v>
      </c>
      <c r="AL92">
        <f t="shared" si="62"/>
        <v>0.99999999999998734</v>
      </c>
      <c r="AM92">
        <f t="shared" si="63"/>
        <v>0.99999999999998734</v>
      </c>
      <c r="AN92">
        <f t="shared" si="64"/>
        <v>1</v>
      </c>
      <c r="AP92">
        <f t="shared" si="65"/>
        <v>1</v>
      </c>
      <c r="AQ92">
        <f t="shared" si="66"/>
        <v>1</v>
      </c>
      <c r="AR92">
        <f t="shared" si="67"/>
        <v>1</v>
      </c>
    </row>
    <row r="93" spans="1:44" x14ac:dyDescent="0.2">
      <c r="A93">
        <v>18.2</v>
      </c>
      <c r="B93">
        <f t="shared" si="35"/>
        <v>0</v>
      </c>
      <c r="C93">
        <f t="shared" si="37"/>
        <v>2.5062218871452745E-15</v>
      </c>
      <c r="D93">
        <f t="shared" si="38"/>
        <v>3.5263902705481888E-3</v>
      </c>
      <c r="F93">
        <f t="shared" si="39"/>
        <v>0</v>
      </c>
      <c r="G93">
        <f t="shared" si="40"/>
        <v>0</v>
      </c>
      <c r="H93">
        <f t="shared" si="36"/>
        <v>1</v>
      </c>
      <c r="J93">
        <f t="shared" si="41"/>
        <v>2.5062218871452745E-15</v>
      </c>
      <c r="K93">
        <f t="shared" si="42"/>
        <v>2.5062218871452745E-15</v>
      </c>
      <c r="L93">
        <f t="shared" si="43"/>
        <v>1</v>
      </c>
      <c r="N93">
        <f t="shared" si="44"/>
        <v>0</v>
      </c>
      <c r="O93">
        <f t="shared" si="45"/>
        <v>0</v>
      </c>
      <c r="P93">
        <f t="shared" si="46"/>
        <v>1</v>
      </c>
      <c r="R93">
        <f t="shared" si="47"/>
        <v>8.8379164786640167E-18</v>
      </c>
      <c r="S93">
        <f t="shared" si="48"/>
        <v>8.8379164786640167E-18</v>
      </c>
      <c r="T93">
        <f t="shared" si="49"/>
        <v>1</v>
      </c>
      <c r="V93">
        <f t="shared" si="50"/>
        <v>0</v>
      </c>
      <c r="W93">
        <f t="shared" si="51"/>
        <v>0</v>
      </c>
      <c r="X93">
        <f t="shared" si="52"/>
        <v>1</v>
      </c>
      <c r="Z93">
        <f t="shared" si="53"/>
        <v>0</v>
      </c>
      <c r="AA93">
        <f t="shared" si="54"/>
        <v>0</v>
      </c>
      <c r="AB93">
        <f t="shared" si="55"/>
        <v>1</v>
      </c>
      <c r="AD93">
        <f t="shared" si="56"/>
        <v>3.5263902705481888E-3</v>
      </c>
      <c r="AE93">
        <f t="shared" si="57"/>
        <v>3.5263902705481888E-3</v>
      </c>
      <c r="AF93">
        <f t="shared" si="58"/>
        <v>1</v>
      </c>
      <c r="AH93">
        <f t="shared" si="59"/>
        <v>0</v>
      </c>
      <c r="AI93">
        <f t="shared" si="60"/>
        <v>2.5062218871452745E-15</v>
      </c>
      <c r="AJ93">
        <f t="shared" si="61"/>
        <v>1</v>
      </c>
      <c r="AL93">
        <f t="shared" si="62"/>
        <v>0.99999999999999745</v>
      </c>
      <c r="AM93">
        <f t="shared" si="63"/>
        <v>0.99999999999999745</v>
      </c>
      <c r="AN93">
        <f t="shared" si="64"/>
        <v>1</v>
      </c>
      <c r="AP93">
        <f t="shared" si="65"/>
        <v>1</v>
      </c>
      <c r="AQ93">
        <f t="shared" si="66"/>
        <v>1</v>
      </c>
      <c r="AR93">
        <f t="shared" si="67"/>
        <v>1</v>
      </c>
    </row>
    <row r="94" spans="1:44" x14ac:dyDescent="0.2">
      <c r="A94">
        <v>18.399999999999999</v>
      </c>
      <c r="B94">
        <f t="shared" si="35"/>
        <v>0</v>
      </c>
      <c r="C94">
        <f t="shared" si="37"/>
        <v>4.7653047352991559E-16</v>
      </c>
      <c r="D94">
        <f t="shared" si="38"/>
        <v>3.2033868768771871E-3</v>
      </c>
      <c r="F94">
        <f t="shared" si="39"/>
        <v>0</v>
      </c>
      <c r="G94">
        <f t="shared" si="40"/>
        <v>0</v>
      </c>
      <c r="H94">
        <f t="shared" si="36"/>
        <v>1</v>
      </c>
      <c r="J94">
        <f t="shared" si="41"/>
        <v>4.7653047352991559E-16</v>
      </c>
      <c r="K94">
        <f t="shared" si="42"/>
        <v>4.7653047352991559E-16</v>
      </c>
      <c r="L94">
        <f t="shared" si="43"/>
        <v>1</v>
      </c>
      <c r="N94">
        <f t="shared" si="44"/>
        <v>0</v>
      </c>
      <c r="O94">
        <f t="shared" si="45"/>
        <v>0</v>
      </c>
      <c r="P94">
        <f t="shared" si="46"/>
        <v>1</v>
      </c>
      <c r="R94">
        <f t="shared" si="47"/>
        <v>1.5265114653378034E-18</v>
      </c>
      <c r="S94">
        <f t="shared" si="48"/>
        <v>1.5265114653378034E-18</v>
      </c>
      <c r="T94">
        <f t="shared" si="49"/>
        <v>1</v>
      </c>
      <c r="V94">
        <f t="shared" si="50"/>
        <v>0</v>
      </c>
      <c r="W94">
        <f t="shared" si="51"/>
        <v>0</v>
      </c>
      <c r="X94">
        <f t="shared" si="52"/>
        <v>1</v>
      </c>
      <c r="Z94">
        <f t="shared" si="53"/>
        <v>0</v>
      </c>
      <c r="AA94">
        <f t="shared" si="54"/>
        <v>0</v>
      </c>
      <c r="AB94">
        <f t="shared" si="55"/>
        <v>1</v>
      </c>
      <c r="AD94">
        <f t="shared" si="56"/>
        <v>3.2033868768771871E-3</v>
      </c>
      <c r="AE94">
        <f t="shared" si="57"/>
        <v>3.2033868768771871E-3</v>
      </c>
      <c r="AF94">
        <f t="shared" si="58"/>
        <v>1</v>
      </c>
      <c r="AH94">
        <f t="shared" si="59"/>
        <v>0</v>
      </c>
      <c r="AI94">
        <f t="shared" si="60"/>
        <v>4.7653047352991559E-16</v>
      </c>
      <c r="AJ94">
        <f t="shared" si="61"/>
        <v>1</v>
      </c>
      <c r="AL94">
        <f t="shared" si="62"/>
        <v>0.99999999999999956</v>
      </c>
      <c r="AM94">
        <f t="shared" si="63"/>
        <v>0.99999999999999956</v>
      </c>
      <c r="AN94">
        <f t="shared" si="64"/>
        <v>1</v>
      </c>
      <c r="AP94">
        <f t="shared" si="65"/>
        <v>1</v>
      </c>
      <c r="AQ94">
        <f t="shared" si="66"/>
        <v>1</v>
      </c>
      <c r="AR94">
        <f t="shared" si="67"/>
        <v>1</v>
      </c>
    </row>
    <row r="95" spans="1:44" x14ac:dyDescent="0.2">
      <c r="A95">
        <v>18.600000000000001</v>
      </c>
      <c r="B95">
        <f t="shared" si="35"/>
        <v>0</v>
      </c>
      <c r="C95">
        <f t="shared" si="37"/>
        <v>8.7054266222961263E-17</v>
      </c>
      <c r="D95">
        <f t="shared" si="38"/>
        <v>2.9164713846035377E-3</v>
      </c>
      <c r="F95">
        <f t="shared" si="39"/>
        <v>0</v>
      </c>
      <c r="G95">
        <f t="shared" si="40"/>
        <v>0</v>
      </c>
      <c r="H95">
        <f t="shared" si="36"/>
        <v>1</v>
      </c>
      <c r="J95">
        <f t="shared" si="41"/>
        <v>8.7054266222961263E-17</v>
      </c>
      <c r="K95">
        <f t="shared" si="42"/>
        <v>8.7054266222961263E-17</v>
      </c>
      <c r="L95">
        <f t="shared" si="43"/>
        <v>1</v>
      </c>
      <c r="N95">
        <f t="shared" si="44"/>
        <v>0</v>
      </c>
      <c r="O95">
        <f t="shared" si="45"/>
        <v>0</v>
      </c>
      <c r="P95">
        <f t="shared" si="46"/>
        <v>1</v>
      </c>
      <c r="R95">
        <f t="shared" si="47"/>
        <v>2.5389127634692481E-19</v>
      </c>
      <c r="S95">
        <f t="shared" si="48"/>
        <v>2.5389127634692481E-19</v>
      </c>
      <c r="T95">
        <f t="shared" si="49"/>
        <v>1</v>
      </c>
      <c r="V95">
        <f t="shared" si="50"/>
        <v>0</v>
      </c>
      <c r="W95">
        <f t="shared" si="51"/>
        <v>0</v>
      </c>
      <c r="X95">
        <f t="shared" si="52"/>
        <v>1</v>
      </c>
      <c r="Z95">
        <f t="shared" si="53"/>
        <v>0</v>
      </c>
      <c r="AA95">
        <f t="shared" si="54"/>
        <v>0</v>
      </c>
      <c r="AB95">
        <f t="shared" si="55"/>
        <v>1</v>
      </c>
      <c r="AD95">
        <f t="shared" si="56"/>
        <v>2.9164713846035377E-3</v>
      </c>
      <c r="AE95">
        <f t="shared" si="57"/>
        <v>2.9164713846035377E-3</v>
      </c>
      <c r="AF95">
        <f t="shared" si="58"/>
        <v>1</v>
      </c>
      <c r="AH95">
        <f t="shared" si="59"/>
        <v>0</v>
      </c>
      <c r="AI95">
        <f t="shared" si="60"/>
        <v>8.7054266222961263E-17</v>
      </c>
      <c r="AJ95">
        <f t="shared" si="61"/>
        <v>1</v>
      </c>
      <c r="AL95">
        <f t="shared" si="62"/>
        <v>0.99999999999999989</v>
      </c>
      <c r="AM95">
        <f t="shared" si="63"/>
        <v>0.99999999999999989</v>
      </c>
      <c r="AN95">
        <f t="shared" si="64"/>
        <v>1</v>
      </c>
      <c r="AP95">
        <f t="shared" si="65"/>
        <v>1</v>
      </c>
      <c r="AQ95">
        <f t="shared" si="66"/>
        <v>1</v>
      </c>
      <c r="AR95">
        <f t="shared" si="67"/>
        <v>1</v>
      </c>
    </row>
    <row r="96" spans="1:44" x14ac:dyDescent="0.2">
      <c r="A96">
        <v>18.8</v>
      </c>
      <c r="B96">
        <f t="shared" si="35"/>
        <v>0</v>
      </c>
      <c r="C96">
        <f t="shared" si="37"/>
        <v>1.5279799682872937E-17</v>
      </c>
      <c r="D96">
        <f t="shared" si="38"/>
        <v>2.6609219136498902E-3</v>
      </c>
      <c r="F96">
        <f t="shared" si="39"/>
        <v>0</v>
      </c>
      <c r="G96">
        <f t="shared" si="40"/>
        <v>0</v>
      </c>
      <c r="H96">
        <f t="shared" si="36"/>
        <v>1</v>
      </c>
      <c r="J96">
        <f t="shared" si="41"/>
        <v>1.5279799682872937E-17</v>
      </c>
      <c r="K96">
        <f t="shared" si="42"/>
        <v>1.5279799682872937E-17</v>
      </c>
      <c r="L96">
        <f t="shared" si="43"/>
        <v>1</v>
      </c>
      <c r="N96">
        <f t="shared" si="44"/>
        <v>0</v>
      </c>
      <c r="O96">
        <f t="shared" si="45"/>
        <v>0</v>
      </c>
      <c r="P96">
        <f t="shared" si="46"/>
        <v>1</v>
      </c>
      <c r="R96">
        <f t="shared" si="47"/>
        <v>4.0658353812337241E-20</v>
      </c>
      <c r="S96">
        <f t="shared" si="48"/>
        <v>4.0658353812337241E-20</v>
      </c>
      <c r="T96">
        <f t="shared" si="49"/>
        <v>1</v>
      </c>
      <c r="V96">
        <f t="shared" si="50"/>
        <v>0</v>
      </c>
      <c r="W96">
        <f t="shared" si="51"/>
        <v>0</v>
      </c>
      <c r="X96">
        <f t="shared" si="52"/>
        <v>1</v>
      </c>
      <c r="Z96">
        <f t="shared" si="53"/>
        <v>0</v>
      </c>
      <c r="AA96">
        <f t="shared" si="54"/>
        <v>0</v>
      </c>
      <c r="AB96">
        <f t="shared" si="55"/>
        <v>1</v>
      </c>
      <c r="AD96">
        <f t="shared" si="56"/>
        <v>2.6609219136498902E-3</v>
      </c>
      <c r="AE96">
        <f t="shared" si="57"/>
        <v>2.6609219136498902E-3</v>
      </c>
      <c r="AF96">
        <f t="shared" si="58"/>
        <v>1</v>
      </c>
      <c r="AH96">
        <f t="shared" si="59"/>
        <v>0</v>
      </c>
      <c r="AI96">
        <f t="shared" si="60"/>
        <v>1.5279799682872937E-17</v>
      </c>
      <c r="AJ96">
        <f t="shared" si="61"/>
        <v>1</v>
      </c>
      <c r="AL96">
        <f t="shared" si="62"/>
        <v>1</v>
      </c>
      <c r="AM96">
        <f t="shared" si="63"/>
        <v>1</v>
      </c>
      <c r="AN96">
        <f t="shared" si="64"/>
        <v>1</v>
      </c>
      <c r="AP96">
        <f t="shared" si="65"/>
        <v>1</v>
      </c>
      <c r="AQ96">
        <f t="shared" si="66"/>
        <v>1</v>
      </c>
      <c r="AR96">
        <f t="shared" si="67"/>
        <v>1</v>
      </c>
    </row>
    <row r="97" spans="1:44" x14ac:dyDescent="0.2">
      <c r="A97">
        <v>19</v>
      </c>
      <c r="B97">
        <f t="shared" si="35"/>
        <v>0</v>
      </c>
      <c r="C97">
        <f t="shared" si="37"/>
        <v>2.5767571091549807E-18</v>
      </c>
      <c r="D97">
        <f t="shared" si="38"/>
        <v>2.4327200851452031E-3</v>
      </c>
      <c r="F97">
        <f t="shared" si="39"/>
        <v>0</v>
      </c>
      <c r="G97">
        <f t="shared" si="40"/>
        <v>0</v>
      </c>
      <c r="H97">
        <f t="shared" si="36"/>
        <v>1</v>
      </c>
      <c r="J97">
        <f t="shared" si="41"/>
        <v>2.5767571091549807E-18</v>
      </c>
      <c r="K97">
        <f t="shared" si="42"/>
        <v>2.5767571091549807E-18</v>
      </c>
      <c r="L97">
        <f t="shared" si="43"/>
        <v>1</v>
      </c>
      <c r="N97">
        <f t="shared" si="44"/>
        <v>0</v>
      </c>
      <c r="O97">
        <f t="shared" si="45"/>
        <v>0</v>
      </c>
      <c r="P97">
        <f t="shared" si="46"/>
        <v>1</v>
      </c>
      <c r="R97">
        <f t="shared" si="47"/>
        <v>6.2685287739820122E-21</v>
      </c>
      <c r="S97">
        <f t="shared" si="48"/>
        <v>6.2685287739820122E-21</v>
      </c>
      <c r="T97">
        <f t="shared" si="49"/>
        <v>1</v>
      </c>
      <c r="V97">
        <f t="shared" si="50"/>
        <v>0</v>
      </c>
      <c r="W97">
        <f t="shared" si="51"/>
        <v>0</v>
      </c>
      <c r="X97">
        <f t="shared" si="52"/>
        <v>1</v>
      </c>
      <c r="Z97">
        <f t="shared" si="53"/>
        <v>0</v>
      </c>
      <c r="AA97">
        <f t="shared" si="54"/>
        <v>0</v>
      </c>
      <c r="AB97">
        <f t="shared" si="55"/>
        <v>1</v>
      </c>
      <c r="AD97">
        <f t="shared" si="56"/>
        <v>2.4327200851452031E-3</v>
      </c>
      <c r="AE97">
        <f t="shared" si="57"/>
        <v>2.4327200851452031E-3</v>
      </c>
      <c r="AF97">
        <f t="shared" si="58"/>
        <v>1</v>
      </c>
      <c r="AH97">
        <f t="shared" si="59"/>
        <v>0</v>
      </c>
      <c r="AI97">
        <f t="shared" si="60"/>
        <v>2.5767571091549807E-18</v>
      </c>
      <c r="AJ97">
        <f t="shared" si="61"/>
        <v>1</v>
      </c>
      <c r="AL97">
        <f t="shared" si="62"/>
        <v>1</v>
      </c>
      <c r="AM97">
        <f t="shared" si="63"/>
        <v>1</v>
      </c>
      <c r="AN97">
        <f t="shared" si="64"/>
        <v>1</v>
      </c>
      <c r="AP97">
        <f t="shared" si="65"/>
        <v>1</v>
      </c>
      <c r="AQ97">
        <f t="shared" si="66"/>
        <v>1</v>
      </c>
      <c r="AR97">
        <f t="shared" si="67"/>
        <v>1</v>
      </c>
    </row>
    <row r="98" spans="1:44" x14ac:dyDescent="0.2">
      <c r="A98">
        <v>19.2</v>
      </c>
      <c r="B98">
        <f t="shared" ref="B98:B102" si="68">IF(A98&lt;$AV$3,0,IF(AND($AV$3&lt;=A98,A98&lt;=$AW$3),(A98-$AV$3)/($AW$3-$AV$3),IF(AND($AW$3&lt;A98,A98&lt;=$AX$3),($AX$3-A98)/($AX$3-$AW$3),0)))</f>
        <v>0</v>
      </c>
      <c r="C98">
        <f t="shared" si="37"/>
        <v>4.175010055850544E-19</v>
      </c>
      <c r="D98">
        <f t="shared" si="38"/>
        <v>2.2284341060948573E-3</v>
      </c>
      <c r="F98">
        <f t="shared" si="39"/>
        <v>0</v>
      </c>
      <c r="G98">
        <f t="shared" si="40"/>
        <v>0</v>
      </c>
      <c r="H98">
        <f t="shared" ref="H98:H102" si="69">IF(ABS(F98-G98)&lt;1*10^(-6),1,0)</f>
        <v>1</v>
      </c>
      <c r="J98">
        <f t="shared" si="41"/>
        <v>4.175010055850544E-19</v>
      </c>
      <c r="K98">
        <f t="shared" si="42"/>
        <v>4.175010055850544E-19</v>
      </c>
      <c r="L98">
        <f t="shared" si="43"/>
        <v>1</v>
      </c>
      <c r="N98">
        <f t="shared" si="44"/>
        <v>0</v>
      </c>
      <c r="O98">
        <f t="shared" si="45"/>
        <v>0</v>
      </c>
      <c r="P98">
        <f t="shared" si="46"/>
        <v>1</v>
      </c>
      <c r="R98">
        <f t="shared" si="47"/>
        <v>9.3037348017463482E-22</v>
      </c>
      <c r="S98">
        <f t="shared" si="48"/>
        <v>9.3037348017463482E-22</v>
      </c>
      <c r="T98">
        <f t="shared" si="49"/>
        <v>1</v>
      </c>
      <c r="V98">
        <f t="shared" si="50"/>
        <v>0</v>
      </c>
      <c r="W98">
        <f t="shared" si="51"/>
        <v>0</v>
      </c>
      <c r="X98">
        <f t="shared" si="52"/>
        <v>1</v>
      </c>
      <c r="Z98">
        <f t="shared" si="53"/>
        <v>0</v>
      </c>
      <c r="AA98">
        <f t="shared" si="54"/>
        <v>0</v>
      </c>
      <c r="AB98">
        <f t="shared" si="55"/>
        <v>1</v>
      </c>
      <c r="AD98">
        <f t="shared" si="56"/>
        <v>2.2284341060948573E-3</v>
      </c>
      <c r="AE98">
        <f t="shared" si="57"/>
        <v>2.2284341060948573E-3</v>
      </c>
      <c r="AF98">
        <f t="shared" si="58"/>
        <v>1</v>
      </c>
      <c r="AH98">
        <f t="shared" si="59"/>
        <v>0</v>
      </c>
      <c r="AI98">
        <f t="shared" si="60"/>
        <v>4.175010055850544E-19</v>
      </c>
      <c r="AJ98">
        <f t="shared" si="61"/>
        <v>1</v>
      </c>
      <c r="AL98">
        <f t="shared" si="62"/>
        <v>1</v>
      </c>
      <c r="AM98">
        <f t="shared" si="63"/>
        <v>1</v>
      </c>
      <c r="AN98">
        <f t="shared" si="64"/>
        <v>1</v>
      </c>
      <c r="AP98">
        <f t="shared" si="65"/>
        <v>1</v>
      </c>
      <c r="AQ98">
        <f t="shared" si="66"/>
        <v>1</v>
      </c>
      <c r="AR98">
        <f t="shared" si="67"/>
        <v>1</v>
      </c>
    </row>
    <row r="99" spans="1:44" x14ac:dyDescent="0.2">
      <c r="A99">
        <v>19.399999999999999</v>
      </c>
      <c r="B99">
        <f t="shared" si="68"/>
        <v>0</v>
      </c>
      <c r="C99">
        <f t="shared" si="37"/>
        <v>6.4993479720709856E-20</v>
      </c>
      <c r="D99">
        <f t="shared" si="38"/>
        <v>2.0451231890178537E-3</v>
      </c>
      <c r="F99">
        <f t="shared" si="39"/>
        <v>0</v>
      </c>
      <c r="G99">
        <f t="shared" si="40"/>
        <v>0</v>
      </c>
      <c r="H99">
        <f t="shared" si="69"/>
        <v>1</v>
      </c>
      <c r="J99">
        <f t="shared" si="41"/>
        <v>6.4993479720709856E-20</v>
      </c>
      <c r="K99">
        <f t="shared" si="42"/>
        <v>6.4993479720709856E-20</v>
      </c>
      <c r="L99">
        <f t="shared" si="43"/>
        <v>1</v>
      </c>
      <c r="N99">
        <f t="shared" si="44"/>
        <v>0</v>
      </c>
      <c r="O99">
        <f t="shared" si="45"/>
        <v>0</v>
      </c>
      <c r="P99">
        <f t="shared" si="46"/>
        <v>1</v>
      </c>
      <c r="R99">
        <f t="shared" si="47"/>
        <v>1.3291967251178535E-22</v>
      </c>
      <c r="S99">
        <f t="shared" si="48"/>
        <v>1.3291967251178535E-22</v>
      </c>
      <c r="T99">
        <f t="shared" si="49"/>
        <v>1</v>
      </c>
      <c r="V99">
        <f t="shared" si="50"/>
        <v>0</v>
      </c>
      <c r="W99">
        <f t="shared" si="51"/>
        <v>0</v>
      </c>
      <c r="X99">
        <f t="shared" si="52"/>
        <v>1</v>
      </c>
      <c r="Z99">
        <f t="shared" si="53"/>
        <v>0</v>
      </c>
      <c r="AA99">
        <f t="shared" si="54"/>
        <v>0</v>
      </c>
      <c r="AB99">
        <f t="shared" si="55"/>
        <v>1</v>
      </c>
      <c r="AD99">
        <f t="shared" si="56"/>
        <v>2.0451231890178537E-3</v>
      </c>
      <c r="AE99">
        <f t="shared" si="57"/>
        <v>2.0451231890178537E-3</v>
      </c>
      <c r="AF99">
        <f t="shared" si="58"/>
        <v>1</v>
      </c>
      <c r="AH99">
        <f t="shared" si="59"/>
        <v>0</v>
      </c>
      <c r="AI99">
        <f t="shared" si="60"/>
        <v>6.4993479720709856E-20</v>
      </c>
      <c r="AJ99">
        <f t="shared" si="61"/>
        <v>1</v>
      </c>
      <c r="AL99">
        <f t="shared" si="62"/>
        <v>1</v>
      </c>
      <c r="AM99">
        <f t="shared" si="63"/>
        <v>1</v>
      </c>
      <c r="AN99">
        <f t="shared" si="64"/>
        <v>1</v>
      </c>
      <c r="AP99">
        <f t="shared" si="65"/>
        <v>1</v>
      </c>
      <c r="AQ99">
        <f t="shared" si="66"/>
        <v>1</v>
      </c>
      <c r="AR99">
        <f t="shared" si="67"/>
        <v>1</v>
      </c>
    </row>
    <row r="100" spans="1:44" x14ac:dyDescent="0.2">
      <c r="A100">
        <v>19.600000000000001</v>
      </c>
      <c r="B100">
        <f t="shared" si="68"/>
        <v>0</v>
      </c>
      <c r="C100">
        <f t="shared" si="37"/>
        <v>9.7209850203006419E-21</v>
      </c>
      <c r="D100">
        <f t="shared" si="38"/>
        <v>1.8802590846597924E-3</v>
      </c>
      <c r="F100">
        <f t="shared" si="39"/>
        <v>0</v>
      </c>
      <c r="G100">
        <f t="shared" si="40"/>
        <v>0</v>
      </c>
      <c r="H100">
        <f t="shared" si="69"/>
        <v>1</v>
      </c>
      <c r="J100">
        <f t="shared" si="41"/>
        <v>9.7209850203006419E-21</v>
      </c>
      <c r="K100">
        <f t="shared" si="42"/>
        <v>9.7209850203006419E-21</v>
      </c>
      <c r="L100">
        <f t="shared" si="43"/>
        <v>1</v>
      </c>
      <c r="N100">
        <f t="shared" si="44"/>
        <v>0</v>
      </c>
      <c r="O100">
        <f t="shared" si="45"/>
        <v>0</v>
      </c>
      <c r="P100">
        <f t="shared" si="46"/>
        <v>1</v>
      </c>
      <c r="R100">
        <f t="shared" si="47"/>
        <v>1.8277970396262039E-23</v>
      </c>
      <c r="S100">
        <f t="shared" si="48"/>
        <v>1.8277970396262039E-23</v>
      </c>
      <c r="T100">
        <f t="shared" si="49"/>
        <v>1</v>
      </c>
      <c r="V100">
        <f t="shared" si="50"/>
        <v>0</v>
      </c>
      <c r="W100">
        <f t="shared" si="51"/>
        <v>0</v>
      </c>
      <c r="X100">
        <f t="shared" si="52"/>
        <v>1</v>
      </c>
      <c r="Z100">
        <f t="shared" si="53"/>
        <v>0</v>
      </c>
      <c r="AA100">
        <f t="shared" si="54"/>
        <v>0</v>
      </c>
      <c r="AB100">
        <f t="shared" si="55"/>
        <v>1</v>
      </c>
      <c r="AD100">
        <f t="shared" si="56"/>
        <v>1.8802590846597924E-3</v>
      </c>
      <c r="AE100">
        <f t="shared" si="57"/>
        <v>1.8802590846597924E-3</v>
      </c>
      <c r="AF100">
        <f t="shared" si="58"/>
        <v>1</v>
      </c>
      <c r="AH100">
        <f t="shared" si="59"/>
        <v>0</v>
      </c>
      <c r="AI100">
        <f t="shared" si="60"/>
        <v>9.7209850203006419E-21</v>
      </c>
      <c r="AJ100">
        <f t="shared" si="61"/>
        <v>1</v>
      </c>
      <c r="AL100">
        <f t="shared" si="62"/>
        <v>1</v>
      </c>
      <c r="AM100">
        <f t="shared" si="63"/>
        <v>1</v>
      </c>
      <c r="AN100">
        <f t="shared" si="64"/>
        <v>1</v>
      </c>
      <c r="AP100">
        <f t="shared" si="65"/>
        <v>1</v>
      </c>
      <c r="AQ100">
        <f t="shared" si="66"/>
        <v>1</v>
      </c>
      <c r="AR100">
        <f t="shared" si="67"/>
        <v>1</v>
      </c>
    </row>
    <row r="101" spans="1:44" x14ac:dyDescent="0.2">
      <c r="A101">
        <v>19.8</v>
      </c>
      <c r="B101">
        <f t="shared" si="68"/>
        <v>0</v>
      </c>
      <c r="C101">
        <f t="shared" si="37"/>
        <v>1.3969439431470891E-21</v>
      </c>
      <c r="D101">
        <f t="shared" si="38"/>
        <v>1.7316614027046121E-3</v>
      </c>
      <c r="F101">
        <f t="shared" si="39"/>
        <v>0</v>
      </c>
      <c r="G101">
        <f t="shared" si="40"/>
        <v>0</v>
      </c>
      <c r="H101">
        <f t="shared" si="69"/>
        <v>1</v>
      </c>
      <c r="J101">
        <f t="shared" si="41"/>
        <v>1.3969439431470891E-21</v>
      </c>
      <c r="K101">
        <f t="shared" si="42"/>
        <v>1.3969439431470891E-21</v>
      </c>
      <c r="L101">
        <f t="shared" si="43"/>
        <v>1</v>
      </c>
      <c r="N101">
        <f t="shared" si="44"/>
        <v>0</v>
      </c>
      <c r="O101">
        <f t="shared" si="45"/>
        <v>0</v>
      </c>
      <c r="P101">
        <f t="shared" si="46"/>
        <v>1</v>
      </c>
      <c r="R101">
        <f t="shared" si="47"/>
        <v>2.4190339080898002E-24</v>
      </c>
      <c r="S101">
        <f t="shared" si="48"/>
        <v>2.4190339080898002E-24</v>
      </c>
      <c r="T101">
        <f t="shared" si="49"/>
        <v>1</v>
      </c>
      <c r="V101">
        <f t="shared" si="50"/>
        <v>0</v>
      </c>
      <c r="W101">
        <f t="shared" si="51"/>
        <v>0</v>
      </c>
      <c r="X101">
        <f t="shared" si="52"/>
        <v>1</v>
      </c>
      <c r="Z101">
        <f t="shared" si="53"/>
        <v>0</v>
      </c>
      <c r="AA101">
        <f t="shared" si="54"/>
        <v>0</v>
      </c>
      <c r="AB101">
        <f t="shared" si="55"/>
        <v>1</v>
      </c>
      <c r="AD101">
        <f t="shared" si="56"/>
        <v>1.7316614027046121E-3</v>
      </c>
      <c r="AE101">
        <f t="shared" si="57"/>
        <v>1.7316614027046121E-3</v>
      </c>
      <c r="AF101">
        <f t="shared" si="58"/>
        <v>1</v>
      </c>
      <c r="AH101">
        <f t="shared" si="59"/>
        <v>0</v>
      </c>
      <c r="AI101">
        <f t="shared" si="60"/>
        <v>1.3969439431470891E-21</v>
      </c>
      <c r="AJ101">
        <f t="shared" si="61"/>
        <v>1</v>
      </c>
      <c r="AL101">
        <f t="shared" si="62"/>
        <v>1</v>
      </c>
      <c r="AM101">
        <f t="shared" si="63"/>
        <v>1</v>
      </c>
      <c r="AN101">
        <f t="shared" si="64"/>
        <v>1</v>
      </c>
      <c r="AP101">
        <f t="shared" si="65"/>
        <v>1</v>
      </c>
      <c r="AQ101">
        <f t="shared" si="66"/>
        <v>1</v>
      </c>
      <c r="AR101">
        <f t="shared" si="67"/>
        <v>1</v>
      </c>
    </row>
    <row r="102" spans="1:44" x14ac:dyDescent="0.2">
      <c r="A102">
        <v>20</v>
      </c>
      <c r="B102">
        <f t="shared" si="68"/>
        <v>0</v>
      </c>
      <c r="C102">
        <f t="shared" si="37"/>
        <v>1.9287498479639181E-22</v>
      </c>
      <c r="D102">
        <f t="shared" si="38"/>
        <v>1.5974440894568689E-3</v>
      </c>
      <c r="F102">
        <f t="shared" si="39"/>
        <v>0</v>
      </c>
      <c r="G102">
        <f t="shared" si="40"/>
        <v>0</v>
      </c>
      <c r="H102">
        <f t="shared" si="69"/>
        <v>1</v>
      </c>
      <c r="J102">
        <f t="shared" si="41"/>
        <v>1.9287498479639181E-22</v>
      </c>
      <c r="K102">
        <f t="shared" si="42"/>
        <v>1.9287498479639181E-22</v>
      </c>
      <c r="L102">
        <f t="shared" si="43"/>
        <v>1</v>
      </c>
      <c r="N102">
        <f t="shared" si="44"/>
        <v>0</v>
      </c>
      <c r="O102">
        <f t="shared" si="45"/>
        <v>0</v>
      </c>
      <c r="P102">
        <f t="shared" si="46"/>
        <v>1</v>
      </c>
      <c r="R102">
        <f t="shared" si="47"/>
        <v>3.0810700446707953E-25</v>
      </c>
      <c r="S102">
        <f t="shared" si="48"/>
        <v>3.0810700446707953E-25</v>
      </c>
      <c r="T102">
        <f t="shared" si="49"/>
        <v>1</v>
      </c>
      <c r="V102">
        <f t="shared" si="50"/>
        <v>0</v>
      </c>
      <c r="W102">
        <f t="shared" si="51"/>
        <v>0</v>
      </c>
      <c r="X102">
        <f t="shared" si="52"/>
        <v>1</v>
      </c>
      <c r="Z102">
        <f t="shared" si="53"/>
        <v>0</v>
      </c>
      <c r="AA102">
        <f t="shared" si="54"/>
        <v>0</v>
      </c>
      <c r="AB102">
        <f t="shared" si="55"/>
        <v>1</v>
      </c>
      <c r="AD102">
        <f t="shared" si="56"/>
        <v>1.5974440894568689E-3</v>
      </c>
      <c r="AE102">
        <f t="shared" si="57"/>
        <v>1.5974440894568689E-3</v>
      </c>
      <c r="AF102">
        <f t="shared" si="58"/>
        <v>1</v>
      </c>
      <c r="AH102">
        <f t="shared" si="59"/>
        <v>0</v>
      </c>
      <c r="AI102">
        <f t="shared" si="60"/>
        <v>1.9287498479639181E-22</v>
      </c>
      <c r="AJ102">
        <f t="shared" si="61"/>
        <v>1</v>
      </c>
      <c r="AL102">
        <f t="shared" si="62"/>
        <v>1</v>
      </c>
      <c r="AM102">
        <f t="shared" si="63"/>
        <v>1</v>
      </c>
      <c r="AN102">
        <f t="shared" si="64"/>
        <v>1</v>
      </c>
      <c r="AP102">
        <f t="shared" si="65"/>
        <v>1</v>
      </c>
      <c r="AQ102">
        <f t="shared" si="66"/>
        <v>1</v>
      </c>
      <c r="AR102">
        <f t="shared" si="67"/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01AEA-6447-454A-A0A2-AEDFFD0D8766}">
  <dimension ref="A1:L102"/>
  <sheetViews>
    <sheetView zoomScale="66" workbookViewId="0">
      <selection activeCell="J4" sqref="J4"/>
    </sheetView>
  </sheetViews>
  <sheetFormatPr baseColWidth="10" defaultRowHeight="16" x14ac:dyDescent="0.2"/>
  <sheetData>
    <row r="1" spans="1:12" x14ac:dyDescent="0.2">
      <c r="A1" t="s">
        <v>38</v>
      </c>
      <c r="B1" t="s">
        <v>39</v>
      </c>
      <c r="I1" t="s">
        <v>40</v>
      </c>
      <c r="J1" t="s">
        <v>41</v>
      </c>
      <c r="K1" t="s">
        <v>42</v>
      </c>
      <c r="L1" t="s">
        <v>43</v>
      </c>
    </row>
    <row r="2" spans="1:12" x14ac:dyDescent="0.2">
      <c r="A2">
        <v>0</v>
      </c>
      <c r="B2">
        <f>IF(A2&lt;$J$2,0,IF(A2&lt;=$K$2,2*POWER((A2-$J$2)/($L$2-$J$2), 2),1/(1+EXP(-$J$3*(A2-$L$3)))))</f>
        <v>0</v>
      </c>
      <c r="I2" t="s">
        <v>7</v>
      </c>
      <c r="J2">
        <v>20</v>
      </c>
      <c r="K2">
        <v>45</v>
      </c>
      <c r="L2">
        <v>70</v>
      </c>
    </row>
    <row r="3" spans="1:12" x14ac:dyDescent="0.2">
      <c r="A3">
        <v>1</v>
      </c>
      <c r="B3">
        <f t="shared" ref="B3:B66" si="0">IF(A3&lt;$J$2,0,IF(A3&lt;=$K$2,2*POWER((A3-$J$2)/($L$2-$J$2), 2),1/(1+EXP(-$J$3*(A3-$L$3)))))</f>
        <v>0</v>
      </c>
      <c r="I3" t="s">
        <v>9</v>
      </c>
      <c r="J3">
        <v>0.3</v>
      </c>
      <c r="L3">
        <v>45</v>
      </c>
    </row>
    <row r="4" spans="1:12" x14ac:dyDescent="0.2">
      <c r="A4">
        <v>2</v>
      </c>
      <c r="B4">
        <f t="shared" si="0"/>
        <v>0</v>
      </c>
    </row>
    <row r="5" spans="1:12" x14ac:dyDescent="0.2">
      <c r="A5">
        <v>3</v>
      </c>
      <c r="B5">
        <f t="shared" si="0"/>
        <v>0</v>
      </c>
    </row>
    <row r="6" spans="1:12" x14ac:dyDescent="0.2">
      <c r="A6">
        <v>4</v>
      </c>
      <c r="B6">
        <f t="shared" si="0"/>
        <v>0</v>
      </c>
    </row>
    <row r="7" spans="1:12" x14ac:dyDescent="0.2">
      <c r="A7">
        <v>5</v>
      </c>
      <c r="B7">
        <f t="shared" si="0"/>
        <v>0</v>
      </c>
    </row>
    <row r="8" spans="1:12" x14ac:dyDescent="0.2">
      <c r="A8">
        <v>6</v>
      </c>
      <c r="B8">
        <f t="shared" si="0"/>
        <v>0</v>
      </c>
    </row>
    <row r="9" spans="1:12" x14ac:dyDescent="0.2">
      <c r="A9">
        <v>7</v>
      </c>
      <c r="B9">
        <f t="shared" si="0"/>
        <v>0</v>
      </c>
    </row>
    <row r="10" spans="1:12" x14ac:dyDescent="0.2">
      <c r="A10">
        <v>8</v>
      </c>
      <c r="B10">
        <f t="shared" si="0"/>
        <v>0</v>
      </c>
    </row>
    <row r="11" spans="1:12" x14ac:dyDescent="0.2">
      <c r="A11">
        <v>9</v>
      </c>
      <c r="B11">
        <f t="shared" si="0"/>
        <v>0</v>
      </c>
    </row>
    <row r="12" spans="1:12" x14ac:dyDescent="0.2">
      <c r="A12">
        <v>10</v>
      </c>
      <c r="B12">
        <f t="shared" si="0"/>
        <v>0</v>
      </c>
    </row>
    <row r="13" spans="1:12" x14ac:dyDescent="0.2">
      <c r="A13">
        <v>11</v>
      </c>
      <c r="B13">
        <f t="shared" si="0"/>
        <v>0</v>
      </c>
    </row>
    <row r="14" spans="1:12" x14ac:dyDescent="0.2">
      <c r="A14">
        <v>12</v>
      </c>
      <c r="B14">
        <f t="shared" si="0"/>
        <v>0</v>
      </c>
    </row>
    <row r="15" spans="1:12" x14ac:dyDescent="0.2">
      <c r="A15">
        <v>13</v>
      </c>
      <c r="B15">
        <f t="shared" si="0"/>
        <v>0</v>
      </c>
    </row>
    <row r="16" spans="1:12" x14ac:dyDescent="0.2">
      <c r="A16">
        <v>14</v>
      </c>
      <c r="B16">
        <f t="shared" si="0"/>
        <v>0</v>
      </c>
    </row>
    <row r="17" spans="1:2" x14ac:dyDescent="0.2">
      <c r="A17">
        <v>15</v>
      </c>
      <c r="B17">
        <f t="shared" si="0"/>
        <v>0</v>
      </c>
    </row>
    <row r="18" spans="1:2" x14ac:dyDescent="0.2">
      <c r="A18">
        <v>16</v>
      </c>
      <c r="B18">
        <f t="shared" si="0"/>
        <v>0</v>
      </c>
    </row>
    <row r="19" spans="1:2" x14ac:dyDescent="0.2">
      <c r="A19">
        <v>17</v>
      </c>
      <c r="B19">
        <f t="shared" si="0"/>
        <v>0</v>
      </c>
    </row>
    <row r="20" spans="1:2" x14ac:dyDescent="0.2">
      <c r="A20">
        <v>18</v>
      </c>
      <c r="B20">
        <f t="shared" si="0"/>
        <v>0</v>
      </c>
    </row>
    <row r="21" spans="1:2" x14ac:dyDescent="0.2">
      <c r="A21">
        <v>19</v>
      </c>
      <c r="B21">
        <f t="shared" si="0"/>
        <v>0</v>
      </c>
    </row>
    <row r="22" spans="1:2" x14ac:dyDescent="0.2">
      <c r="A22">
        <v>20</v>
      </c>
      <c r="B22">
        <f t="shared" si="0"/>
        <v>0</v>
      </c>
    </row>
    <row r="23" spans="1:2" x14ac:dyDescent="0.2">
      <c r="A23">
        <v>21</v>
      </c>
      <c r="B23">
        <f t="shared" si="0"/>
        <v>8.0000000000000004E-4</v>
      </c>
    </row>
    <row r="24" spans="1:2" x14ac:dyDescent="0.2">
      <c r="A24">
        <v>22</v>
      </c>
      <c r="B24">
        <f t="shared" si="0"/>
        <v>3.2000000000000002E-3</v>
      </c>
    </row>
    <row r="25" spans="1:2" x14ac:dyDescent="0.2">
      <c r="A25">
        <v>23</v>
      </c>
      <c r="B25">
        <f t="shared" si="0"/>
        <v>7.1999999999999998E-3</v>
      </c>
    </row>
    <row r="26" spans="1:2" x14ac:dyDescent="0.2">
      <c r="A26">
        <v>24</v>
      </c>
      <c r="B26">
        <f t="shared" si="0"/>
        <v>1.2800000000000001E-2</v>
      </c>
    </row>
    <row r="27" spans="1:2" x14ac:dyDescent="0.2">
      <c r="A27">
        <v>25</v>
      </c>
      <c r="B27">
        <f t="shared" si="0"/>
        <v>2.0000000000000004E-2</v>
      </c>
    </row>
    <row r="28" spans="1:2" x14ac:dyDescent="0.2">
      <c r="A28">
        <v>26</v>
      </c>
      <c r="B28">
        <f t="shared" si="0"/>
        <v>2.8799999999999999E-2</v>
      </c>
    </row>
    <row r="29" spans="1:2" x14ac:dyDescent="0.2">
      <c r="A29">
        <v>27</v>
      </c>
      <c r="B29">
        <f t="shared" si="0"/>
        <v>3.9200000000000006E-2</v>
      </c>
    </row>
    <row r="30" spans="1:2" x14ac:dyDescent="0.2">
      <c r="A30">
        <v>28</v>
      </c>
      <c r="B30">
        <f t="shared" si="0"/>
        <v>5.1200000000000002E-2</v>
      </c>
    </row>
    <row r="31" spans="1:2" x14ac:dyDescent="0.2">
      <c r="A31">
        <v>29</v>
      </c>
      <c r="B31">
        <f t="shared" si="0"/>
        <v>6.4799999999999996E-2</v>
      </c>
    </row>
    <row r="32" spans="1:2" x14ac:dyDescent="0.2">
      <c r="A32">
        <v>30</v>
      </c>
      <c r="B32">
        <f t="shared" si="0"/>
        <v>8.0000000000000016E-2</v>
      </c>
    </row>
    <row r="33" spans="1:2" x14ac:dyDescent="0.2">
      <c r="A33">
        <v>31</v>
      </c>
      <c r="B33">
        <f t="shared" si="0"/>
        <v>9.6799999999999997E-2</v>
      </c>
    </row>
    <row r="34" spans="1:2" x14ac:dyDescent="0.2">
      <c r="A34">
        <v>32</v>
      </c>
      <c r="B34">
        <f t="shared" si="0"/>
        <v>0.1152</v>
      </c>
    </row>
    <row r="35" spans="1:2" x14ac:dyDescent="0.2">
      <c r="A35">
        <v>33</v>
      </c>
      <c r="B35">
        <f t="shared" si="0"/>
        <v>0.13520000000000001</v>
      </c>
    </row>
    <row r="36" spans="1:2" x14ac:dyDescent="0.2">
      <c r="A36">
        <v>34</v>
      </c>
      <c r="B36">
        <f t="shared" si="0"/>
        <v>0.15680000000000002</v>
      </c>
    </row>
    <row r="37" spans="1:2" x14ac:dyDescent="0.2">
      <c r="A37">
        <v>35</v>
      </c>
      <c r="B37">
        <f t="shared" si="0"/>
        <v>0.18</v>
      </c>
    </row>
    <row r="38" spans="1:2" x14ac:dyDescent="0.2">
      <c r="A38">
        <v>36</v>
      </c>
      <c r="B38">
        <f t="shared" si="0"/>
        <v>0.20480000000000001</v>
      </c>
    </row>
    <row r="39" spans="1:2" x14ac:dyDescent="0.2">
      <c r="A39">
        <v>37</v>
      </c>
      <c r="B39">
        <f t="shared" si="0"/>
        <v>0.23120000000000004</v>
      </c>
    </row>
    <row r="40" spans="1:2" x14ac:dyDescent="0.2">
      <c r="A40">
        <v>38</v>
      </c>
      <c r="B40">
        <f t="shared" si="0"/>
        <v>0.25919999999999999</v>
      </c>
    </row>
    <row r="41" spans="1:2" x14ac:dyDescent="0.2">
      <c r="A41">
        <v>39</v>
      </c>
      <c r="B41">
        <f t="shared" si="0"/>
        <v>0.2888</v>
      </c>
    </row>
    <row r="42" spans="1:2" x14ac:dyDescent="0.2">
      <c r="A42">
        <v>40</v>
      </c>
      <c r="B42">
        <f t="shared" si="0"/>
        <v>0.32000000000000006</v>
      </c>
    </row>
    <row r="43" spans="1:2" x14ac:dyDescent="0.2">
      <c r="A43">
        <v>41</v>
      </c>
      <c r="B43">
        <f t="shared" si="0"/>
        <v>0.35279999999999995</v>
      </c>
    </row>
    <row r="44" spans="1:2" x14ac:dyDescent="0.2">
      <c r="A44">
        <v>42</v>
      </c>
      <c r="B44">
        <f t="shared" si="0"/>
        <v>0.38719999999999999</v>
      </c>
    </row>
    <row r="45" spans="1:2" x14ac:dyDescent="0.2">
      <c r="A45">
        <v>43</v>
      </c>
      <c r="B45">
        <f t="shared" si="0"/>
        <v>0.42320000000000002</v>
      </c>
    </row>
    <row r="46" spans="1:2" x14ac:dyDescent="0.2">
      <c r="A46">
        <v>44</v>
      </c>
      <c r="B46">
        <f t="shared" si="0"/>
        <v>0.46079999999999999</v>
      </c>
    </row>
    <row r="47" spans="1:2" x14ac:dyDescent="0.2">
      <c r="A47">
        <v>45</v>
      </c>
      <c r="B47">
        <f t="shared" si="0"/>
        <v>0.5</v>
      </c>
    </row>
    <row r="48" spans="1:2" x14ac:dyDescent="0.2">
      <c r="A48">
        <v>46</v>
      </c>
      <c r="B48">
        <f t="shared" si="0"/>
        <v>0.57444251681165903</v>
      </c>
    </row>
    <row r="49" spans="1:2" x14ac:dyDescent="0.2">
      <c r="A49">
        <v>47</v>
      </c>
      <c r="B49">
        <f t="shared" si="0"/>
        <v>0.6456563062257954</v>
      </c>
    </row>
    <row r="50" spans="1:2" x14ac:dyDescent="0.2">
      <c r="A50">
        <v>48</v>
      </c>
      <c r="B50">
        <f t="shared" si="0"/>
        <v>0.71094950262500389</v>
      </c>
    </row>
    <row r="51" spans="1:2" x14ac:dyDescent="0.2">
      <c r="A51">
        <v>49</v>
      </c>
      <c r="B51">
        <f t="shared" si="0"/>
        <v>0.76852478349901754</v>
      </c>
    </row>
    <row r="52" spans="1:2" x14ac:dyDescent="0.2">
      <c r="A52">
        <v>50</v>
      </c>
      <c r="B52">
        <f t="shared" si="0"/>
        <v>0.81757447619364365</v>
      </c>
    </row>
    <row r="53" spans="1:2" x14ac:dyDescent="0.2">
      <c r="A53">
        <v>51</v>
      </c>
      <c r="B53">
        <f t="shared" si="0"/>
        <v>0.85814893509951229</v>
      </c>
    </row>
    <row r="54" spans="1:2" x14ac:dyDescent="0.2">
      <c r="A54">
        <v>52</v>
      </c>
      <c r="B54">
        <f t="shared" si="0"/>
        <v>0.89090317880438707</v>
      </c>
    </row>
    <row r="55" spans="1:2" x14ac:dyDescent="0.2">
      <c r="A55">
        <v>53</v>
      </c>
      <c r="B55">
        <f t="shared" si="0"/>
        <v>0.91682730350607766</v>
      </c>
    </row>
    <row r="56" spans="1:2" x14ac:dyDescent="0.2">
      <c r="A56">
        <v>54</v>
      </c>
      <c r="B56">
        <f t="shared" si="0"/>
        <v>0.9370266439430035</v>
      </c>
    </row>
    <row r="57" spans="1:2" x14ac:dyDescent="0.2">
      <c r="A57">
        <v>55</v>
      </c>
      <c r="B57">
        <f t="shared" si="0"/>
        <v>0.95257412682243336</v>
      </c>
    </row>
    <row r="58" spans="1:2" x14ac:dyDescent="0.2">
      <c r="A58">
        <v>56</v>
      </c>
      <c r="B58">
        <f t="shared" si="0"/>
        <v>0.96442881072736386</v>
      </c>
    </row>
    <row r="59" spans="1:2" x14ac:dyDescent="0.2">
      <c r="A59">
        <v>57</v>
      </c>
      <c r="B59">
        <f t="shared" si="0"/>
        <v>0.97340300642313404</v>
      </c>
    </row>
    <row r="60" spans="1:2" x14ac:dyDescent="0.2">
      <c r="A60">
        <v>58</v>
      </c>
      <c r="B60">
        <f t="shared" si="0"/>
        <v>0.98015969426592253</v>
      </c>
    </row>
    <row r="61" spans="1:2" x14ac:dyDescent="0.2">
      <c r="A61">
        <v>59</v>
      </c>
      <c r="B61">
        <f t="shared" si="0"/>
        <v>0.98522596830672693</v>
      </c>
    </row>
    <row r="62" spans="1:2" x14ac:dyDescent="0.2">
      <c r="A62">
        <v>60</v>
      </c>
      <c r="B62">
        <f t="shared" si="0"/>
        <v>0.98901305736940681</v>
      </c>
    </row>
    <row r="63" spans="1:2" x14ac:dyDescent="0.2">
      <c r="A63">
        <v>61</v>
      </c>
      <c r="B63">
        <f t="shared" si="0"/>
        <v>0.99183742884684012</v>
      </c>
    </row>
    <row r="64" spans="1:2" x14ac:dyDescent="0.2">
      <c r="A64">
        <v>62</v>
      </c>
      <c r="B64">
        <f t="shared" si="0"/>
        <v>0.99394019850841575</v>
      </c>
    </row>
    <row r="65" spans="1:2" x14ac:dyDescent="0.2">
      <c r="A65">
        <v>63</v>
      </c>
      <c r="B65">
        <f t="shared" si="0"/>
        <v>0.99550372683905886</v>
      </c>
    </row>
    <row r="66" spans="1:2" x14ac:dyDescent="0.2">
      <c r="A66">
        <v>64</v>
      </c>
      <c r="B66">
        <f t="shared" si="0"/>
        <v>0.99666519269258669</v>
      </c>
    </row>
    <row r="67" spans="1:2" x14ac:dyDescent="0.2">
      <c r="A67">
        <v>65</v>
      </c>
      <c r="B67">
        <f t="shared" ref="B67:B102" si="1">IF(A67&lt;$J$2,0,IF(A67&lt;=$K$2,2*POWER((A67-$J$2)/($L$2-$J$2), 2),1/(1+EXP(-$J$3*(A67-$L$3)))))</f>
        <v>0.99752737684336534</v>
      </c>
    </row>
    <row r="68" spans="1:2" x14ac:dyDescent="0.2">
      <c r="A68">
        <v>66</v>
      </c>
      <c r="B68">
        <f t="shared" si="1"/>
        <v>0.99816706105750719</v>
      </c>
    </row>
    <row r="69" spans="1:2" x14ac:dyDescent="0.2">
      <c r="A69">
        <v>67</v>
      </c>
      <c r="B69">
        <f t="shared" si="1"/>
        <v>0.9986414800495711</v>
      </c>
    </row>
    <row r="70" spans="1:2" x14ac:dyDescent="0.2">
      <c r="A70">
        <v>68</v>
      </c>
      <c r="B70">
        <f t="shared" si="1"/>
        <v>0.9989932291799144</v>
      </c>
    </row>
    <row r="71" spans="1:2" x14ac:dyDescent="0.2">
      <c r="A71">
        <v>69</v>
      </c>
      <c r="B71">
        <f t="shared" si="1"/>
        <v>0.99925397116616332</v>
      </c>
    </row>
    <row r="72" spans="1:2" x14ac:dyDescent="0.2">
      <c r="A72">
        <v>70</v>
      </c>
      <c r="B72">
        <f t="shared" si="1"/>
        <v>0.9994472213630764</v>
      </c>
    </row>
    <row r="73" spans="1:2" x14ac:dyDescent="0.2">
      <c r="A73">
        <v>71</v>
      </c>
      <c r="B73">
        <f t="shared" si="1"/>
        <v>0.99959043283501392</v>
      </c>
    </row>
    <row r="74" spans="1:2" x14ac:dyDescent="0.2">
      <c r="A74">
        <v>72</v>
      </c>
      <c r="B74">
        <f t="shared" si="1"/>
        <v>0.99969655296997117</v>
      </c>
    </row>
    <row r="75" spans="1:2" x14ac:dyDescent="0.2">
      <c r="A75">
        <v>73</v>
      </c>
      <c r="B75">
        <f t="shared" si="1"/>
        <v>0.99977518322976666</v>
      </c>
    </row>
    <row r="76" spans="1:2" x14ac:dyDescent="0.2">
      <c r="A76">
        <v>74</v>
      </c>
      <c r="B76">
        <f t="shared" si="1"/>
        <v>0.99983344193522272</v>
      </c>
    </row>
    <row r="77" spans="1:2" x14ac:dyDescent="0.2">
      <c r="A77">
        <v>75</v>
      </c>
      <c r="B77">
        <f t="shared" si="1"/>
        <v>0.99987660542401369</v>
      </c>
    </row>
    <row r="78" spans="1:2" x14ac:dyDescent="0.2">
      <c r="A78">
        <v>76</v>
      </c>
      <c r="B78">
        <f t="shared" si="1"/>
        <v>0.9999085841261478</v>
      </c>
    </row>
    <row r="79" spans="1:2" x14ac:dyDescent="0.2">
      <c r="A79">
        <v>77</v>
      </c>
      <c r="B79">
        <f t="shared" si="1"/>
        <v>0.99993227585038036</v>
      </c>
    </row>
    <row r="80" spans="1:2" x14ac:dyDescent="0.2">
      <c r="A80">
        <v>78</v>
      </c>
      <c r="B80">
        <f t="shared" si="1"/>
        <v>0.99994982783531616</v>
      </c>
    </row>
    <row r="81" spans="1:2" x14ac:dyDescent="0.2">
      <c r="A81">
        <v>79</v>
      </c>
      <c r="B81">
        <f t="shared" si="1"/>
        <v>0.99996283106289707</v>
      </c>
    </row>
    <row r="82" spans="1:2" x14ac:dyDescent="0.2">
      <c r="A82">
        <v>80</v>
      </c>
      <c r="B82">
        <f t="shared" si="1"/>
        <v>0.99997246430888531</v>
      </c>
    </row>
    <row r="83" spans="1:2" x14ac:dyDescent="0.2">
      <c r="A83">
        <v>81</v>
      </c>
      <c r="B83">
        <f t="shared" si="1"/>
        <v>0.99997960091272009</v>
      </c>
    </row>
    <row r="84" spans="1:2" x14ac:dyDescent="0.2">
      <c r="A84">
        <v>82</v>
      </c>
      <c r="B84">
        <f t="shared" si="1"/>
        <v>0.99998488790455897</v>
      </c>
    </row>
    <row r="85" spans="1:2" x14ac:dyDescent="0.2">
      <c r="A85">
        <v>83</v>
      </c>
      <c r="B85">
        <f t="shared" si="1"/>
        <v>0.999988804640495</v>
      </c>
    </row>
    <row r="86" spans="1:2" x14ac:dyDescent="0.2">
      <c r="A86">
        <v>84</v>
      </c>
      <c r="B86">
        <f t="shared" si="1"/>
        <v>0.99999170624962608</v>
      </c>
    </row>
    <row r="87" spans="1:2" x14ac:dyDescent="0.2">
      <c r="A87">
        <v>85</v>
      </c>
      <c r="B87">
        <f t="shared" si="1"/>
        <v>0.99999385582539779</v>
      </c>
    </row>
    <row r="88" spans="1:2" x14ac:dyDescent="0.2">
      <c r="A88">
        <v>86</v>
      </c>
      <c r="B88">
        <f t="shared" si="1"/>
        <v>0.99999544827625519</v>
      </c>
    </row>
    <row r="89" spans="1:2" x14ac:dyDescent="0.2">
      <c r="A89">
        <v>87</v>
      </c>
      <c r="B89">
        <f t="shared" si="1"/>
        <v>0.99999662799613631</v>
      </c>
    </row>
    <row r="90" spans="1:2" x14ac:dyDescent="0.2">
      <c r="A90">
        <v>88</v>
      </c>
      <c r="B90">
        <f t="shared" si="1"/>
        <v>0.9999975019559143</v>
      </c>
    </row>
    <row r="91" spans="1:2" x14ac:dyDescent="0.2">
      <c r="A91">
        <v>89</v>
      </c>
      <c r="B91">
        <f t="shared" si="1"/>
        <v>0.99999814940222709</v>
      </c>
    </row>
    <row r="92" spans="1:2" x14ac:dyDescent="0.2">
      <c r="A92">
        <v>90</v>
      </c>
      <c r="B92">
        <f t="shared" si="1"/>
        <v>0.99999862904279302</v>
      </c>
    </row>
    <row r="93" spans="1:2" x14ac:dyDescent="0.2">
      <c r="A93">
        <v>91</v>
      </c>
      <c r="B93">
        <f t="shared" si="1"/>
        <v>0.99999898436956058</v>
      </c>
    </row>
    <row r="94" spans="1:2" x14ac:dyDescent="0.2">
      <c r="A94">
        <v>92</v>
      </c>
      <c r="B94">
        <f t="shared" si="1"/>
        <v>0.99999924760226688</v>
      </c>
    </row>
    <row r="95" spans="1:2" x14ac:dyDescent="0.2">
      <c r="A95">
        <v>93</v>
      </c>
      <c r="B95">
        <f t="shared" si="1"/>
        <v>0.99999944260994145</v>
      </c>
    </row>
    <row r="96" spans="1:2" x14ac:dyDescent="0.2">
      <c r="A96">
        <v>94</v>
      </c>
      <c r="B96">
        <f t="shared" si="1"/>
        <v>0.99999958707522896</v>
      </c>
    </row>
    <row r="97" spans="1:2" x14ac:dyDescent="0.2">
      <c r="A97">
        <v>95</v>
      </c>
      <c r="B97">
        <f t="shared" si="1"/>
        <v>0.99999969409777301</v>
      </c>
    </row>
    <row r="98" spans="1:2" x14ac:dyDescent="0.2">
      <c r="A98">
        <v>96</v>
      </c>
      <c r="B98">
        <f t="shared" si="1"/>
        <v>0.9999997733820386</v>
      </c>
    </row>
    <row r="99" spans="1:2" x14ac:dyDescent="0.2">
      <c r="A99">
        <v>97</v>
      </c>
      <c r="B99">
        <f t="shared" si="1"/>
        <v>0.99999983211727517</v>
      </c>
    </row>
    <row r="100" spans="1:2" x14ac:dyDescent="0.2">
      <c r="A100">
        <v>98</v>
      </c>
      <c r="B100">
        <f t="shared" si="1"/>
        <v>0.99999987562941317</v>
      </c>
    </row>
    <row r="101" spans="1:2" x14ac:dyDescent="0.2">
      <c r="A101">
        <v>99</v>
      </c>
      <c r="B101">
        <f t="shared" si="1"/>
        <v>0.99999990786400006</v>
      </c>
    </row>
    <row r="102" spans="1:2" x14ac:dyDescent="0.2">
      <c r="A102">
        <v>100</v>
      </c>
      <c r="B102">
        <f t="shared" si="1"/>
        <v>0.99999993174397095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8CC01-BF3A-264C-A66E-DC112F45CD04}">
  <dimension ref="A1:L102"/>
  <sheetViews>
    <sheetView zoomScale="94" workbookViewId="0">
      <selection activeCell="J6" sqref="J6"/>
    </sheetView>
  </sheetViews>
  <sheetFormatPr baseColWidth="10" defaultRowHeight="16" x14ac:dyDescent="0.2"/>
  <sheetData>
    <row r="1" spans="1:12" x14ac:dyDescent="0.2">
      <c r="A1" t="s">
        <v>44</v>
      </c>
      <c r="B1" t="s">
        <v>45</v>
      </c>
      <c r="C1" t="s">
        <v>46</v>
      </c>
      <c r="D1" t="s">
        <v>47</v>
      </c>
      <c r="I1" t="s">
        <v>40</v>
      </c>
      <c r="J1" t="s">
        <v>45</v>
      </c>
      <c r="K1" t="s">
        <v>46</v>
      </c>
      <c r="L1" t="s">
        <v>47</v>
      </c>
    </row>
    <row r="2" spans="1:12" x14ac:dyDescent="0.2">
      <c r="A2">
        <v>0</v>
      </c>
      <c r="B2">
        <f>IF(A2&lt;$J$2,1,IF(A2&lt;=$J$3,1- 2*POWER((A2-$J$2)/($J$4-$J$2), 2),IF(A2&lt;=$J$4,2*POWER(($J$4-A2) / ($J$4-$J$2), 2), 0)))</f>
        <v>1</v>
      </c>
      <c r="C2">
        <f>1/(1+POWER(ABS((A2-$K$4)/$K$2),2*$K$3))</f>
        <v>5.8823529411764705E-2</v>
      </c>
      <c r="D2">
        <f>IF(A2&lt;$L$2,0,IF(A2&lt;=$L$3,2*POWER((A2-$L$2)/($L$4-$L$2), 2),IF(A2&lt;=$L$4,(1 - 2*POWER(($L$4-A2) / ($L$4-$L$2), 2)), 1)))</f>
        <v>0</v>
      </c>
      <c r="I2" t="s">
        <v>41</v>
      </c>
      <c r="J2">
        <v>200</v>
      </c>
      <c r="K2">
        <v>1500</v>
      </c>
      <c r="L2">
        <v>3000</v>
      </c>
    </row>
    <row r="3" spans="1:12" x14ac:dyDescent="0.2">
      <c r="A3">
        <v>100</v>
      </c>
      <c r="B3">
        <f t="shared" ref="B3:B66" si="0">IF(A3&lt;$J$2,1,IF(A3&lt;=$J$3,1- 2*POWER((A3-$J$2)/($J$4-$J$2), 2),IF(A3&lt;=$J$4,2*POWER(($J$4-A3) / ($J$4-$J$2), 2), 0)))</f>
        <v>1</v>
      </c>
      <c r="C3">
        <f t="shared" ref="C3:C66" si="1">1/(1+POWER(ABS((A3-$K$4)/$K$2),2*$K$3))</f>
        <v>6.6795882338970811E-2</v>
      </c>
      <c r="D3">
        <f t="shared" ref="D3:D66" si="2">IF(A3&lt;$L$2,0,IF(A3&lt;=$L$3,2*POWER((A3-$L$2)/($L$4-$L$2), 2),IF(A3&lt;=$L$4,(1 - 2*POWER(($L$4-A3) / ($L$4-$L$2), 2)), 1)))</f>
        <v>0</v>
      </c>
      <c r="I3" t="s">
        <v>42</v>
      </c>
      <c r="J3">
        <v>750</v>
      </c>
      <c r="K3">
        <v>2</v>
      </c>
      <c r="L3">
        <v>5000</v>
      </c>
    </row>
    <row r="4" spans="1:12" x14ac:dyDescent="0.2">
      <c r="A4">
        <v>200</v>
      </c>
      <c r="B4">
        <f t="shared" si="0"/>
        <v>1</v>
      </c>
      <c r="C4">
        <f t="shared" si="1"/>
        <v>7.609566483936861E-2</v>
      </c>
      <c r="D4">
        <f t="shared" si="2"/>
        <v>0</v>
      </c>
      <c r="I4" t="s">
        <v>43</v>
      </c>
      <c r="J4">
        <v>1500</v>
      </c>
      <c r="K4">
        <v>3000</v>
      </c>
      <c r="L4">
        <v>7000</v>
      </c>
    </row>
    <row r="5" spans="1:12" x14ac:dyDescent="0.2">
      <c r="A5">
        <v>300</v>
      </c>
      <c r="B5">
        <f t="shared" si="0"/>
        <v>0.98816568047337283</v>
      </c>
      <c r="C5">
        <f t="shared" si="1"/>
        <v>8.6974672975229594E-2</v>
      </c>
      <c r="D5">
        <f t="shared" si="2"/>
        <v>0</v>
      </c>
      <c r="J5" t="s">
        <v>11</v>
      </c>
      <c r="K5" t="s">
        <v>7</v>
      </c>
      <c r="L5" t="s">
        <v>10</v>
      </c>
    </row>
    <row r="6" spans="1:12" x14ac:dyDescent="0.2">
      <c r="A6">
        <v>400</v>
      </c>
      <c r="B6">
        <f t="shared" si="0"/>
        <v>0.9526627218934911</v>
      </c>
      <c r="C6">
        <f t="shared" si="1"/>
        <v>9.9733846072013244E-2</v>
      </c>
      <c r="D6">
        <f t="shared" si="2"/>
        <v>0</v>
      </c>
    </row>
    <row r="7" spans="1:12" x14ac:dyDescent="0.2">
      <c r="A7">
        <v>500</v>
      </c>
      <c r="B7">
        <f t="shared" si="0"/>
        <v>0.89349112426035504</v>
      </c>
      <c r="C7">
        <f t="shared" si="1"/>
        <v>0.11473087818696882</v>
      </c>
      <c r="D7">
        <f t="shared" si="2"/>
        <v>0</v>
      </c>
    </row>
    <row r="8" spans="1:12" x14ac:dyDescent="0.2">
      <c r="A8">
        <v>600</v>
      </c>
      <c r="B8">
        <f t="shared" si="0"/>
        <v>0.81065088757396442</v>
      </c>
      <c r="C8">
        <f t="shared" si="1"/>
        <v>0.13238720610040242</v>
      </c>
      <c r="D8">
        <f t="shared" si="2"/>
        <v>0</v>
      </c>
    </row>
    <row r="9" spans="1:12" x14ac:dyDescent="0.2">
      <c r="A9">
        <v>700</v>
      </c>
      <c r="B9">
        <f t="shared" si="0"/>
        <v>0.70414201183431957</v>
      </c>
      <c r="C9">
        <f t="shared" si="1"/>
        <v>0.15319276415728089</v>
      </c>
      <c r="D9">
        <f t="shared" si="2"/>
        <v>0</v>
      </c>
    </row>
    <row r="10" spans="1:12" x14ac:dyDescent="0.2">
      <c r="A10">
        <v>800</v>
      </c>
      <c r="B10">
        <f t="shared" si="0"/>
        <v>0.57988165680473369</v>
      </c>
      <c r="C10">
        <f t="shared" si="1"/>
        <v>0.17770577890417408</v>
      </c>
      <c r="D10">
        <f t="shared" si="2"/>
        <v>0</v>
      </c>
    </row>
    <row r="11" spans="1:12" x14ac:dyDescent="0.2">
      <c r="A11">
        <v>900</v>
      </c>
      <c r="B11">
        <f t="shared" si="0"/>
        <v>0.42603550295857995</v>
      </c>
      <c r="C11">
        <f t="shared" si="1"/>
        <v>0.20654329147389297</v>
      </c>
      <c r="D11">
        <f t="shared" si="2"/>
        <v>0</v>
      </c>
    </row>
    <row r="12" spans="1:12" x14ac:dyDescent="0.2">
      <c r="A12">
        <v>1000</v>
      </c>
      <c r="B12">
        <f t="shared" si="0"/>
        <v>0.29585798816568049</v>
      </c>
      <c r="C12">
        <f t="shared" si="1"/>
        <v>0.24035608308605341</v>
      </c>
      <c r="D12">
        <f t="shared" si="2"/>
        <v>0</v>
      </c>
    </row>
    <row r="13" spans="1:12" x14ac:dyDescent="0.2">
      <c r="A13">
        <v>1100</v>
      </c>
      <c r="B13">
        <f t="shared" si="0"/>
        <v>0.18934911242603553</v>
      </c>
      <c r="C13">
        <f t="shared" si="1"/>
        <v>0.27977960275441294</v>
      </c>
      <c r="D13">
        <f t="shared" si="2"/>
        <v>0</v>
      </c>
    </row>
    <row r="14" spans="1:12" x14ac:dyDescent="0.2">
      <c r="A14">
        <v>1200</v>
      </c>
      <c r="B14">
        <f t="shared" si="0"/>
        <v>0.10650887573964499</v>
      </c>
      <c r="C14">
        <f t="shared" si="1"/>
        <v>0.32535137948984905</v>
      </c>
      <c r="D14">
        <f t="shared" si="2"/>
        <v>0</v>
      </c>
    </row>
    <row r="15" spans="1:12" x14ac:dyDescent="0.2">
      <c r="A15">
        <v>1300</v>
      </c>
      <c r="B15">
        <f t="shared" si="0"/>
        <v>4.7337278106508882E-2</v>
      </c>
      <c r="C15">
        <f t="shared" si="1"/>
        <v>0.37738732425864363</v>
      </c>
      <c r="D15">
        <f t="shared" si="2"/>
        <v>0</v>
      </c>
    </row>
    <row r="16" spans="1:12" x14ac:dyDescent="0.2">
      <c r="A16">
        <v>1400</v>
      </c>
      <c r="B16">
        <f t="shared" si="0"/>
        <v>1.183431952662722E-2</v>
      </c>
      <c r="C16">
        <f t="shared" si="1"/>
        <v>0.43581752911906751</v>
      </c>
      <c r="D16">
        <f t="shared" si="2"/>
        <v>0</v>
      </c>
    </row>
    <row r="17" spans="1:4" x14ac:dyDescent="0.2">
      <c r="A17">
        <v>1500</v>
      </c>
      <c r="B17">
        <f t="shared" si="0"/>
        <v>0</v>
      </c>
      <c r="C17">
        <f t="shared" si="1"/>
        <v>0.5</v>
      </c>
      <c r="D17">
        <f t="shared" si="2"/>
        <v>0</v>
      </c>
    </row>
    <row r="18" spans="1:4" x14ac:dyDescent="0.2">
      <c r="A18">
        <v>1600</v>
      </c>
      <c r="B18">
        <f t="shared" si="0"/>
        <v>0</v>
      </c>
      <c r="C18">
        <f t="shared" si="1"/>
        <v>0.56855830460125101</v>
      </c>
      <c r="D18">
        <f t="shared" si="2"/>
        <v>0</v>
      </c>
    </row>
    <row r="19" spans="1:4" x14ac:dyDescent="0.2">
      <c r="A19">
        <v>1700</v>
      </c>
      <c r="B19">
        <f t="shared" si="0"/>
        <v>0</v>
      </c>
      <c r="C19">
        <f t="shared" si="1"/>
        <v>0.63931755613365993</v>
      </c>
      <c r="D19">
        <f t="shared" si="2"/>
        <v>0</v>
      </c>
    </row>
    <row r="20" spans="1:4" x14ac:dyDescent="0.2">
      <c r="A20">
        <v>1800</v>
      </c>
      <c r="B20">
        <f t="shared" si="0"/>
        <v>0</v>
      </c>
      <c r="C20">
        <f t="shared" si="1"/>
        <v>0.7094211123723041</v>
      </c>
      <c r="D20">
        <f t="shared" si="2"/>
        <v>0</v>
      </c>
    </row>
    <row r="21" spans="1:4" x14ac:dyDescent="0.2">
      <c r="A21">
        <v>1900</v>
      </c>
      <c r="B21">
        <f t="shared" si="0"/>
        <v>0</v>
      </c>
      <c r="C21">
        <f t="shared" si="1"/>
        <v>0.77567186590261394</v>
      </c>
      <c r="D21">
        <f t="shared" si="2"/>
        <v>0</v>
      </c>
    </row>
    <row r="22" spans="1:4" x14ac:dyDescent="0.2">
      <c r="A22">
        <v>2000</v>
      </c>
      <c r="B22">
        <f t="shared" si="0"/>
        <v>0</v>
      </c>
      <c r="C22">
        <f t="shared" si="1"/>
        <v>0.83505154639175261</v>
      </c>
      <c r="D22">
        <f t="shared" si="2"/>
        <v>0</v>
      </c>
    </row>
    <row r="23" spans="1:4" x14ac:dyDescent="0.2">
      <c r="A23">
        <v>2100</v>
      </c>
      <c r="B23">
        <f t="shared" si="0"/>
        <v>0</v>
      </c>
      <c r="C23">
        <f t="shared" si="1"/>
        <v>0.88526912181303119</v>
      </c>
      <c r="D23">
        <f t="shared" si="2"/>
        <v>0</v>
      </c>
    </row>
    <row r="24" spans="1:4" x14ac:dyDescent="0.2">
      <c r="A24">
        <v>2200</v>
      </c>
      <c r="B24">
        <f t="shared" si="0"/>
        <v>0</v>
      </c>
      <c r="C24">
        <f t="shared" si="1"/>
        <v>0.92514756674768373</v>
      </c>
      <c r="D24">
        <f t="shared" si="2"/>
        <v>0</v>
      </c>
    </row>
    <row r="25" spans="1:4" x14ac:dyDescent="0.2">
      <c r="A25">
        <v>2300</v>
      </c>
      <c r="B25">
        <f t="shared" si="0"/>
        <v>0</v>
      </c>
      <c r="C25">
        <f t="shared" si="1"/>
        <v>0.95472032587787115</v>
      </c>
      <c r="D25">
        <f t="shared" si="2"/>
        <v>0</v>
      </c>
    </row>
    <row r="26" spans="1:4" x14ac:dyDescent="0.2">
      <c r="A26">
        <v>2400</v>
      </c>
      <c r="B26">
        <f t="shared" si="0"/>
        <v>0</v>
      </c>
      <c r="C26">
        <f t="shared" si="1"/>
        <v>0.97503900156006229</v>
      </c>
      <c r="D26">
        <f t="shared" si="2"/>
        <v>0</v>
      </c>
    </row>
    <row r="27" spans="1:4" x14ac:dyDescent="0.2">
      <c r="A27">
        <v>2500</v>
      </c>
      <c r="B27">
        <f t="shared" si="0"/>
        <v>0</v>
      </c>
      <c r="C27">
        <f t="shared" si="1"/>
        <v>0.98780487804878048</v>
      </c>
      <c r="D27">
        <f t="shared" si="2"/>
        <v>0</v>
      </c>
    </row>
    <row r="28" spans="1:4" x14ac:dyDescent="0.2">
      <c r="A28">
        <v>2600</v>
      </c>
      <c r="B28">
        <f t="shared" si="0"/>
        <v>0</v>
      </c>
      <c r="C28">
        <f t="shared" si="1"/>
        <v>0.99496865234566922</v>
      </c>
      <c r="D28">
        <f t="shared" si="2"/>
        <v>0</v>
      </c>
    </row>
    <row r="29" spans="1:4" x14ac:dyDescent="0.2">
      <c r="A29">
        <v>2700</v>
      </c>
      <c r="B29">
        <f t="shared" si="0"/>
        <v>0</v>
      </c>
      <c r="C29">
        <f t="shared" si="1"/>
        <v>0.99840255591054305</v>
      </c>
      <c r="D29">
        <f t="shared" si="2"/>
        <v>0</v>
      </c>
    </row>
    <row r="30" spans="1:4" x14ac:dyDescent="0.2">
      <c r="A30">
        <v>2800</v>
      </c>
      <c r="B30">
        <f t="shared" si="0"/>
        <v>0</v>
      </c>
      <c r="C30">
        <f t="shared" si="1"/>
        <v>0.99968405047293685</v>
      </c>
      <c r="D30">
        <f t="shared" si="2"/>
        <v>0</v>
      </c>
    </row>
    <row r="31" spans="1:4" x14ac:dyDescent="0.2">
      <c r="A31">
        <v>2900</v>
      </c>
      <c r="B31">
        <f t="shared" si="0"/>
        <v>0</v>
      </c>
      <c r="C31">
        <f t="shared" si="1"/>
        <v>0.99998024730375701</v>
      </c>
      <c r="D31">
        <f t="shared" si="2"/>
        <v>0</v>
      </c>
    </row>
    <row r="32" spans="1:4" x14ac:dyDescent="0.2">
      <c r="A32">
        <v>3000</v>
      </c>
      <c r="B32">
        <f t="shared" si="0"/>
        <v>0</v>
      </c>
      <c r="C32">
        <f t="shared" si="1"/>
        <v>1</v>
      </c>
      <c r="D32">
        <f t="shared" si="2"/>
        <v>0</v>
      </c>
    </row>
    <row r="33" spans="1:4" x14ac:dyDescent="0.2">
      <c r="A33">
        <v>3100</v>
      </c>
      <c r="B33">
        <f t="shared" si="0"/>
        <v>0</v>
      </c>
      <c r="C33">
        <f t="shared" si="1"/>
        <v>0.99998024730375701</v>
      </c>
      <c r="D33">
        <f t="shared" si="2"/>
        <v>1.2500000000000002E-3</v>
      </c>
    </row>
    <row r="34" spans="1:4" x14ac:dyDescent="0.2">
      <c r="A34">
        <v>3200</v>
      </c>
      <c r="B34">
        <f t="shared" si="0"/>
        <v>0</v>
      </c>
      <c r="C34">
        <f t="shared" si="1"/>
        <v>0.99968405047293685</v>
      </c>
      <c r="D34">
        <f t="shared" si="2"/>
        <v>5.000000000000001E-3</v>
      </c>
    </row>
    <row r="35" spans="1:4" x14ac:dyDescent="0.2">
      <c r="A35">
        <v>3300</v>
      </c>
      <c r="B35">
        <f t="shared" si="0"/>
        <v>0</v>
      </c>
      <c r="C35">
        <f t="shared" si="1"/>
        <v>0.99840255591054305</v>
      </c>
      <c r="D35">
        <f t="shared" si="2"/>
        <v>1.125E-2</v>
      </c>
    </row>
    <row r="36" spans="1:4" x14ac:dyDescent="0.2">
      <c r="A36">
        <v>3400</v>
      </c>
      <c r="B36">
        <f t="shared" si="0"/>
        <v>0</v>
      </c>
      <c r="C36">
        <f t="shared" si="1"/>
        <v>0.99496865234566922</v>
      </c>
      <c r="D36">
        <f t="shared" si="2"/>
        <v>2.0000000000000004E-2</v>
      </c>
    </row>
    <row r="37" spans="1:4" x14ac:dyDescent="0.2">
      <c r="A37">
        <v>3500</v>
      </c>
      <c r="B37">
        <f t="shared" si="0"/>
        <v>0</v>
      </c>
      <c r="C37">
        <f t="shared" si="1"/>
        <v>0.98780487804878048</v>
      </c>
      <c r="D37">
        <f t="shared" si="2"/>
        <v>3.125E-2</v>
      </c>
    </row>
    <row r="38" spans="1:4" x14ac:dyDescent="0.2">
      <c r="A38">
        <v>3600</v>
      </c>
      <c r="B38">
        <f t="shared" si="0"/>
        <v>0</v>
      </c>
      <c r="C38">
        <f t="shared" si="1"/>
        <v>0.97503900156006229</v>
      </c>
      <c r="D38">
        <f t="shared" si="2"/>
        <v>4.4999999999999998E-2</v>
      </c>
    </row>
    <row r="39" spans="1:4" x14ac:dyDescent="0.2">
      <c r="A39">
        <v>3700</v>
      </c>
      <c r="B39">
        <f t="shared" si="0"/>
        <v>0</v>
      </c>
      <c r="C39">
        <f t="shared" si="1"/>
        <v>0.95472032587787115</v>
      </c>
      <c r="D39">
        <f t="shared" si="2"/>
        <v>6.1249999999999992E-2</v>
      </c>
    </row>
    <row r="40" spans="1:4" x14ac:dyDescent="0.2">
      <c r="A40">
        <v>3800</v>
      </c>
      <c r="B40">
        <f t="shared" si="0"/>
        <v>0</v>
      </c>
      <c r="C40">
        <f t="shared" si="1"/>
        <v>0.92514756674768373</v>
      </c>
      <c r="D40">
        <f t="shared" si="2"/>
        <v>8.0000000000000016E-2</v>
      </c>
    </row>
    <row r="41" spans="1:4" x14ac:dyDescent="0.2">
      <c r="A41">
        <v>3900</v>
      </c>
      <c r="B41">
        <f t="shared" si="0"/>
        <v>0</v>
      </c>
      <c r="C41">
        <f t="shared" si="1"/>
        <v>0.88526912181303119</v>
      </c>
      <c r="D41">
        <f t="shared" si="2"/>
        <v>0.10125000000000001</v>
      </c>
    </row>
    <row r="42" spans="1:4" x14ac:dyDescent="0.2">
      <c r="A42">
        <v>4000</v>
      </c>
      <c r="B42">
        <f t="shared" si="0"/>
        <v>0</v>
      </c>
      <c r="C42">
        <f t="shared" si="1"/>
        <v>0.83505154639175261</v>
      </c>
      <c r="D42">
        <f t="shared" si="2"/>
        <v>0.125</v>
      </c>
    </row>
    <row r="43" spans="1:4" x14ac:dyDescent="0.2">
      <c r="A43">
        <v>4100</v>
      </c>
      <c r="B43">
        <f t="shared" si="0"/>
        <v>0</v>
      </c>
      <c r="C43">
        <f t="shared" si="1"/>
        <v>0.77567186590261394</v>
      </c>
      <c r="D43">
        <f t="shared" si="2"/>
        <v>0.15125000000000002</v>
      </c>
    </row>
    <row r="44" spans="1:4" x14ac:dyDescent="0.2">
      <c r="A44">
        <v>4200</v>
      </c>
      <c r="B44">
        <f t="shared" si="0"/>
        <v>0</v>
      </c>
      <c r="C44">
        <f t="shared" si="1"/>
        <v>0.7094211123723041</v>
      </c>
      <c r="D44">
        <f t="shared" si="2"/>
        <v>0.18</v>
      </c>
    </row>
    <row r="45" spans="1:4" x14ac:dyDescent="0.2">
      <c r="A45">
        <v>4300</v>
      </c>
      <c r="B45">
        <f t="shared" si="0"/>
        <v>0</v>
      </c>
      <c r="C45">
        <f t="shared" si="1"/>
        <v>0.63931755613365993</v>
      </c>
      <c r="D45">
        <f t="shared" si="2"/>
        <v>0.21125000000000002</v>
      </c>
    </row>
    <row r="46" spans="1:4" x14ac:dyDescent="0.2">
      <c r="A46">
        <v>4400</v>
      </c>
      <c r="B46">
        <f t="shared" si="0"/>
        <v>0</v>
      </c>
      <c r="C46">
        <f t="shared" si="1"/>
        <v>0.56855830460125101</v>
      </c>
      <c r="D46">
        <f t="shared" si="2"/>
        <v>0.24499999999999997</v>
      </c>
    </row>
    <row r="47" spans="1:4" x14ac:dyDescent="0.2">
      <c r="A47">
        <v>4500</v>
      </c>
      <c r="B47">
        <f t="shared" si="0"/>
        <v>0</v>
      </c>
      <c r="C47">
        <f t="shared" si="1"/>
        <v>0.5</v>
      </c>
      <c r="D47">
        <f t="shared" si="2"/>
        <v>0.28125</v>
      </c>
    </row>
    <row r="48" spans="1:4" x14ac:dyDescent="0.2">
      <c r="A48">
        <v>4600</v>
      </c>
      <c r="B48">
        <f t="shared" si="0"/>
        <v>0</v>
      </c>
      <c r="C48">
        <f t="shared" si="1"/>
        <v>0.43581752911906751</v>
      </c>
      <c r="D48">
        <f t="shared" si="2"/>
        <v>0.32000000000000006</v>
      </c>
    </row>
    <row r="49" spans="1:4" x14ac:dyDescent="0.2">
      <c r="A49">
        <v>4700</v>
      </c>
      <c r="B49">
        <f t="shared" si="0"/>
        <v>0</v>
      </c>
      <c r="C49">
        <f t="shared" si="1"/>
        <v>0.37738732425864363</v>
      </c>
      <c r="D49">
        <f t="shared" si="2"/>
        <v>0.36124999999999996</v>
      </c>
    </row>
    <row r="50" spans="1:4" x14ac:dyDescent="0.2">
      <c r="A50">
        <v>4800</v>
      </c>
      <c r="B50">
        <f t="shared" si="0"/>
        <v>0</v>
      </c>
      <c r="C50">
        <f t="shared" si="1"/>
        <v>0.32535137948984905</v>
      </c>
      <c r="D50">
        <f t="shared" si="2"/>
        <v>0.40500000000000003</v>
      </c>
    </row>
    <row r="51" spans="1:4" x14ac:dyDescent="0.2">
      <c r="A51">
        <v>4900</v>
      </c>
      <c r="B51">
        <f t="shared" si="0"/>
        <v>0</v>
      </c>
      <c r="C51">
        <f t="shared" si="1"/>
        <v>0.27977960275441294</v>
      </c>
      <c r="D51">
        <f t="shared" si="2"/>
        <v>0.45124999999999998</v>
      </c>
    </row>
    <row r="52" spans="1:4" x14ac:dyDescent="0.2">
      <c r="A52">
        <v>5000</v>
      </c>
      <c r="B52">
        <f t="shared" si="0"/>
        <v>0</v>
      </c>
      <c r="C52">
        <f t="shared" si="1"/>
        <v>0.24035608308605341</v>
      </c>
      <c r="D52">
        <f t="shared" si="2"/>
        <v>0.5</v>
      </c>
    </row>
    <row r="53" spans="1:4" x14ac:dyDescent="0.2">
      <c r="A53">
        <v>5100</v>
      </c>
      <c r="B53">
        <f t="shared" si="0"/>
        <v>0</v>
      </c>
      <c r="C53">
        <f t="shared" si="1"/>
        <v>0.20654329147389297</v>
      </c>
      <c r="D53">
        <f t="shared" si="2"/>
        <v>0.54875000000000007</v>
      </c>
    </row>
    <row r="54" spans="1:4" x14ac:dyDescent="0.2">
      <c r="A54">
        <v>5200</v>
      </c>
      <c r="B54">
        <f t="shared" si="0"/>
        <v>0</v>
      </c>
      <c r="C54">
        <f t="shared" si="1"/>
        <v>0.17770577890417408</v>
      </c>
      <c r="D54">
        <f t="shared" si="2"/>
        <v>0.59499999999999997</v>
      </c>
    </row>
    <row r="55" spans="1:4" x14ac:dyDescent="0.2">
      <c r="A55">
        <v>5300</v>
      </c>
      <c r="B55">
        <f t="shared" si="0"/>
        <v>0</v>
      </c>
      <c r="C55">
        <f t="shared" si="1"/>
        <v>0.15319276415728089</v>
      </c>
      <c r="D55">
        <f t="shared" si="2"/>
        <v>0.63875000000000004</v>
      </c>
    </row>
    <row r="56" spans="1:4" x14ac:dyDescent="0.2">
      <c r="A56">
        <v>5400</v>
      </c>
      <c r="B56">
        <f t="shared" si="0"/>
        <v>0</v>
      </c>
      <c r="C56">
        <f t="shared" si="1"/>
        <v>0.13238720610040242</v>
      </c>
      <c r="D56">
        <f t="shared" si="2"/>
        <v>0.67999999999999994</v>
      </c>
    </row>
    <row r="57" spans="1:4" x14ac:dyDescent="0.2">
      <c r="A57">
        <v>5500</v>
      </c>
      <c r="B57">
        <f t="shared" si="0"/>
        <v>0</v>
      </c>
      <c r="C57">
        <f t="shared" si="1"/>
        <v>0.11473087818696882</v>
      </c>
      <c r="D57">
        <f t="shared" si="2"/>
        <v>0.71875</v>
      </c>
    </row>
    <row r="58" spans="1:4" x14ac:dyDescent="0.2">
      <c r="A58">
        <v>5600</v>
      </c>
      <c r="B58">
        <f t="shared" si="0"/>
        <v>0</v>
      </c>
      <c r="C58">
        <f t="shared" si="1"/>
        <v>9.9733846072013244E-2</v>
      </c>
      <c r="D58">
        <f t="shared" si="2"/>
        <v>0.755</v>
      </c>
    </row>
    <row r="59" spans="1:4" x14ac:dyDescent="0.2">
      <c r="A59">
        <v>5700</v>
      </c>
      <c r="B59">
        <f t="shared" si="0"/>
        <v>0</v>
      </c>
      <c r="C59">
        <f t="shared" si="1"/>
        <v>8.6974672975229594E-2</v>
      </c>
      <c r="D59">
        <f t="shared" si="2"/>
        <v>0.78874999999999995</v>
      </c>
    </row>
    <row r="60" spans="1:4" x14ac:dyDescent="0.2">
      <c r="A60">
        <v>5800</v>
      </c>
      <c r="B60">
        <f t="shared" si="0"/>
        <v>0</v>
      </c>
      <c r="C60">
        <f t="shared" si="1"/>
        <v>7.609566483936861E-2</v>
      </c>
      <c r="D60">
        <f t="shared" si="2"/>
        <v>0.82000000000000006</v>
      </c>
    </row>
    <row r="61" spans="1:4" x14ac:dyDescent="0.2">
      <c r="A61">
        <v>5900</v>
      </c>
      <c r="B61">
        <f t="shared" si="0"/>
        <v>0</v>
      </c>
      <c r="C61">
        <f t="shared" si="1"/>
        <v>6.6795882338970811E-2</v>
      </c>
      <c r="D61">
        <f t="shared" si="2"/>
        <v>0.84875</v>
      </c>
    </row>
    <row r="62" spans="1:4" x14ac:dyDescent="0.2">
      <c r="A62">
        <v>6000</v>
      </c>
      <c r="B62">
        <f t="shared" si="0"/>
        <v>0</v>
      </c>
      <c r="C62">
        <f t="shared" si="1"/>
        <v>5.8823529411764705E-2</v>
      </c>
      <c r="D62">
        <f t="shared" si="2"/>
        <v>0.875</v>
      </c>
    </row>
    <row r="63" spans="1:4" x14ac:dyDescent="0.2">
      <c r="A63">
        <v>6100</v>
      </c>
      <c r="B63">
        <f t="shared" si="0"/>
        <v>0</v>
      </c>
      <c r="C63">
        <f t="shared" si="1"/>
        <v>5.1968596083133312E-2</v>
      </c>
      <c r="D63">
        <f t="shared" si="2"/>
        <v>0.89874999999999994</v>
      </c>
    </row>
    <row r="64" spans="1:4" x14ac:dyDescent="0.2">
      <c r="A64">
        <v>6200</v>
      </c>
      <c r="B64">
        <f t="shared" si="0"/>
        <v>0</v>
      </c>
      <c r="C64">
        <f t="shared" si="1"/>
        <v>4.6056180807695773E-2</v>
      </c>
      <c r="D64">
        <f t="shared" si="2"/>
        <v>0.91999999999999993</v>
      </c>
    </row>
    <row r="65" spans="1:4" x14ac:dyDescent="0.2">
      <c r="A65">
        <v>6300</v>
      </c>
      <c r="B65">
        <f t="shared" si="0"/>
        <v>0</v>
      </c>
      <c r="C65">
        <f t="shared" si="1"/>
        <v>4.0940652430237118E-2</v>
      </c>
      <c r="D65">
        <f t="shared" si="2"/>
        <v>0.93874999999999997</v>
      </c>
    </row>
    <row r="66" spans="1:4" x14ac:dyDescent="0.2">
      <c r="A66">
        <v>6400</v>
      </c>
      <c r="B66">
        <f t="shared" si="0"/>
        <v>0</v>
      </c>
      <c r="C66">
        <f t="shared" si="1"/>
        <v>3.6500665844245092E-2</v>
      </c>
      <c r="D66">
        <f t="shared" si="2"/>
        <v>0.95499999999999996</v>
      </c>
    </row>
    <row r="67" spans="1:4" x14ac:dyDescent="0.2">
      <c r="A67">
        <v>6500</v>
      </c>
      <c r="B67">
        <f t="shared" ref="B67:B102" si="3">IF(A67&lt;$J$2,1,IF(A67&lt;=$J$3,1- 2*POWER((A67-$J$2)/($J$4-$J$2), 2),IF(A67&lt;=$J$4,2*POWER(($J$4-A67) / ($J$4-$J$2), 2), 0)))</f>
        <v>0</v>
      </c>
      <c r="C67">
        <f t="shared" ref="C67:C101" si="4">1/(1+POWER(ABS((A67-$K$4)/$K$2),2*$K$3))</f>
        <v>3.2634971796937938E-2</v>
      </c>
      <c r="D67">
        <f t="shared" ref="D67:D102" si="5">IF(A67&lt;$L$2,0,IF(A67&lt;=$L$3,2*POWER((A67-$L$2)/($L$4-$L$2), 2),IF(A67&lt;=$L$4,(1 - 2*POWER(($L$4-A67) / ($L$4-$L$2), 2)), 1)))</f>
        <v>0.96875</v>
      </c>
    </row>
    <row r="68" spans="1:4" x14ac:dyDescent="0.2">
      <c r="A68">
        <v>6600</v>
      </c>
      <c r="B68">
        <f t="shared" si="3"/>
        <v>0</v>
      </c>
      <c r="C68">
        <f t="shared" si="4"/>
        <v>2.925892982538271E-2</v>
      </c>
      <c r="D68">
        <f t="shared" si="5"/>
        <v>0.98</v>
      </c>
    </row>
    <row r="69" spans="1:4" x14ac:dyDescent="0.2">
      <c r="A69">
        <v>6700</v>
      </c>
      <c r="B69">
        <f t="shared" si="3"/>
        <v>0</v>
      </c>
      <c r="C69">
        <f t="shared" si="4"/>
        <v>2.6301625219634802E-2</v>
      </c>
      <c r="D69">
        <f t="shared" si="5"/>
        <v>0.98875000000000002</v>
      </c>
    </row>
    <row r="70" spans="1:4" x14ac:dyDescent="0.2">
      <c r="A70">
        <v>6800</v>
      </c>
      <c r="B70">
        <f t="shared" si="3"/>
        <v>0</v>
      </c>
      <c r="C70">
        <f t="shared" si="4"/>
        <v>2.3703494913522631E-2</v>
      </c>
      <c r="D70">
        <f t="shared" si="5"/>
        <v>0.995</v>
      </c>
    </row>
    <row r="71" spans="1:4" x14ac:dyDescent="0.2">
      <c r="A71">
        <v>6900</v>
      </c>
      <c r="B71">
        <f t="shared" si="3"/>
        <v>0</v>
      </c>
      <c r="C71">
        <f t="shared" si="4"/>
        <v>2.1414376755978889E-2</v>
      </c>
      <c r="D71">
        <f t="shared" si="5"/>
        <v>0.99875000000000003</v>
      </c>
    </row>
    <row r="72" spans="1:4" x14ac:dyDescent="0.2">
      <c r="A72">
        <v>7000</v>
      </c>
      <c r="B72">
        <f t="shared" si="3"/>
        <v>0</v>
      </c>
      <c r="C72">
        <f t="shared" si="4"/>
        <v>1.9391908067991383E-2</v>
      </c>
      <c r="D72">
        <f t="shared" si="5"/>
        <v>1</v>
      </c>
    </row>
    <row r="73" spans="1:4" x14ac:dyDescent="0.2">
      <c r="A73">
        <v>7100</v>
      </c>
      <c r="B73">
        <f t="shared" si="3"/>
        <v>0</v>
      </c>
      <c r="C73">
        <f t="shared" si="4"/>
        <v>1.7600210820105509E-2</v>
      </c>
      <c r="D73">
        <f t="shared" si="5"/>
        <v>1</v>
      </c>
    </row>
    <row r="74" spans="1:4" x14ac:dyDescent="0.2">
      <c r="A74">
        <v>7200</v>
      </c>
      <c r="B74">
        <f t="shared" si="3"/>
        <v>0</v>
      </c>
      <c r="C74">
        <f t="shared" si="4"/>
        <v>1.6008811249711846E-2</v>
      </c>
      <c r="D74">
        <f t="shared" si="5"/>
        <v>1</v>
      </c>
    </row>
    <row r="75" spans="1:4" x14ac:dyDescent="0.2">
      <c r="A75">
        <v>7300</v>
      </c>
      <c r="B75">
        <f t="shared" si="3"/>
        <v>0</v>
      </c>
      <c r="C75">
        <f t="shared" si="4"/>
        <v>1.4591750912110533E-2</v>
      </c>
      <c r="D75">
        <f t="shared" si="5"/>
        <v>1</v>
      </c>
    </row>
    <row r="76" spans="1:4" x14ac:dyDescent="0.2">
      <c r="A76">
        <v>7400</v>
      </c>
      <c r="B76">
        <f t="shared" si="3"/>
        <v>0</v>
      </c>
      <c r="C76">
        <f t="shared" si="4"/>
        <v>1.3326853959530068E-2</v>
      </c>
      <c r="D76">
        <f t="shared" si="5"/>
        <v>1</v>
      </c>
    </row>
    <row r="77" spans="1:4" x14ac:dyDescent="0.2">
      <c r="A77">
        <v>7500</v>
      </c>
      <c r="B77">
        <f t="shared" si="3"/>
        <v>0</v>
      </c>
      <c r="C77">
        <f t="shared" si="4"/>
        <v>1.2195121951219513E-2</v>
      </c>
      <c r="D77">
        <f t="shared" si="5"/>
        <v>1</v>
      </c>
    </row>
    <row r="78" spans="1:4" x14ac:dyDescent="0.2">
      <c r="A78">
        <v>7600</v>
      </c>
      <c r="B78">
        <f t="shared" si="3"/>
        <v>0</v>
      </c>
      <c r="C78">
        <f t="shared" si="4"/>
        <v>1.1180232862442166E-2</v>
      </c>
      <c r="D78">
        <f t="shared" si="5"/>
        <v>1</v>
      </c>
    </row>
    <row r="79" spans="1:4" x14ac:dyDescent="0.2">
      <c r="A79">
        <v>7700</v>
      </c>
      <c r="B79">
        <f t="shared" si="3"/>
        <v>0</v>
      </c>
      <c r="C79">
        <f t="shared" si="4"/>
        <v>1.0268125345566786E-2</v>
      </c>
      <c r="D79">
        <f t="shared" si="5"/>
        <v>1</v>
      </c>
    </row>
    <row r="80" spans="1:4" x14ac:dyDescent="0.2">
      <c r="A80">
        <v>7800</v>
      </c>
      <c r="B80">
        <f t="shared" si="3"/>
        <v>0</v>
      </c>
      <c r="C80">
        <f t="shared" si="4"/>
        <v>9.4466528619579476E-3</v>
      </c>
      <c r="D80">
        <f t="shared" si="5"/>
        <v>1</v>
      </c>
    </row>
    <row r="81" spans="1:4" x14ac:dyDescent="0.2">
      <c r="A81">
        <v>7900</v>
      </c>
      <c r="B81">
        <f t="shared" si="3"/>
        <v>0</v>
      </c>
      <c r="C81">
        <f t="shared" si="4"/>
        <v>8.7052951924760109E-3</v>
      </c>
      <c r="D81">
        <f t="shared" si="5"/>
        <v>1</v>
      </c>
    </row>
    <row r="82" spans="1:4" x14ac:dyDescent="0.2">
      <c r="A82">
        <v>8000</v>
      </c>
      <c r="B82">
        <f t="shared" si="3"/>
        <v>0</v>
      </c>
      <c r="C82">
        <f t="shared" si="4"/>
        <v>8.0349171709155811E-3</v>
      </c>
      <c r="D82">
        <f t="shared" si="5"/>
        <v>1</v>
      </c>
    </row>
    <row r="83" spans="1:4" x14ac:dyDescent="0.2">
      <c r="A83">
        <v>8100</v>
      </c>
      <c r="B83">
        <f t="shared" si="3"/>
        <v>0</v>
      </c>
      <c r="C83">
        <f t="shared" si="4"/>
        <v>7.4275663727331083E-3</v>
      </c>
      <c r="D83">
        <f t="shared" si="5"/>
        <v>1</v>
      </c>
    </row>
    <row r="84" spans="1:4" x14ac:dyDescent="0.2">
      <c r="A84">
        <v>8200</v>
      </c>
      <c r="B84">
        <f t="shared" si="3"/>
        <v>0</v>
      </c>
      <c r="C84">
        <f t="shared" si="4"/>
        <v>6.8763030169754014E-3</v>
      </c>
      <c r="D84">
        <f t="shared" si="5"/>
        <v>1</v>
      </c>
    </row>
    <row r="85" spans="1:4" x14ac:dyDescent="0.2">
      <c r="A85">
        <v>8300</v>
      </c>
      <c r="B85">
        <f t="shared" si="3"/>
        <v>0</v>
      </c>
      <c r="C85">
        <f t="shared" si="4"/>
        <v>6.375056572724253E-3</v>
      </c>
      <c r="D85">
        <f t="shared" si="5"/>
        <v>1</v>
      </c>
    </row>
    <row r="86" spans="1:4" x14ac:dyDescent="0.2">
      <c r="A86">
        <v>8400</v>
      </c>
      <c r="B86">
        <f t="shared" si="3"/>
        <v>0</v>
      </c>
      <c r="C86">
        <f t="shared" si="4"/>
        <v>5.9185045596159115E-3</v>
      </c>
      <c r="D86">
        <f t="shared" si="5"/>
        <v>1</v>
      </c>
    </row>
    <row r="87" spans="1:4" x14ac:dyDescent="0.2">
      <c r="A87">
        <v>8500</v>
      </c>
      <c r="B87">
        <f t="shared" si="3"/>
        <v>0</v>
      </c>
      <c r="C87">
        <f t="shared" si="4"/>
        <v>5.5019698410542061E-3</v>
      </c>
      <c r="D87">
        <f t="shared" si="5"/>
        <v>1</v>
      </c>
    </row>
    <row r="88" spans="1:4" x14ac:dyDescent="0.2">
      <c r="A88">
        <v>8600</v>
      </c>
      <c r="B88">
        <f t="shared" si="3"/>
        <v>0</v>
      </c>
      <c r="C88">
        <f t="shared" si="4"/>
        <v>5.1213333655703349E-3</v>
      </c>
      <c r="D88">
        <f t="shared" si="5"/>
        <v>1</v>
      </c>
    </row>
    <row r="89" spans="1:4" x14ac:dyDescent="0.2">
      <c r="A89">
        <v>8700</v>
      </c>
      <c r="B89">
        <f t="shared" si="3"/>
        <v>0</v>
      </c>
      <c r="C89">
        <f t="shared" si="4"/>
        <v>4.7729598460434074E-3</v>
      </c>
      <c r="D89">
        <f t="shared" si="5"/>
        <v>1</v>
      </c>
    </row>
    <row r="90" spans="1:4" x14ac:dyDescent="0.2">
      <c r="A90">
        <v>8800</v>
      </c>
      <c r="B90">
        <f t="shared" si="3"/>
        <v>0</v>
      </c>
      <c r="C90">
        <f t="shared" si="4"/>
        <v>4.453634301948577E-3</v>
      </c>
      <c r="D90">
        <f t="shared" si="5"/>
        <v>1</v>
      </c>
    </row>
    <row r="91" spans="1:4" x14ac:dyDescent="0.2">
      <c r="A91">
        <v>8900</v>
      </c>
      <c r="B91">
        <f t="shared" si="3"/>
        <v>0</v>
      </c>
      <c r="C91">
        <f t="shared" si="4"/>
        <v>4.1605077454888598E-3</v>
      </c>
      <c r="D91">
        <f t="shared" si="5"/>
        <v>1</v>
      </c>
    </row>
    <row r="92" spans="1:4" x14ac:dyDescent="0.2">
      <c r="A92">
        <v>9000</v>
      </c>
      <c r="B92">
        <f t="shared" si="3"/>
        <v>0</v>
      </c>
      <c r="C92">
        <f t="shared" si="4"/>
        <v>3.8910505836575876E-3</v>
      </c>
      <c r="D92">
        <f t="shared" si="5"/>
        <v>1</v>
      </c>
    </row>
    <row r="93" spans="1:4" x14ac:dyDescent="0.2">
      <c r="A93">
        <v>9100</v>
      </c>
      <c r="B93">
        <f t="shared" si="3"/>
        <v>0</v>
      </c>
      <c r="C93">
        <f t="shared" si="4"/>
        <v>3.6430125472188403E-3</v>
      </c>
      <c r="D93">
        <f t="shared" si="5"/>
        <v>1</v>
      </c>
    </row>
    <row r="94" spans="1:4" x14ac:dyDescent="0.2">
      <c r="A94">
        <v>9200</v>
      </c>
      <c r="B94">
        <f t="shared" si="3"/>
        <v>0</v>
      </c>
      <c r="C94">
        <f t="shared" si="4"/>
        <v>3.4143881541200505E-3</v>
      </c>
      <c r="D94">
        <f t="shared" si="5"/>
        <v>1</v>
      </c>
    </row>
    <row r="95" spans="1:4" x14ac:dyDescent="0.2">
      <c r="A95">
        <v>9300</v>
      </c>
      <c r="B95">
        <f t="shared" si="3"/>
        <v>0</v>
      </c>
      <c r="C95">
        <f t="shared" si="4"/>
        <v>3.2033868768771845E-3</v>
      </c>
      <c r="D95">
        <f t="shared" si="5"/>
        <v>1</v>
      </c>
    </row>
    <row r="96" spans="1:4" x14ac:dyDescent="0.2">
      <c r="A96">
        <v>9400</v>
      </c>
      <c r="B96">
        <f t="shared" si="3"/>
        <v>0</v>
      </c>
      <c r="C96">
        <f t="shared" si="4"/>
        <v>3.0084073173736311E-3</v>
      </c>
      <c r="D96">
        <f t="shared" si="5"/>
        <v>1</v>
      </c>
    </row>
    <row r="97" spans="1:4" x14ac:dyDescent="0.2">
      <c r="A97">
        <v>9500</v>
      </c>
      <c r="B97">
        <f t="shared" si="3"/>
        <v>0</v>
      </c>
      <c r="C97">
        <f t="shared" si="4"/>
        <v>2.828014803435515E-3</v>
      </c>
      <c r="D97">
        <f t="shared" si="5"/>
        <v>1</v>
      </c>
    </row>
    <row r="98" spans="1:4" x14ac:dyDescent="0.2">
      <c r="A98">
        <v>9600</v>
      </c>
      <c r="B98">
        <f t="shared" si="3"/>
        <v>0</v>
      </c>
      <c r="C98">
        <f t="shared" si="4"/>
        <v>2.6609219136498902E-3</v>
      </c>
      <c r="D98">
        <f t="shared" si="5"/>
        <v>1</v>
      </c>
    </row>
    <row r="99" spans="1:4" x14ac:dyDescent="0.2">
      <c r="A99">
        <v>9700</v>
      </c>
      <c r="B99">
        <f t="shared" si="3"/>
        <v>0</v>
      </c>
      <c r="C99">
        <f t="shared" si="4"/>
        <v>2.5059715135513534E-3</v>
      </c>
      <c r="D99">
        <f t="shared" si="5"/>
        <v>1</v>
      </c>
    </row>
    <row r="100" spans="1:4" x14ac:dyDescent="0.2">
      <c r="A100">
        <v>9800</v>
      </c>
      <c r="B100">
        <f t="shared" si="3"/>
        <v>0</v>
      </c>
      <c r="C100">
        <f t="shared" si="4"/>
        <v>2.3621219502556021E-3</v>
      </c>
      <c r="D100">
        <f t="shared" si="5"/>
        <v>1</v>
      </c>
    </row>
    <row r="101" spans="1:4" x14ac:dyDescent="0.2">
      <c r="A101">
        <v>9900</v>
      </c>
      <c r="B101">
        <f t="shared" si="3"/>
        <v>0</v>
      </c>
      <c r="C101">
        <f t="shared" si="4"/>
        <v>2.2284341060948573E-3</v>
      </c>
      <c r="D101">
        <f t="shared" si="5"/>
        <v>1</v>
      </c>
    </row>
    <row r="102" spans="1:4" x14ac:dyDescent="0.2">
      <c r="A102">
        <v>10000</v>
      </c>
      <c r="B102">
        <f t="shared" si="3"/>
        <v>0</v>
      </c>
      <c r="C102">
        <f>1/(1+POWER(ABS((A102-$K$4)/$K$2),2*$K$3))</f>
        <v>2.104060056627788E-3</v>
      </c>
      <c r="D102">
        <f t="shared" si="5"/>
        <v>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F1137-2378-0449-8440-ED0542F15842}">
  <dimension ref="A1:W31"/>
  <sheetViews>
    <sheetView workbookViewId="0">
      <selection activeCell="P28" sqref="P28"/>
    </sheetView>
  </sheetViews>
  <sheetFormatPr baseColWidth="10" defaultRowHeight="16" x14ac:dyDescent="0.2"/>
  <sheetData>
    <row r="1" spans="1:15" x14ac:dyDescent="0.2">
      <c r="A1" t="s">
        <v>73</v>
      </c>
    </row>
    <row r="2" spans="1:15" x14ac:dyDescent="0.2">
      <c r="B2" t="s">
        <v>74</v>
      </c>
      <c r="C2" t="s">
        <v>75</v>
      </c>
      <c r="D2" t="s">
        <v>76</v>
      </c>
      <c r="E2" t="s">
        <v>77</v>
      </c>
      <c r="F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</row>
    <row r="3" spans="1:15" x14ac:dyDescent="0.2">
      <c r="A3" t="s">
        <v>74</v>
      </c>
      <c r="B3">
        <f ca="1">RANDBETWEEN(0,1000)/1000</f>
        <v>0.01</v>
      </c>
      <c r="C3">
        <f t="shared" ref="C3:F7" ca="1" si="0">RANDBETWEEN(0,1000)/1000</f>
        <v>0.75</v>
      </c>
      <c r="D3">
        <f t="shared" ca="1" si="0"/>
        <v>0.53900000000000003</v>
      </c>
      <c r="E3">
        <f t="shared" ca="1" si="0"/>
        <v>5.8000000000000003E-2</v>
      </c>
      <c r="F3">
        <f t="shared" ca="1" si="0"/>
        <v>0.91600000000000004</v>
      </c>
      <c r="I3" t="s">
        <v>79</v>
      </c>
      <c r="J3">
        <f ca="1">RANDBETWEEN(0,1000)/1000</f>
        <v>0.35199999999999998</v>
      </c>
      <c r="K3">
        <f t="shared" ref="K3:O7" ca="1" si="1">RANDBETWEEN(0,1000)/1000</f>
        <v>0.39700000000000002</v>
      </c>
      <c r="L3">
        <f t="shared" ca="1" si="1"/>
        <v>0.39300000000000002</v>
      </c>
      <c r="M3">
        <f t="shared" ca="1" si="1"/>
        <v>0.22900000000000001</v>
      </c>
      <c r="N3">
        <f t="shared" ca="1" si="1"/>
        <v>0.53400000000000003</v>
      </c>
      <c r="O3">
        <f t="shared" ca="1" si="1"/>
        <v>0.65900000000000003</v>
      </c>
    </row>
    <row r="4" spans="1:15" x14ac:dyDescent="0.2">
      <c r="A4" t="s">
        <v>75</v>
      </c>
      <c r="B4">
        <f t="shared" ref="B4:B7" ca="1" si="2">RANDBETWEEN(0,1000)/1000</f>
        <v>0.94299999999999995</v>
      </c>
      <c r="C4">
        <f t="shared" ca="1" si="0"/>
        <v>0.98299999999999998</v>
      </c>
      <c r="D4">
        <f t="shared" ca="1" si="0"/>
        <v>0.56399999999999995</v>
      </c>
      <c r="E4">
        <f t="shared" ca="1" si="0"/>
        <v>0.92300000000000004</v>
      </c>
      <c r="F4">
        <f t="shared" ca="1" si="0"/>
        <v>9.8000000000000004E-2</v>
      </c>
      <c r="I4" t="s">
        <v>80</v>
      </c>
      <c r="J4">
        <f t="shared" ref="J4:J7" ca="1" si="3">RANDBETWEEN(0,1000)/1000</f>
        <v>2.4E-2</v>
      </c>
      <c r="K4">
        <f t="shared" ca="1" si="1"/>
        <v>0.28499999999999998</v>
      </c>
      <c r="L4">
        <f t="shared" ca="1" si="1"/>
        <v>0</v>
      </c>
      <c r="M4">
        <f t="shared" ca="1" si="1"/>
        <v>9.1999999999999998E-2</v>
      </c>
      <c r="N4">
        <f t="shared" ca="1" si="1"/>
        <v>0.63100000000000001</v>
      </c>
      <c r="O4">
        <f t="shared" ca="1" si="1"/>
        <v>0.60799999999999998</v>
      </c>
    </row>
    <row r="5" spans="1:15" x14ac:dyDescent="0.2">
      <c r="A5" t="s">
        <v>76</v>
      </c>
      <c r="B5">
        <f t="shared" ca="1" si="2"/>
        <v>0.17299999999999999</v>
      </c>
      <c r="C5">
        <f t="shared" ca="1" si="0"/>
        <v>0.186</v>
      </c>
      <c r="D5">
        <f t="shared" ca="1" si="0"/>
        <v>0.49399999999999999</v>
      </c>
      <c r="E5">
        <f t="shared" ca="1" si="0"/>
        <v>0.59399999999999997</v>
      </c>
      <c r="F5">
        <f t="shared" ca="1" si="0"/>
        <v>0.48199999999999998</v>
      </c>
      <c r="I5" t="s">
        <v>81</v>
      </c>
      <c r="J5">
        <f t="shared" ca="1" si="3"/>
        <v>0.35399999999999998</v>
      </c>
      <c r="K5">
        <f t="shared" ca="1" si="1"/>
        <v>0.48399999999999999</v>
      </c>
      <c r="L5">
        <f t="shared" ca="1" si="1"/>
        <v>0.78600000000000003</v>
      </c>
      <c r="M5">
        <f t="shared" ca="1" si="1"/>
        <v>0.14499999999999999</v>
      </c>
      <c r="N5">
        <f t="shared" ca="1" si="1"/>
        <v>0.52900000000000003</v>
      </c>
      <c r="O5">
        <f t="shared" ca="1" si="1"/>
        <v>0.96299999999999997</v>
      </c>
    </row>
    <row r="6" spans="1:15" x14ac:dyDescent="0.2">
      <c r="A6" t="s">
        <v>77</v>
      </c>
      <c r="B6">
        <f t="shared" ca="1" si="2"/>
        <v>0.73899999999999999</v>
      </c>
      <c r="C6">
        <f t="shared" ca="1" si="0"/>
        <v>0.95</v>
      </c>
      <c r="D6">
        <f t="shared" ca="1" si="0"/>
        <v>7.4999999999999997E-2</v>
      </c>
      <c r="E6">
        <f t="shared" ca="1" si="0"/>
        <v>0.5</v>
      </c>
      <c r="F6">
        <f t="shared" ca="1" si="0"/>
        <v>0.9</v>
      </c>
      <c r="I6" t="s">
        <v>82</v>
      </c>
      <c r="J6">
        <f t="shared" ca="1" si="3"/>
        <v>0.38</v>
      </c>
      <c r="K6">
        <f t="shared" ca="1" si="1"/>
        <v>0.77300000000000002</v>
      </c>
      <c r="L6">
        <f t="shared" ca="1" si="1"/>
        <v>0.63500000000000001</v>
      </c>
      <c r="M6">
        <f t="shared" ca="1" si="1"/>
        <v>0.70399999999999996</v>
      </c>
      <c r="N6">
        <f t="shared" ca="1" si="1"/>
        <v>0.58199999999999996</v>
      </c>
      <c r="O6">
        <f t="shared" ca="1" si="1"/>
        <v>0.16900000000000001</v>
      </c>
    </row>
    <row r="7" spans="1:15" x14ac:dyDescent="0.2">
      <c r="A7" t="s">
        <v>78</v>
      </c>
      <c r="B7">
        <f t="shared" ca="1" si="2"/>
        <v>0.53700000000000003</v>
      </c>
      <c r="C7">
        <f t="shared" ca="1" si="0"/>
        <v>6.6000000000000003E-2</v>
      </c>
      <c r="D7">
        <f t="shared" ca="1" si="0"/>
        <v>0.86499999999999999</v>
      </c>
      <c r="E7">
        <f t="shared" ca="1" si="0"/>
        <v>0.114</v>
      </c>
      <c r="F7">
        <f t="shared" ca="1" si="0"/>
        <v>0.35399999999999998</v>
      </c>
      <c r="I7" t="s">
        <v>83</v>
      </c>
      <c r="J7">
        <f t="shared" ca="1" si="3"/>
        <v>0.82899999999999996</v>
      </c>
      <c r="K7">
        <f t="shared" ca="1" si="1"/>
        <v>8.5000000000000006E-2</v>
      </c>
      <c r="L7">
        <f t="shared" ca="1" si="1"/>
        <v>0.44600000000000001</v>
      </c>
      <c r="M7">
        <f t="shared" ca="1" si="1"/>
        <v>0.64600000000000002</v>
      </c>
      <c r="N7">
        <f t="shared" ca="1" si="1"/>
        <v>0.85899999999999999</v>
      </c>
      <c r="O7">
        <f t="shared" ca="1" si="1"/>
        <v>0.58099999999999996</v>
      </c>
    </row>
    <row r="9" spans="1:15" x14ac:dyDescent="0.2">
      <c r="A9" t="s">
        <v>85</v>
      </c>
    </row>
    <row r="10" spans="1:15" x14ac:dyDescent="0.2">
      <c r="B10" t="s">
        <v>74</v>
      </c>
      <c r="C10" t="s">
        <v>75</v>
      </c>
      <c r="D10" t="s">
        <v>76</v>
      </c>
      <c r="E10" t="s">
        <v>77</v>
      </c>
      <c r="F10" t="s">
        <v>78</v>
      </c>
      <c r="J10" t="s">
        <v>79</v>
      </c>
      <c r="K10" t="s">
        <v>80</v>
      </c>
      <c r="L10" t="s">
        <v>81</v>
      </c>
      <c r="M10" t="s">
        <v>82</v>
      </c>
      <c r="N10" t="s">
        <v>83</v>
      </c>
      <c r="O10" t="s">
        <v>84</v>
      </c>
    </row>
    <row r="11" spans="1:15" x14ac:dyDescent="0.2">
      <c r="A11" t="s">
        <v>74</v>
      </c>
      <c r="B11">
        <f>'Отношение 1'!A1</f>
        <v>0.78300000000000003</v>
      </c>
      <c r="C11">
        <f>'Отношение 1'!B1</f>
        <v>0.26300000000000001</v>
      </c>
      <c r="D11">
        <f>'Отношение 1'!C1</f>
        <v>0.88500000000000001</v>
      </c>
      <c r="E11">
        <f>'Отношение 1'!D1</f>
        <v>0.35199999999999998</v>
      </c>
      <c r="F11">
        <f>'Отношение 1'!E1</f>
        <v>0.33400000000000002</v>
      </c>
      <c r="I11" t="s">
        <v>79</v>
      </c>
      <c r="J11">
        <f>'Отношение 2'!A1</f>
        <v>0.25</v>
      </c>
      <c r="K11">
        <f>'Отношение 2'!B1</f>
        <v>0.246</v>
      </c>
      <c r="L11">
        <f>'Отношение 2'!C1</f>
        <v>0.28499999999999998</v>
      </c>
      <c r="M11">
        <f>'Отношение 2'!D1</f>
        <v>0.98099999999999998</v>
      </c>
      <c r="N11">
        <f>'Отношение 2'!E1</f>
        <v>0.877</v>
      </c>
      <c r="O11">
        <f>'Отношение 2'!F1</f>
        <v>0.25800000000000001</v>
      </c>
    </row>
    <row r="12" spans="1:15" x14ac:dyDescent="0.2">
      <c r="A12" t="s">
        <v>75</v>
      </c>
      <c r="B12">
        <f>'Отношение 1'!A2</f>
        <v>0.63900000000000001</v>
      </c>
      <c r="C12">
        <f>'Отношение 1'!B2</f>
        <v>0.25600000000000001</v>
      </c>
      <c r="D12">
        <f>'Отношение 1'!C2</f>
        <v>0.53100000000000003</v>
      </c>
      <c r="E12">
        <f>'Отношение 1'!D2</f>
        <v>0.309</v>
      </c>
      <c r="F12">
        <f>'Отношение 1'!E2</f>
        <v>0.77500000000000002</v>
      </c>
      <c r="I12" t="s">
        <v>80</v>
      </c>
      <c r="J12">
        <f>'Отношение 2'!A2</f>
        <v>0.155</v>
      </c>
      <c r="K12">
        <f>'Отношение 2'!B2</f>
        <v>2E-3</v>
      </c>
      <c r="L12">
        <f>'Отношение 2'!C2</f>
        <v>0.82399999999999995</v>
      </c>
      <c r="M12">
        <f>'Отношение 2'!D2</f>
        <v>0.23699999999999999</v>
      </c>
      <c r="N12">
        <f>'Отношение 2'!E2</f>
        <v>0.8</v>
      </c>
      <c r="O12">
        <f>'Отношение 2'!F2</f>
        <v>0.97099999999999997</v>
      </c>
    </row>
    <row r="13" spans="1:15" x14ac:dyDescent="0.2">
      <c r="A13" t="s">
        <v>76</v>
      </c>
      <c r="B13">
        <f>'Отношение 1'!A3</f>
        <v>0.14399999999999999</v>
      </c>
      <c r="C13">
        <f>'Отношение 1'!B3</f>
        <v>0.83</v>
      </c>
      <c r="D13">
        <f>'Отношение 1'!C3</f>
        <v>0.82199999999999995</v>
      </c>
      <c r="E13">
        <f>'Отношение 1'!D3</f>
        <v>5.8000000000000003E-2</v>
      </c>
      <c r="F13">
        <f>'Отношение 1'!E3</f>
        <v>0.40100000000000002</v>
      </c>
      <c r="I13" t="s">
        <v>81</v>
      </c>
      <c r="J13">
        <f>'Отношение 2'!A3</f>
        <v>0.40500000000000003</v>
      </c>
      <c r="K13">
        <f>'Отношение 2'!B3</f>
        <v>0.38500000000000001</v>
      </c>
      <c r="L13">
        <f>'Отношение 2'!C3</f>
        <v>0.51100000000000001</v>
      </c>
      <c r="M13">
        <f>'Отношение 2'!D3</f>
        <v>0.379</v>
      </c>
      <c r="N13">
        <f>'Отношение 2'!E3</f>
        <v>0.50600000000000001</v>
      </c>
      <c r="O13">
        <f>'Отношение 2'!F3</f>
        <v>0.505</v>
      </c>
    </row>
    <row r="14" spans="1:15" x14ac:dyDescent="0.2">
      <c r="A14" t="s">
        <v>77</v>
      </c>
      <c r="B14">
        <f>'Отношение 1'!A4</f>
        <v>0.875</v>
      </c>
      <c r="C14">
        <f>'Отношение 1'!B4</f>
        <v>0.39600000000000002</v>
      </c>
      <c r="D14">
        <f>'Отношение 1'!C4</f>
        <v>0.77400000000000002</v>
      </c>
      <c r="E14">
        <f>'Отношение 1'!D4</f>
        <v>0.74299999999999999</v>
      </c>
      <c r="F14">
        <f>'Отношение 1'!E4</f>
        <v>0.65900000000000003</v>
      </c>
      <c r="I14" t="s">
        <v>82</v>
      </c>
      <c r="J14">
        <f>'Отношение 2'!A4</f>
        <v>0.40799999999999997</v>
      </c>
      <c r="K14">
        <f>'Отношение 2'!B4</f>
        <v>0.64500000000000002</v>
      </c>
      <c r="L14">
        <f>'Отношение 2'!C4</f>
        <v>0.63800000000000001</v>
      </c>
      <c r="M14">
        <f>'Отношение 2'!D4</f>
        <v>0.90300000000000002</v>
      </c>
      <c r="N14">
        <f>'Отношение 2'!E4</f>
        <v>0.48399999999999999</v>
      </c>
      <c r="O14">
        <f>'Отношение 2'!F4</f>
        <v>0.25</v>
      </c>
    </row>
    <row r="15" spans="1:15" x14ac:dyDescent="0.2">
      <c r="I15" t="s">
        <v>83</v>
      </c>
      <c r="J15">
        <f>'Отношение 2'!A5</f>
        <v>0.55900000000000005</v>
      </c>
      <c r="K15">
        <f>'Отношение 2'!B5</f>
        <v>1.2999999999999999E-2</v>
      </c>
      <c r="L15">
        <f>'Отношение 2'!C5</f>
        <v>0.35299999999999998</v>
      </c>
      <c r="M15">
        <f>'Отношение 2'!D5</f>
        <v>0.68700000000000006</v>
      </c>
      <c r="N15">
        <f>'Отношение 2'!E5</f>
        <v>0.156</v>
      </c>
      <c r="O15">
        <f>'Отношение 2'!F5</f>
        <v>0.504</v>
      </c>
    </row>
    <row r="18" spans="1:23" x14ac:dyDescent="0.2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  <c r="G18" t="s">
        <v>92</v>
      </c>
      <c r="I18" t="s">
        <v>93</v>
      </c>
      <c r="J18" t="s">
        <v>87</v>
      </c>
      <c r="K18" t="s">
        <v>88</v>
      </c>
      <c r="L18" t="s">
        <v>89</v>
      </c>
      <c r="M18" t="s">
        <v>90</v>
      </c>
      <c r="N18" t="s">
        <v>91</v>
      </c>
      <c r="O18" t="s">
        <v>92</v>
      </c>
      <c r="Q18" t="s">
        <v>94</v>
      </c>
      <c r="R18" t="s">
        <v>87</v>
      </c>
      <c r="S18" t="s">
        <v>88</v>
      </c>
      <c r="T18" t="s">
        <v>89</v>
      </c>
      <c r="U18" t="s">
        <v>90</v>
      </c>
      <c r="V18" t="s">
        <v>91</v>
      </c>
      <c r="W18" t="s">
        <v>92</v>
      </c>
    </row>
    <row r="19" spans="1:23" x14ac:dyDescent="0.2">
      <c r="A19" t="s">
        <v>87</v>
      </c>
      <c r="B19">
        <f>Максимин!A1</f>
        <v>0.40500000000000003</v>
      </c>
      <c r="C19">
        <f>Максимин!B1</f>
        <v>0.38500000000000001</v>
      </c>
      <c r="D19">
        <f>Максимин!C1</f>
        <v>0.51100000000000001</v>
      </c>
      <c r="E19">
        <f>Максимин!D1</f>
        <v>0.78300000000000003</v>
      </c>
      <c r="F19">
        <f>Максимин!E1</f>
        <v>0.78300000000000003</v>
      </c>
      <c r="G19">
        <f>Максимин!F1</f>
        <v>0.505</v>
      </c>
      <c r="I19" t="s">
        <v>87</v>
      </c>
      <c r="J19">
        <f>Минимакс!A1</f>
        <v>0.26300000000000001</v>
      </c>
      <c r="K19">
        <f>Минимакс!B1</f>
        <v>0.26300000000000001</v>
      </c>
      <c r="L19">
        <f>Минимакс!C1</f>
        <v>0.35299999999999998</v>
      </c>
      <c r="M19">
        <f>Минимакс!D1</f>
        <v>0.26300000000000001</v>
      </c>
      <c r="N19">
        <f>Минимакс!E1</f>
        <v>0.33400000000000002</v>
      </c>
      <c r="O19">
        <f>Минимакс!F1</f>
        <v>0.35199999999999998</v>
      </c>
      <c r="Q19" t="s">
        <v>87</v>
      </c>
      <c r="R19">
        <f>Максимульт!A1</f>
        <v>0.35842500000000005</v>
      </c>
      <c r="S19">
        <f>Максимульт!B1</f>
        <v>0.340725</v>
      </c>
      <c r="T19">
        <f>Максимульт!C1</f>
        <v>0.452235</v>
      </c>
      <c r="U19">
        <f>Максимульт!D1</f>
        <v>0.768123</v>
      </c>
      <c r="V19">
        <f>Максимульт!E1</f>
        <v>0.68669100000000005</v>
      </c>
      <c r="W19">
        <f>Максимульт!F1</f>
        <v>0.44692500000000002</v>
      </c>
    </row>
    <row r="20" spans="1:23" x14ac:dyDescent="0.2">
      <c r="A20" t="s">
        <v>88</v>
      </c>
      <c r="B20">
        <f>Максимин!A2</f>
        <v>0.55900000000000005</v>
      </c>
      <c r="C20">
        <f>Максимин!B2</f>
        <v>0.38500000000000001</v>
      </c>
      <c r="D20">
        <f>Максимин!C2</f>
        <v>0.51100000000000001</v>
      </c>
      <c r="E20">
        <f>Максимин!D2</f>
        <v>0.68700000000000006</v>
      </c>
      <c r="F20">
        <f>Максимин!E2</f>
        <v>0.63900000000000001</v>
      </c>
      <c r="G20">
        <f>Максимин!F2</f>
        <v>0.505</v>
      </c>
      <c r="I20" t="s">
        <v>88</v>
      </c>
      <c r="J20">
        <f>Минимакс!A2</f>
        <v>0.25600000000000001</v>
      </c>
      <c r="K20">
        <f>Минимакс!B2</f>
        <v>0.25600000000000001</v>
      </c>
      <c r="L20">
        <f>Минимакс!C2</f>
        <v>0.53100000000000003</v>
      </c>
      <c r="M20">
        <f>Минимакс!D2</f>
        <v>0.25600000000000001</v>
      </c>
      <c r="N20">
        <f>Минимакс!E2</f>
        <v>0.48399999999999999</v>
      </c>
      <c r="O20">
        <f>Минимакс!F2</f>
        <v>0.309</v>
      </c>
      <c r="Q20" t="s">
        <v>88</v>
      </c>
      <c r="R20">
        <f>Максимульт!A2</f>
        <v>0.43322500000000003</v>
      </c>
      <c r="S20">
        <f>Максимульт!B2</f>
        <v>0.20443500000000001</v>
      </c>
      <c r="T20">
        <f>Максимульт!C2</f>
        <v>0.27357500000000001</v>
      </c>
      <c r="U20">
        <f>Максимульт!D2</f>
        <v>0.62685900000000006</v>
      </c>
      <c r="V20">
        <f>Максимульт!E2</f>
        <v>0.56040299999999998</v>
      </c>
      <c r="W20">
        <f>Максимульт!F2</f>
        <v>0.3906</v>
      </c>
    </row>
    <row r="21" spans="1:23" x14ac:dyDescent="0.2">
      <c r="A21" t="s">
        <v>89</v>
      </c>
      <c r="B21">
        <f>Максимин!A3</f>
        <v>0.40500000000000003</v>
      </c>
      <c r="C21">
        <f>Максимин!B3</f>
        <v>0.38500000000000001</v>
      </c>
      <c r="D21">
        <f>Максимин!C3</f>
        <v>0.82399999999999995</v>
      </c>
      <c r="E21">
        <f>Максимин!D3</f>
        <v>0.40100000000000002</v>
      </c>
      <c r="F21">
        <f>Максимин!E3</f>
        <v>0.8</v>
      </c>
      <c r="G21">
        <f>Максимин!F3</f>
        <v>0.83</v>
      </c>
      <c r="I21" t="s">
        <v>89</v>
      </c>
      <c r="J21">
        <f>Минимакс!A3</f>
        <v>0.25</v>
      </c>
      <c r="K21">
        <f>Минимакс!B3</f>
        <v>0.246</v>
      </c>
      <c r="L21">
        <f>Минимакс!C3</f>
        <v>0.28499999999999998</v>
      </c>
      <c r="M21">
        <f>Минимакс!D3</f>
        <v>0.68700000000000006</v>
      </c>
      <c r="N21">
        <f>Минимакс!E3</f>
        <v>0.40100000000000002</v>
      </c>
      <c r="O21">
        <f>Минимакс!F3</f>
        <v>0.25</v>
      </c>
      <c r="Q21" t="s">
        <v>89</v>
      </c>
      <c r="R21">
        <f>Максимульт!A3</f>
        <v>0.33290999999999998</v>
      </c>
      <c r="S21">
        <f>Максимульт!B3</f>
        <v>0.31646999999999997</v>
      </c>
      <c r="T21">
        <f>Максимульт!C3</f>
        <v>0.68391999999999997</v>
      </c>
      <c r="U21">
        <f>Максимульт!D3</f>
        <v>0.31153799999999998</v>
      </c>
      <c r="V21">
        <f>Максимульт!E3</f>
        <v>0.66400000000000003</v>
      </c>
      <c r="W21">
        <f>Максимульт!F3</f>
        <v>0.80592999999999992</v>
      </c>
    </row>
    <row r="22" spans="1:23" x14ac:dyDescent="0.2">
      <c r="A22" t="s">
        <v>90</v>
      </c>
      <c r="B22">
        <f>Максимин!A4</f>
        <v>0.55900000000000005</v>
      </c>
      <c r="C22">
        <f>Максимин!B4</f>
        <v>0.64500000000000002</v>
      </c>
      <c r="D22">
        <f>Максимин!C4</f>
        <v>0.63800000000000001</v>
      </c>
      <c r="E22">
        <f>Максимин!D4</f>
        <v>0.875</v>
      </c>
      <c r="F22">
        <f>Максимин!E4</f>
        <v>0.875</v>
      </c>
      <c r="G22">
        <f>Максимин!F4</f>
        <v>0.505</v>
      </c>
      <c r="I22" t="s">
        <v>90</v>
      </c>
      <c r="J22">
        <f>Минимакс!A4</f>
        <v>0.39600000000000002</v>
      </c>
      <c r="K22">
        <f>Минимакс!B4</f>
        <v>0.39600000000000002</v>
      </c>
      <c r="L22">
        <f>Минимакс!C4</f>
        <v>0.65900000000000003</v>
      </c>
      <c r="M22">
        <f>Минимакс!D4</f>
        <v>0.39600000000000002</v>
      </c>
      <c r="N22">
        <f>Минимакс!E4</f>
        <v>0.65900000000000003</v>
      </c>
      <c r="O22">
        <f>Минимакс!F4</f>
        <v>0.65900000000000003</v>
      </c>
      <c r="Q22" t="s">
        <v>90</v>
      </c>
      <c r="R22">
        <f>Максимульт!A4</f>
        <v>0.36838100000000007</v>
      </c>
      <c r="S22">
        <f>Максимульт!B4</f>
        <v>0.47923500000000002</v>
      </c>
      <c r="T22">
        <f>Максимульт!C4</f>
        <v>0.47403400000000001</v>
      </c>
      <c r="U22">
        <f>Максимульт!D4</f>
        <v>0.858375</v>
      </c>
      <c r="V22">
        <f>Максимульт!E4</f>
        <v>0.76737500000000003</v>
      </c>
      <c r="W22">
        <f>Максимульт!F4</f>
        <v>0.39087</v>
      </c>
    </row>
    <row r="31" spans="1:23" ht="17" x14ac:dyDescent="0.2">
      <c r="J31" s="2"/>
      <c r="K31" s="2"/>
      <c r="L31" s="2"/>
      <c r="M31" s="2"/>
      <c r="N3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C587-57EA-5D40-BB0E-6B593A3AC30F}">
  <dimension ref="A1:F11"/>
  <sheetViews>
    <sheetView workbookViewId="0">
      <selection sqref="A1:E4"/>
    </sheetView>
  </sheetViews>
  <sheetFormatPr baseColWidth="10" defaultRowHeight="16" x14ac:dyDescent="0.2"/>
  <sheetData>
    <row r="1" spans="1:6" x14ac:dyDescent="0.2">
      <c r="A1">
        <v>0.78300000000000003</v>
      </c>
      <c r="B1">
        <v>0.26300000000000001</v>
      </c>
      <c r="C1">
        <v>0.88500000000000001</v>
      </c>
      <c r="D1">
        <v>0.35199999999999998</v>
      </c>
      <c r="E1">
        <v>0.33400000000000002</v>
      </c>
    </row>
    <row r="2" spans="1:6" x14ac:dyDescent="0.2">
      <c r="A2">
        <v>0.63900000000000001</v>
      </c>
      <c r="B2">
        <v>0.25600000000000001</v>
      </c>
      <c r="C2">
        <v>0.53100000000000003</v>
      </c>
      <c r="D2">
        <v>0.309</v>
      </c>
      <c r="E2">
        <v>0.77500000000000002</v>
      </c>
    </row>
    <row r="3" spans="1:6" x14ac:dyDescent="0.2">
      <c r="A3">
        <v>0.14399999999999999</v>
      </c>
      <c r="B3">
        <v>0.83</v>
      </c>
      <c r="C3">
        <v>0.82199999999999995</v>
      </c>
      <c r="D3">
        <v>5.8000000000000003E-2</v>
      </c>
      <c r="E3">
        <v>0.40100000000000002</v>
      </c>
    </row>
    <row r="4" spans="1:6" x14ac:dyDescent="0.2">
      <c r="A4">
        <v>0.875</v>
      </c>
      <c r="B4">
        <v>0.39600000000000002</v>
      </c>
      <c r="C4">
        <v>0.77400000000000002</v>
      </c>
      <c r="D4">
        <v>0.74299999999999999</v>
      </c>
      <c r="E4">
        <v>0.65900000000000003</v>
      </c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D2E56-28E8-714C-8892-B59893C08BDB}">
  <dimension ref="A1:F5"/>
  <sheetViews>
    <sheetView workbookViewId="0">
      <selection sqref="A1:E4"/>
    </sheetView>
  </sheetViews>
  <sheetFormatPr baseColWidth="10" defaultRowHeight="16" x14ac:dyDescent="0.2"/>
  <sheetData>
    <row r="1" spans="1:6" x14ac:dyDescent="0.2">
      <c r="A1">
        <v>0.25</v>
      </c>
      <c r="B1">
        <v>0.246</v>
      </c>
      <c r="C1">
        <v>0.28499999999999998</v>
      </c>
      <c r="D1">
        <v>0.98099999999999998</v>
      </c>
      <c r="E1">
        <v>0.877</v>
      </c>
      <c r="F1">
        <v>0.25800000000000001</v>
      </c>
    </row>
    <row r="2" spans="1:6" x14ac:dyDescent="0.2">
      <c r="A2">
        <v>0.155</v>
      </c>
      <c r="B2">
        <v>2E-3</v>
      </c>
      <c r="C2">
        <v>0.82399999999999995</v>
      </c>
      <c r="D2">
        <v>0.23699999999999999</v>
      </c>
      <c r="E2">
        <v>0.8</v>
      </c>
      <c r="F2">
        <v>0.97099999999999997</v>
      </c>
    </row>
    <row r="3" spans="1:6" x14ac:dyDescent="0.2">
      <c r="A3">
        <v>0.40500000000000003</v>
      </c>
      <c r="B3">
        <v>0.38500000000000001</v>
      </c>
      <c r="C3">
        <v>0.51100000000000001</v>
      </c>
      <c r="D3">
        <v>0.379</v>
      </c>
      <c r="E3">
        <v>0.50600000000000001</v>
      </c>
      <c r="F3">
        <v>0.505</v>
      </c>
    </row>
    <row r="4" spans="1:6" x14ac:dyDescent="0.2">
      <c r="A4">
        <v>0.40799999999999997</v>
      </c>
      <c r="B4">
        <v>0.64500000000000002</v>
      </c>
      <c r="C4">
        <v>0.63800000000000001</v>
      </c>
      <c r="D4">
        <v>0.90300000000000002</v>
      </c>
      <c r="E4">
        <v>0.48399999999999999</v>
      </c>
      <c r="F4">
        <v>0.25</v>
      </c>
    </row>
    <row r="5" spans="1:6" x14ac:dyDescent="0.2">
      <c r="A5">
        <v>0.55900000000000005</v>
      </c>
      <c r="B5">
        <v>1.2999999999999999E-2</v>
      </c>
      <c r="C5">
        <v>0.35299999999999998</v>
      </c>
      <c r="D5">
        <v>0.68700000000000006</v>
      </c>
      <c r="E5">
        <v>0.156</v>
      </c>
      <c r="F5">
        <v>0.504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7173-087B-674E-9846-32899AB54337}">
  <dimension ref="A1:F4"/>
  <sheetViews>
    <sheetView workbookViewId="0">
      <selection sqref="A1:E4"/>
    </sheetView>
  </sheetViews>
  <sheetFormatPr baseColWidth="10" defaultRowHeight="16" x14ac:dyDescent="0.2"/>
  <sheetData>
    <row r="1" spans="1:6" x14ac:dyDescent="0.2">
      <c r="A1">
        <f>MAX(MIN('Отношение 1'!$A1,'Отношение 2'!A$1),MIN('Отношение 1'!$B1,'Отношение 2'!A$2),MIN('Отношение 1'!$C1,'Отношение 2'!A$3),MIN('Отношение 1'!$D1,'Отношение 2'!A$4), MIN('Отношение 1'!$E1,'Отношение 2'!A$5))</f>
        <v>0.40500000000000003</v>
      </c>
      <c r="B1">
        <f>MAX(MIN('Отношение 1'!$A1,'Отношение 2'!B$1),MIN('Отношение 1'!$B1,'Отношение 2'!B$2),MIN('Отношение 1'!$C1,'Отношение 2'!B$3),MIN('Отношение 1'!$D1,'Отношение 2'!B$4), MIN('Отношение 1'!$E1,'Отношение 2'!B$5))</f>
        <v>0.38500000000000001</v>
      </c>
      <c r="C1">
        <f>MAX(MIN('Отношение 1'!$A1,'Отношение 2'!C$1),MIN('Отношение 1'!$B1,'Отношение 2'!C$2),MIN('Отношение 1'!$C1,'Отношение 2'!C$3),MIN('Отношение 1'!$D1,'Отношение 2'!C$4), MIN('Отношение 1'!$E1,'Отношение 2'!C$5))</f>
        <v>0.51100000000000001</v>
      </c>
      <c r="D1">
        <f>MAX(MIN('Отношение 1'!$A1,'Отношение 2'!D$1),MIN('Отношение 1'!$B1,'Отношение 2'!D$2),MIN('Отношение 1'!$C1,'Отношение 2'!D$3),MIN('Отношение 1'!$D1,'Отношение 2'!D$4), MIN('Отношение 1'!$E1,'Отношение 2'!D$5))</f>
        <v>0.78300000000000003</v>
      </c>
      <c r="E1">
        <f>MAX(MIN('Отношение 1'!$A1,'Отношение 2'!E$1),MIN('Отношение 1'!$B1,'Отношение 2'!E$2),MIN('Отношение 1'!$C1,'Отношение 2'!E$3),MIN('Отношение 1'!$D1,'Отношение 2'!E$4), MIN('Отношение 1'!$E1,'Отношение 2'!E$5))</f>
        <v>0.78300000000000003</v>
      </c>
      <c r="F1">
        <f>MAX(MIN('Отношение 1'!$A1,'Отношение 2'!F$1),MIN('Отношение 1'!$B1,'Отношение 2'!F$2),MIN('Отношение 1'!$C1,'Отношение 2'!F$3),MIN('Отношение 1'!$D1,'Отношение 2'!F$4), MIN('Отношение 1'!$E1,'Отношение 2'!F$5))</f>
        <v>0.505</v>
      </c>
    </row>
    <row r="2" spans="1:6" x14ac:dyDescent="0.2">
      <c r="A2">
        <f>MAX(MIN('Отношение 1'!$A2,'Отношение 2'!A$1),MIN('Отношение 1'!$B2,'Отношение 2'!A$2),MIN('Отношение 1'!$C2,'Отношение 2'!A$3),MIN('Отношение 1'!$D2,'Отношение 2'!A$4), MIN('Отношение 1'!$E2,'Отношение 2'!A$5))</f>
        <v>0.55900000000000005</v>
      </c>
      <c r="B2">
        <f>MAX(MIN('Отношение 1'!$A2,'Отношение 2'!B$1),MIN('Отношение 1'!$B2,'Отношение 2'!B$2),MIN('Отношение 1'!$C2,'Отношение 2'!B$3),MIN('Отношение 1'!$D2,'Отношение 2'!B$4), MIN('Отношение 1'!$E2,'Отношение 2'!B$5))</f>
        <v>0.38500000000000001</v>
      </c>
      <c r="C2">
        <f>MAX(MIN('Отношение 1'!$A2,'Отношение 2'!C$1),MIN('Отношение 1'!$B2,'Отношение 2'!C$2),MIN('Отношение 1'!$C2,'Отношение 2'!C$3),MIN('Отношение 1'!$D2,'Отношение 2'!C$4), MIN('Отношение 1'!$E2,'Отношение 2'!C$5))</f>
        <v>0.51100000000000001</v>
      </c>
      <c r="D2">
        <f>MAX(MIN('Отношение 1'!$A2,'Отношение 2'!D$1),MIN('Отношение 1'!$B2,'Отношение 2'!D$2),MIN('Отношение 1'!$C2,'Отношение 2'!D$3),MIN('Отношение 1'!$D2,'Отношение 2'!D$4), MIN('Отношение 1'!$E2,'Отношение 2'!D$5))</f>
        <v>0.68700000000000006</v>
      </c>
      <c r="E2">
        <f>MAX(MIN('Отношение 1'!$A2,'Отношение 2'!E$1),MIN('Отношение 1'!$B2,'Отношение 2'!E$2),MIN('Отношение 1'!$C2,'Отношение 2'!E$3),MIN('Отношение 1'!$D2,'Отношение 2'!E$4), MIN('Отношение 1'!$E2,'Отношение 2'!E$5))</f>
        <v>0.63900000000000001</v>
      </c>
      <c r="F2">
        <f>MAX(MIN('Отношение 1'!$A2,'Отношение 2'!F$1),MIN('Отношение 1'!$B2,'Отношение 2'!F$2),MIN('Отношение 1'!$C2,'Отношение 2'!F$3),MIN('Отношение 1'!$D2,'Отношение 2'!F$4), MIN('Отношение 1'!$E2,'Отношение 2'!F$5))</f>
        <v>0.505</v>
      </c>
    </row>
    <row r="3" spans="1:6" x14ac:dyDescent="0.2">
      <c r="A3">
        <f>MAX(MIN('Отношение 1'!$A3,'Отношение 2'!A$1),MIN('Отношение 1'!$B3,'Отношение 2'!A$2),MIN('Отношение 1'!$C3,'Отношение 2'!A$3),MIN('Отношение 1'!$D3,'Отношение 2'!A$4), MIN('Отношение 1'!$E3,'Отношение 2'!A$5))</f>
        <v>0.40500000000000003</v>
      </c>
      <c r="B3">
        <f>MAX(MIN('Отношение 1'!$A3,'Отношение 2'!B$1),MIN('Отношение 1'!$B3,'Отношение 2'!B$2),MIN('Отношение 1'!$C3,'Отношение 2'!B$3),MIN('Отношение 1'!$D3,'Отношение 2'!B$4), MIN('Отношение 1'!$E3,'Отношение 2'!B$5))</f>
        <v>0.38500000000000001</v>
      </c>
      <c r="C3">
        <f>MAX(MIN('Отношение 1'!$A3,'Отношение 2'!C$1),MIN('Отношение 1'!$B3,'Отношение 2'!C$2),MIN('Отношение 1'!$C3,'Отношение 2'!C$3),MIN('Отношение 1'!$D3,'Отношение 2'!C$4), MIN('Отношение 1'!$E3,'Отношение 2'!C$5))</f>
        <v>0.82399999999999995</v>
      </c>
      <c r="D3">
        <f>MAX(MIN('Отношение 1'!$A3,'Отношение 2'!D$1),MIN('Отношение 1'!$B3,'Отношение 2'!D$2),MIN('Отношение 1'!$C3,'Отношение 2'!D$3),MIN('Отношение 1'!$D3,'Отношение 2'!D$4), MIN('Отношение 1'!$E3,'Отношение 2'!D$5))</f>
        <v>0.40100000000000002</v>
      </c>
      <c r="E3">
        <f>MAX(MIN('Отношение 1'!$A3,'Отношение 2'!E$1),MIN('Отношение 1'!$B3,'Отношение 2'!E$2),MIN('Отношение 1'!$C3,'Отношение 2'!E$3),MIN('Отношение 1'!$D3,'Отношение 2'!E$4), MIN('Отношение 1'!$E3,'Отношение 2'!E$5))</f>
        <v>0.8</v>
      </c>
      <c r="F3">
        <f>MAX(MIN('Отношение 1'!$A3,'Отношение 2'!F$1),MIN('Отношение 1'!$B3,'Отношение 2'!F$2),MIN('Отношение 1'!$C3,'Отношение 2'!F$3),MIN('Отношение 1'!$D3,'Отношение 2'!F$4), MIN('Отношение 1'!$E3,'Отношение 2'!F$5))</f>
        <v>0.83</v>
      </c>
    </row>
    <row r="4" spans="1:6" x14ac:dyDescent="0.2">
      <c r="A4">
        <f>MAX(MIN('Отношение 1'!$A4,'Отношение 2'!A$1),MIN('Отношение 1'!$B4,'Отношение 2'!A$2),MIN('Отношение 1'!$C4,'Отношение 2'!A$3),MIN('Отношение 1'!$D4,'Отношение 2'!A$4), MIN('Отношение 1'!$E4,'Отношение 2'!A$5))</f>
        <v>0.55900000000000005</v>
      </c>
      <c r="B4">
        <f>MAX(MIN('Отношение 1'!$A4,'Отношение 2'!B$1),MIN('Отношение 1'!$B4,'Отношение 2'!B$2),MIN('Отношение 1'!$C4,'Отношение 2'!B$3),MIN('Отношение 1'!$D4,'Отношение 2'!B$4), MIN('Отношение 1'!$E4,'Отношение 2'!B$5))</f>
        <v>0.64500000000000002</v>
      </c>
      <c r="C4">
        <f>MAX(MIN('Отношение 1'!$A4,'Отношение 2'!C$1),MIN('Отношение 1'!$B4,'Отношение 2'!C$2),MIN('Отношение 1'!$C4,'Отношение 2'!C$3),MIN('Отношение 1'!$D4,'Отношение 2'!C$4), MIN('Отношение 1'!$E4,'Отношение 2'!C$5))</f>
        <v>0.63800000000000001</v>
      </c>
      <c r="D4">
        <f>MAX(MIN('Отношение 1'!$A4,'Отношение 2'!D$1),MIN('Отношение 1'!$B4,'Отношение 2'!D$2),MIN('Отношение 1'!$C4,'Отношение 2'!D$3),MIN('Отношение 1'!$D4,'Отношение 2'!D$4), MIN('Отношение 1'!$E4,'Отношение 2'!D$5))</f>
        <v>0.875</v>
      </c>
      <c r="E4">
        <f>MAX(MIN('Отношение 1'!$A4,'Отношение 2'!E$1),MIN('Отношение 1'!$B4,'Отношение 2'!E$2),MIN('Отношение 1'!$C4,'Отношение 2'!E$3),MIN('Отношение 1'!$D4,'Отношение 2'!E$4), MIN('Отношение 1'!$E4,'Отношение 2'!E$5))</f>
        <v>0.875</v>
      </c>
      <c r="F4">
        <f>MAX(MIN('Отношение 1'!$A4,'Отношение 2'!F$1),MIN('Отношение 1'!$B4,'Отношение 2'!F$2),MIN('Отношение 1'!$C4,'Отношение 2'!F$3),MIN('Отношение 1'!$D4,'Отношение 2'!F$4), MIN('Отношение 1'!$E4,'Отношение 2'!F$5))</f>
        <v>0.505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0671C-7A28-D64C-82C4-BB4AC74AC68D}">
  <dimension ref="A1:F4"/>
  <sheetViews>
    <sheetView workbookViewId="0">
      <selection sqref="A1:E4"/>
    </sheetView>
  </sheetViews>
  <sheetFormatPr baseColWidth="10" defaultRowHeight="16" x14ac:dyDescent="0.2"/>
  <sheetData>
    <row r="1" spans="1:6" x14ac:dyDescent="0.2">
      <c r="A1">
        <f>MIN(MAX('Отношение 1'!$A1,'Отношение 2'!A$1),MAX('Отношение 1'!$B1,'Отношение 2'!A$2),MAX('Отношение 1'!$C1,'Отношение 2'!A$3),MAX('Отношение 1'!$D1,'Отношение 2'!A$4), MAX('Отношение 1'!$E1,'Отношение 2'!A$5))</f>
        <v>0.26300000000000001</v>
      </c>
      <c r="B1">
        <f>MIN(MAX('Отношение 1'!$A1,'Отношение 2'!B$1),MAX('Отношение 1'!$B1,'Отношение 2'!B$2),MAX('Отношение 1'!$C1,'Отношение 2'!B$3),MAX('Отношение 1'!$D1,'Отношение 2'!B$4), MAX('Отношение 1'!$E1,'Отношение 2'!B$5))</f>
        <v>0.26300000000000001</v>
      </c>
      <c r="C1">
        <f>MIN(MAX('Отношение 1'!$A1,'Отношение 2'!C$1),MAX('Отношение 1'!$B1,'Отношение 2'!C$2),MAX('Отношение 1'!$C1,'Отношение 2'!C$3),MAX('Отношение 1'!$D1,'Отношение 2'!C$4), MAX('Отношение 1'!$E1,'Отношение 2'!C$5))</f>
        <v>0.35299999999999998</v>
      </c>
      <c r="D1">
        <f>MIN(MAX('Отношение 1'!$A1,'Отношение 2'!D$1),MAX('Отношение 1'!$B1,'Отношение 2'!D$2),MAX('Отношение 1'!$C1,'Отношение 2'!D$3),MAX('Отношение 1'!$D1,'Отношение 2'!D$4), MAX('Отношение 1'!$E1,'Отношение 2'!D$5))</f>
        <v>0.26300000000000001</v>
      </c>
      <c r="E1">
        <f>MIN(MAX('Отношение 1'!$A1,'Отношение 2'!E$1),MAX('Отношение 1'!$B1,'Отношение 2'!E$2),MAX('Отношение 1'!$C1,'Отношение 2'!E$3),MAX('Отношение 1'!$D1,'Отношение 2'!E$4), MAX('Отношение 1'!$E1,'Отношение 2'!E$5))</f>
        <v>0.33400000000000002</v>
      </c>
      <c r="F1">
        <f>MIN(MAX('Отношение 1'!$A1,'Отношение 2'!F$1),MAX('Отношение 1'!$B1,'Отношение 2'!F$2),MAX('Отношение 1'!$C1,'Отношение 2'!F$3),MAX('Отношение 1'!$D1,'Отношение 2'!F$4), MAX('Отношение 1'!$E1,'Отношение 2'!F$5))</f>
        <v>0.35199999999999998</v>
      </c>
    </row>
    <row r="2" spans="1:6" x14ac:dyDescent="0.2">
      <c r="A2">
        <f>MIN(MAX('Отношение 1'!$A2,'Отношение 2'!A$1),MAX('Отношение 1'!$B2,'Отношение 2'!A$2),MAX('Отношение 1'!$C2,'Отношение 2'!A$3),MAX('Отношение 1'!$D2,'Отношение 2'!A$4), MAX('Отношение 1'!$E2,'Отношение 2'!A$5))</f>
        <v>0.25600000000000001</v>
      </c>
      <c r="B2">
        <f>MIN(MAX('Отношение 1'!$A2,'Отношение 2'!B$1),MAX('Отношение 1'!$B2,'Отношение 2'!B$2),MAX('Отношение 1'!$C2,'Отношение 2'!B$3),MAX('Отношение 1'!$D2,'Отношение 2'!B$4), MAX('Отношение 1'!$E2,'Отношение 2'!B$5))</f>
        <v>0.25600000000000001</v>
      </c>
      <c r="C2">
        <f>MIN(MAX('Отношение 1'!$A2,'Отношение 2'!C$1),MAX('Отношение 1'!$B2,'Отношение 2'!C$2),MAX('Отношение 1'!$C2,'Отношение 2'!C$3),MAX('Отношение 1'!$D2,'Отношение 2'!C$4), MAX('Отношение 1'!$E2,'Отношение 2'!C$5))</f>
        <v>0.53100000000000003</v>
      </c>
      <c r="D2">
        <f>MIN(MAX('Отношение 1'!$A2,'Отношение 2'!D$1),MAX('Отношение 1'!$B2,'Отношение 2'!D$2),MAX('Отношение 1'!$C2,'Отношение 2'!D$3),MAX('Отношение 1'!$D2,'Отношение 2'!D$4), MAX('Отношение 1'!$E2,'Отношение 2'!D$5))</f>
        <v>0.25600000000000001</v>
      </c>
      <c r="E2">
        <f>MIN(MAX('Отношение 1'!$A2,'Отношение 2'!E$1),MAX('Отношение 1'!$B2,'Отношение 2'!E$2),MAX('Отношение 1'!$C2,'Отношение 2'!E$3),MAX('Отношение 1'!$D2,'Отношение 2'!E$4), MAX('Отношение 1'!$E2,'Отношение 2'!E$5))</f>
        <v>0.48399999999999999</v>
      </c>
      <c r="F2">
        <f>MIN(MAX('Отношение 1'!$A2,'Отношение 2'!F$1),MAX('Отношение 1'!$B2,'Отношение 2'!F$2),MAX('Отношение 1'!$C2,'Отношение 2'!F$3),MAX('Отношение 1'!$D2,'Отношение 2'!F$4), MAX('Отношение 1'!$E2,'Отношение 2'!F$5))</f>
        <v>0.309</v>
      </c>
    </row>
    <row r="3" spans="1:6" x14ac:dyDescent="0.2">
      <c r="A3">
        <f>MIN(MAX('Отношение 1'!$A3,'Отношение 2'!A$1),MAX('Отношение 1'!$B3,'Отношение 2'!A$2),MAX('Отношение 1'!$C3,'Отношение 2'!A$3),MAX('Отношение 1'!$D3,'Отношение 2'!A$4), MAX('Отношение 1'!$E3,'Отношение 2'!A$5))</f>
        <v>0.25</v>
      </c>
      <c r="B3">
        <f>MIN(MAX('Отношение 1'!$A3,'Отношение 2'!B$1),MAX('Отношение 1'!$B3,'Отношение 2'!B$2),MAX('Отношение 1'!$C3,'Отношение 2'!B$3),MAX('Отношение 1'!$D3,'Отношение 2'!B$4), MAX('Отношение 1'!$E3,'Отношение 2'!B$5))</f>
        <v>0.246</v>
      </c>
      <c r="C3">
        <f>MIN(MAX('Отношение 1'!$A3,'Отношение 2'!C$1),MAX('Отношение 1'!$B3,'Отношение 2'!C$2),MAX('Отношение 1'!$C3,'Отношение 2'!C$3),MAX('Отношение 1'!$D3,'Отношение 2'!C$4), MAX('Отношение 1'!$E3,'Отношение 2'!C$5))</f>
        <v>0.28499999999999998</v>
      </c>
      <c r="D3">
        <f>MIN(MAX('Отношение 1'!$A3,'Отношение 2'!D$1),MAX('Отношение 1'!$B3,'Отношение 2'!D$2),MAX('Отношение 1'!$C3,'Отношение 2'!D$3),MAX('Отношение 1'!$D3,'Отношение 2'!D$4), MAX('Отношение 1'!$E3,'Отношение 2'!D$5))</f>
        <v>0.68700000000000006</v>
      </c>
      <c r="E3">
        <f>MIN(MAX('Отношение 1'!$A3,'Отношение 2'!E$1),MAX('Отношение 1'!$B3,'Отношение 2'!E$2),MAX('Отношение 1'!$C3,'Отношение 2'!E$3),MAX('Отношение 1'!$D3,'Отношение 2'!E$4), MAX('Отношение 1'!$E3,'Отношение 2'!E$5))</f>
        <v>0.40100000000000002</v>
      </c>
      <c r="F3">
        <f>MIN(MAX('Отношение 1'!$A3,'Отношение 2'!F$1),MAX('Отношение 1'!$B3,'Отношение 2'!F$2),MAX('Отношение 1'!$C3,'Отношение 2'!F$3),MAX('Отношение 1'!$D3,'Отношение 2'!F$4), MAX('Отношение 1'!$E3,'Отношение 2'!F$5))</f>
        <v>0.25</v>
      </c>
    </row>
    <row r="4" spans="1:6" x14ac:dyDescent="0.2">
      <c r="A4">
        <f>MIN(MAX('Отношение 1'!$A4,'Отношение 2'!A$1),MAX('Отношение 1'!$B4,'Отношение 2'!A$2),MAX('Отношение 1'!$C4,'Отношение 2'!A$3),MAX('Отношение 1'!$D4,'Отношение 2'!A$4), MAX('Отношение 1'!$E4,'Отношение 2'!A$5))</f>
        <v>0.39600000000000002</v>
      </c>
      <c r="B4">
        <f>MIN(MAX('Отношение 1'!$A4,'Отношение 2'!B$1),MAX('Отношение 1'!$B4,'Отношение 2'!B$2),MAX('Отношение 1'!$C4,'Отношение 2'!B$3),MAX('Отношение 1'!$D4,'Отношение 2'!B$4), MAX('Отношение 1'!$E4,'Отношение 2'!B$5))</f>
        <v>0.39600000000000002</v>
      </c>
      <c r="C4">
        <f>MIN(MAX('Отношение 1'!$A4,'Отношение 2'!C$1),MAX('Отношение 1'!$B4,'Отношение 2'!C$2),MAX('Отношение 1'!$C4,'Отношение 2'!C$3),MAX('Отношение 1'!$D4,'Отношение 2'!C$4), MAX('Отношение 1'!$E4,'Отношение 2'!C$5))</f>
        <v>0.65900000000000003</v>
      </c>
      <c r="D4">
        <f>MIN(MAX('Отношение 1'!$A4,'Отношение 2'!D$1),MAX('Отношение 1'!$B4,'Отношение 2'!D$2),MAX('Отношение 1'!$C4,'Отношение 2'!D$3),MAX('Отношение 1'!$D4,'Отношение 2'!D$4), MAX('Отношение 1'!$E4,'Отношение 2'!D$5))</f>
        <v>0.39600000000000002</v>
      </c>
      <c r="E4">
        <f>MIN(MAX('Отношение 1'!$A4,'Отношение 2'!E$1),MAX('Отношение 1'!$B4,'Отношение 2'!E$2),MAX('Отношение 1'!$C4,'Отношение 2'!E$3),MAX('Отношение 1'!$D4,'Отношение 2'!E$4), MAX('Отношение 1'!$E4,'Отношение 2'!E$5))</f>
        <v>0.65900000000000003</v>
      </c>
      <c r="F4">
        <f>MIN(MAX('Отношение 1'!$A4,'Отношение 2'!F$1),MAX('Отношение 1'!$B4,'Отношение 2'!F$2),MAX('Отношение 1'!$C4,'Отношение 2'!F$3),MAX('Отношение 1'!$D4,'Отношение 2'!F$4), MAX('Отношение 1'!$E4,'Отношение 2'!F$5))</f>
        <v>0.65900000000000003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955C0-5359-3C45-81DB-FE3517999E91}">
  <dimension ref="A1:F4"/>
  <sheetViews>
    <sheetView workbookViewId="0">
      <selection sqref="A1:E4"/>
    </sheetView>
  </sheetViews>
  <sheetFormatPr baseColWidth="10" defaultRowHeight="16" x14ac:dyDescent="0.2"/>
  <sheetData>
    <row r="1" spans="1:6" x14ac:dyDescent="0.2">
      <c r="A1">
        <f>MAX('Отношение 1'!$A1*'Отношение 2'!A$1,'Отношение 1'!$B1*'Отношение 2'!A$2,'Отношение 1'!$C1*'Отношение 2'!A$3,'Отношение 1'!$D1*'Отношение 2'!A$4, 'Отношение 1'!$E1*'Отношение 2'!A$5)</f>
        <v>0.35842500000000005</v>
      </c>
      <c r="B1">
        <f>MAX('Отношение 1'!$A1*'Отношение 2'!B$1,'Отношение 1'!$B1*'Отношение 2'!B$2,'Отношение 1'!$C1*'Отношение 2'!B$3,'Отношение 1'!$D1*'Отношение 2'!B$4, 'Отношение 1'!$E1*'Отношение 2'!B$5)</f>
        <v>0.340725</v>
      </c>
      <c r="C1">
        <f>MAX('Отношение 1'!$A1*'Отношение 2'!C$1,'Отношение 1'!$B1*'Отношение 2'!C$2,'Отношение 1'!$C1*'Отношение 2'!C$3,'Отношение 1'!$D1*'Отношение 2'!C$4, 'Отношение 1'!$E1*'Отношение 2'!C$5)</f>
        <v>0.452235</v>
      </c>
      <c r="D1">
        <f>MAX('Отношение 1'!$A1*'Отношение 2'!D$1,'Отношение 1'!$B1*'Отношение 2'!D$2,'Отношение 1'!$C1*'Отношение 2'!D$3,'Отношение 1'!$D1*'Отношение 2'!D$4, 'Отношение 1'!$E1*'Отношение 2'!D$5)</f>
        <v>0.768123</v>
      </c>
      <c r="E1">
        <f>MAX('Отношение 1'!$A1*'Отношение 2'!E$1,'Отношение 1'!$B1*'Отношение 2'!E$2,'Отношение 1'!$C1*'Отношение 2'!E$3,'Отношение 1'!$D1*'Отношение 2'!E$4, 'Отношение 1'!$E1*'Отношение 2'!E$5)</f>
        <v>0.68669100000000005</v>
      </c>
      <c r="F1">
        <f>MAX('Отношение 1'!$A1*'Отношение 2'!F$1,'Отношение 1'!$B1*'Отношение 2'!F$2,'Отношение 1'!$C1*'Отношение 2'!F$3,'Отношение 1'!$D1*'Отношение 2'!F$4, 'Отношение 1'!$E1*'Отношение 2'!F$5)</f>
        <v>0.44692500000000002</v>
      </c>
    </row>
    <row r="2" spans="1:6" x14ac:dyDescent="0.2">
      <c r="A2">
        <f>MAX('Отношение 1'!$A2*'Отношение 2'!A$1,'Отношение 1'!$B2*'Отношение 2'!A$2,'Отношение 1'!$C2*'Отношение 2'!A$3,'Отношение 1'!$D2*'Отношение 2'!A$4, 'Отношение 1'!$E2*'Отношение 2'!A$5)</f>
        <v>0.43322500000000003</v>
      </c>
      <c r="B2">
        <f>MAX('Отношение 1'!$A2*'Отношение 2'!B$1,'Отношение 1'!$B2*'Отношение 2'!B$2,'Отношение 1'!$C2*'Отношение 2'!B$3,'Отношение 1'!$D2*'Отношение 2'!B$4, 'Отношение 1'!$E2*'Отношение 2'!B$5)</f>
        <v>0.20443500000000001</v>
      </c>
      <c r="C2">
        <f>MAX('Отношение 1'!$A2*'Отношение 2'!C$1,'Отношение 1'!$B2*'Отношение 2'!C$2,'Отношение 1'!$C2*'Отношение 2'!C$3,'Отношение 1'!$D2*'Отношение 2'!C$4, 'Отношение 1'!$E2*'Отношение 2'!C$5)</f>
        <v>0.27357500000000001</v>
      </c>
      <c r="D2">
        <f>MAX('Отношение 1'!$A2*'Отношение 2'!D$1,'Отношение 1'!$B2*'Отношение 2'!D$2,'Отношение 1'!$C2*'Отношение 2'!D$3,'Отношение 1'!$D2*'Отношение 2'!D$4, 'Отношение 1'!$E2*'Отношение 2'!D$5)</f>
        <v>0.62685900000000006</v>
      </c>
      <c r="E2">
        <f>MAX('Отношение 1'!$A2*'Отношение 2'!E$1,'Отношение 1'!$B2*'Отношение 2'!E$2,'Отношение 1'!$C2*'Отношение 2'!E$3,'Отношение 1'!$D2*'Отношение 2'!E$4, 'Отношение 1'!$E2*'Отношение 2'!E$5)</f>
        <v>0.56040299999999998</v>
      </c>
      <c r="F2">
        <f>MAX('Отношение 1'!$A2*'Отношение 2'!F$1,'Отношение 1'!$B2*'Отношение 2'!F$2,'Отношение 1'!$C2*'Отношение 2'!F$3,'Отношение 1'!$D2*'Отношение 2'!F$4, 'Отношение 1'!$E2*'Отношение 2'!F$5)</f>
        <v>0.3906</v>
      </c>
    </row>
    <row r="3" spans="1:6" x14ac:dyDescent="0.2">
      <c r="A3">
        <f>MAX('Отношение 1'!$A3*'Отношение 2'!A$1,'Отношение 1'!$B3*'Отношение 2'!A$2,'Отношение 1'!$C3*'Отношение 2'!A$3,'Отношение 1'!$D3*'Отношение 2'!A$4, 'Отношение 1'!$E3*'Отношение 2'!A$5)</f>
        <v>0.33290999999999998</v>
      </c>
      <c r="B3">
        <f>MAX('Отношение 1'!$A3*'Отношение 2'!B$1,'Отношение 1'!$B3*'Отношение 2'!B$2,'Отношение 1'!$C3*'Отношение 2'!B$3,'Отношение 1'!$D3*'Отношение 2'!B$4, 'Отношение 1'!$E3*'Отношение 2'!B$5)</f>
        <v>0.31646999999999997</v>
      </c>
      <c r="C3">
        <f>MAX('Отношение 1'!$A3*'Отношение 2'!C$1,'Отношение 1'!$B3*'Отношение 2'!C$2,'Отношение 1'!$C3*'Отношение 2'!C$3,'Отношение 1'!$D3*'Отношение 2'!C$4, 'Отношение 1'!$E3*'Отношение 2'!C$5)</f>
        <v>0.68391999999999997</v>
      </c>
      <c r="D3">
        <f>MAX('Отношение 1'!$A3*'Отношение 2'!D$1,'Отношение 1'!$B3*'Отношение 2'!D$2,'Отношение 1'!$C3*'Отношение 2'!D$3,'Отношение 1'!$D3*'Отношение 2'!D$4, 'Отношение 1'!$E3*'Отношение 2'!D$5)</f>
        <v>0.31153799999999998</v>
      </c>
      <c r="E3">
        <f>MAX('Отношение 1'!$A3*'Отношение 2'!E$1,'Отношение 1'!$B3*'Отношение 2'!E$2,'Отношение 1'!$C3*'Отношение 2'!E$3,'Отношение 1'!$D3*'Отношение 2'!E$4, 'Отношение 1'!$E3*'Отношение 2'!E$5)</f>
        <v>0.66400000000000003</v>
      </c>
      <c r="F3">
        <f>MAX('Отношение 1'!$A3*'Отношение 2'!F$1,'Отношение 1'!$B3*'Отношение 2'!F$2,'Отношение 1'!$C3*'Отношение 2'!F$3,'Отношение 1'!$D3*'Отношение 2'!F$4, 'Отношение 1'!$E3*'Отношение 2'!F$5)</f>
        <v>0.80592999999999992</v>
      </c>
    </row>
    <row r="4" spans="1:6" x14ac:dyDescent="0.2">
      <c r="A4">
        <f>MAX('Отношение 1'!$A4*'Отношение 2'!A$1,'Отношение 1'!$B4*'Отношение 2'!A$2,'Отношение 1'!$C4*'Отношение 2'!A$3,'Отношение 1'!$D4*'Отношение 2'!A$4, 'Отношение 1'!$E4*'Отношение 2'!A$5)</f>
        <v>0.36838100000000007</v>
      </c>
      <c r="B4">
        <f>MAX('Отношение 1'!$A4*'Отношение 2'!B$1,'Отношение 1'!$B4*'Отношение 2'!B$2,'Отношение 1'!$C4*'Отношение 2'!B$3,'Отношение 1'!$D4*'Отношение 2'!B$4, 'Отношение 1'!$E4*'Отношение 2'!B$5)</f>
        <v>0.47923500000000002</v>
      </c>
      <c r="C4">
        <f>MAX('Отношение 1'!$A4*'Отношение 2'!C$1,'Отношение 1'!$B4*'Отношение 2'!C$2,'Отношение 1'!$C4*'Отношение 2'!C$3,'Отношение 1'!$D4*'Отношение 2'!C$4, 'Отношение 1'!$E4*'Отношение 2'!C$5)</f>
        <v>0.47403400000000001</v>
      </c>
      <c r="D4">
        <f>MAX('Отношение 1'!$A4*'Отношение 2'!D$1,'Отношение 1'!$B4*'Отношение 2'!D$2,'Отношение 1'!$C4*'Отношение 2'!D$3,'Отношение 1'!$D4*'Отношение 2'!D$4, 'Отношение 1'!$E4*'Отношение 2'!D$5)</f>
        <v>0.858375</v>
      </c>
      <c r="E4">
        <f>MAX('Отношение 1'!$A4*'Отношение 2'!E$1,'Отношение 1'!$B4*'Отношение 2'!E$2,'Отношение 1'!$C4*'Отношение 2'!E$3,'Отношение 1'!$D4*'Отношение 2'!E$4, 'Отношение 1'!$E4*'Отношение 2'!E$5)</f>
        <v>0.76737500000000003</v>
      </c>
      <c r="F4">
        <f>MAX('Отношение 1'!$A4*'Отношение 2'!F$1,'Отношение 1'!$B4*'Отношение 2'!F$2,'Отношение 1'!$C4*'Отношение 2'!F$3,'Отношение 1'!$D4*'Отношение 2'!F$4, 'Отношение 1'!$E4*'Отношение 2'!F$5)</f>
        <v>0.39087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6B774-F59D-1A44-B0C0-1A494D483529}">
  <dimension ref="A1:R25"/>
  <sheetViews>
    <sheetView workbookViewId="0">
      <selection activeCell="G3" sqref="G3"/>
    </sheetView>
  </sheetViews>
  <sheetFormatPr baseColWidth="10" defaultRowHeight="16" x14ac:dyDescent="0.2"/>
  <cols>
    <col min="1" max="1" width="25.5" customWidth="1"/>
    <col min="2" max="2" width="23.5" customWidth="1"/>
    <col min="3" max="3" width="12.83203125" customWidth="1"/>
  </cols>
  <sheetData>
    <row r="1" spans="1:18" x14ac:dyDescent="0.2">
      <c r="A1" t="s">
        <v>110</v>
      </c>
      <c r="B1" t="s">
        <v>109</v>
      </c>
      <c r="C1" t="s">
        <v>108</v>
      </c>
      <c r="E1" s="4"/>
      <c r="F1" s="4" cm="1">
        <f t="array" ref="F1:O1">TRANSPOSE(E2:E11)</f>
        <v>2.0000000000000004</v>
      </c>
      <c r="G1" s="4">
        <v>3</v>
      </c>
      <c r="H1" s="4">
        <v>5.9999999999999991</v>
      </c>
      <c r="I1" s="4">
        <v>7</v>
      </c>
      <c r="J1" s="4">
        <v>4.0000000000000009</v>
      </c>
      <c r="K1" s="4">
        <v>5</v>
      </c>
      <c r="L1" s="4">
        <v>3</v>
      </c>
      <c r="M1" s="4">
        <v>5</v>
      </c>
      <c r="N1" s="4">
        <v>3</v>
      </c>
      <c r="O1" s="4">
        <v>6</v>
      </c>
      <c r="Q1" t="s">
        <v>97</v>
      </c>
      <c r="R1" t="s">
        <v>96</v>
      </c>
    </row>
    <row r="2" spans="1:18" x14ac:dyDescent="0.2">
      <c r="A2" t="s">
        <v>107</v>
      </c>
      <c r="B2">
        <v>2.0000000000000004</v>
      </c>
      <c r="C2">
        <v>2</v>
      </c>
      <c r="E2" s="4">
        <f t="shared" ref="E2:E11" si="0">B2</f>
        <v>2.0000000000000004</v>
      </c>
      <c r="F2" s="3">
        <f t="shared" ref="F2:O11" si="1">$B2/F$1</f>
        <v>1</v>
      </c>
      <c r="G2" s="3">
        <f t="shared" si="1"/>
        <v>0.66666666666666685</v>
      </c>
      <c r="H2" s="3">
        <f t="shared" si="1"/>
        <v>0.33333333333333348</v>
      </c>
      <c r="I2" s="3">
        <f t="shared" si="1"/>
        <v>0.28571428571428575</v>
      </c>
      <c r="J2" s="3">
        <f t="shared" si="1"/>
        <v>0.5</v>
      </c>
      <c r="K2" s="3">
        <f t="shared" si="1"/>
        <v>0.40000000000000008</v>
      </c>
      <c r="L2" s="3">
        <f t="shared" si="1"/>
        <v>0.66666666666666685</v>
      </c>
      <c r="M2" s="3">
        <f t="shared" si="1"/>
        <v>0.40000000000000008</v>
      </c>
      <c r="N2" s="3">
        <f t="shared" si="1"/>
        <v>0.66666666666666685</v>
      </c>
      <c r="O2" s="3">
        <f t="shared" si="1"/>
        <v>0.33333333333333343</v>
      </c>
      <c r="Q2">
        <f t="shared" ref="Q2:Q11" si="2">SUM(F2:O2)/SUM($F$2:$O$11)</f>
        <v>4.545454545454547E-2</v>
      </c>
      <c r="R2">
        <f t="shared" ref="R2:R11" si="3">Q2/MAX($Q$2:$Q$11)</f>
        <v>0.28571428571428575</v>
      </c>
    </row>
    <row r="3" spans="1:18" x14ac:dyDescent="0.2">
      <c r="A3" t="s">
        <v>106</v>
      </c>
      <c r="B3">
        <v>3</v>
      </c>
      <c r="C3">
        <v>3</v>
      </c>
      <c r="E3" s="4">
        <f t="shared" si="0"/>
        <v>3</v>
      </c>
      <c r="F3" s="3">
        <f t="shared" si="1"/>
        <v>1.4999999999999996</v>
      </c>
      <c r="G3" s="3">
        <f t="shared" si="1"/>
        <v>1</v>
      </c>
      <c r="H3" s="3">
        <f t="shared" si="1"/>
        <v>0.50000000000000011</v>
      </c>
      <c r="I3" s="3">
        <f t="shared" si="1"/>
        <v>0.42857142857142855</v>
      </c>
      <c r="J3" s="3">
        <f t="shared" si="1"/>
        <v>0.74999999999999978</v>
      </c>
      <c r="K3" s="3">
        <f t="shared" si="1"/>
        <v>0.6</v>
      </c>
      <c r="L3" s="3">
        <f t="shared" si="1"/>
        <v>1</v>
      </c>
      <c r="M3" s="3">
        <f t="shared" si="1"/>
        <v>0.6</v>
      </c>
      <c r="N3" s="3">
        <f t="shared" si="1"/>
        <v>1</v>
      </c>
      <c r="O3" s="3">
        <f t="shared" si="1"/>
        <v>0.5</v>
      </c>
      <c r="Q3">
        <f t="shared" si="2"/>
        <v>6.8181818181818191E-2</v>
      </c>
      <c r="R3">
        <f t="shared" si="3"/>
        <v>0.42857142857142855</v>
      </c>
    </row>
    <row r="4" spans="1:18" x14ac:dyDescent="0.2">
      <c r="A4" t="s">
        <v>105</v>
      </c>
      <c r="B4">
        <v>5.9999999999999991</v>
      </c>
      <c r="C4">
        <v>9</v>
      </c>
      <c r="E4" s="4">
        <f t="shared" si="0"/>
        <v>5.9999999999999991</v>
      </c>
      <c r="F4" s="3">
        <f t="shared" si="1"/>
        <v>2.9999999999999991</v>
      </c>
      <c r="G4" s="3">
        <f t="shared" si="1"/>
        <v>1.9999999999999998</v>
      </c>
      <c r="H4" s="3">
        <f t="shared" si="1"/>
        <v>1</v>
      </c>
      <c r="I4" s="3">
        <f t="shared" si="1"/>
        <v>0.85714285714285698</v>
      </c>
      <c r="J4" s="3">
        <f t="shared" si="1"/>
        <v>1.4999999999999996</v>
      </c>
      <c r="K4" s="3">
        <f t="shared" si="1"/>
        <v>1.1999999999999997</v>
      </c>
      <c r="L4" s="3">
        <f t="shared" si="1"/>
        <v>1.9999999999999998</v>
      </c>
      <c r="M4" s="3">
        <f t="shared" si="1"/>
        <v>1.1999999999999997</v>
      </c>
      <c r="N4" s="3">
        <f t="shared" si="1"/>
        <v>1.9999999999999998</v>
      </c>
      <c r="O4" s="3">
        <f t="shared" si="1"/>
        <v>0.99999999999999989</v>
      </c>
      <c r="Q4">
        <f t="shared" si="2"/>
        <v>0.13636363636363638</v>
      </c>
      <c r="R4">
        <f t="shared" si="3"/>
        <v>0.8571428571428571</v>
      </c>
    </row>
    <row r="5" spans="1:18" x14ac:dyDescent="0.2">
      <c r="A5" t="s">
        <v>104</v>
      </c>
      <c r="B5">
        <v>7</v>
      </c>
      <c r="C5">
        <v>6</v>
      </c>
      <c r="E5" s="4">
        <f t="shared" si="0"/>
        <v>7</v>
      </c>
      <c r="F5" s="3">
        <f t="shared" si="1"/>
        <v>3.4999999999999991</v>
      </c>
      <c r="G5" s="3">
        <f t="shared" si="1"/>
        <v>2.3333333333333335</v>
      </c>
      <c r="H5" s="3">
        <f t="shared" si="1"/>
        <v>1.1666666666666667</v>
      </c>
      <c r="I5" s="3">
        <f t="shared" si="1"/>
        <v>1</v>
      </c>
      <c r="J5" s="3">
        <f t="shared" si="1"/>
        <v>1.7499999999999996</v>
      </c>
      <c r="K5" s="3">
        <f t="shared" si="1"/>
        <v>1.4</v>
      </c>
      <c r="L5" s="3">
        <f t="shared" si="1"/>
        <v>2.3333333333333335</v>
      </c>
      <c r="M5" s="3">
        <f t="shared" si="1"/>
        <v>1.4</v>
      </c>
      <c r="N5" s="3">
        <f t="shared" si="1"/>
        <v>2.3333333333333335</v>
      </c>
      <c r="O5" s="3">
        <f t="shared" si="1"/>
        <v>1.1666666666666667</v>
      </c>
      <c r="Q5">
        <f t="shared" si="2"/>
        <v>0.15909090909090912</v>
      </c>
      <c r="R5">
        <f t="shared" si="3"/>
        <v>1</v>
      </c>
    </row>
    <row r="6" spans="1:18" x14ac:dyDescent="0.2">
      <c r="A6" t="s">
        <v>103</v>
      </c>
      <c r="B6">
        <v>4.0000000000000009</v>
      </c>
      <c r="C6">
        <v>9</v>
      </c>
      <c r="E6" s="4">
        <f t="shared" si="0"/>
        <v>4.0000000000000009</v>
      </c>
      <c r="F6" s="3">
        <f t="shared" si="1"/>
        <v>2</v>
      </c>
      <c r="G6" s="3">
        <f t="shared" si="1"/>
        <v>1.3333333333333337</v>
      </c>
      <c r="H6" s="3">
        <f t="shared" si="1"/>
        <v>0.66666666666666696</v>
      </c>
      <c r="I6" s="3">
        <f t="shared" si="1"/>
        <v>0.57142857142857151</v>
      </c>
      <c r="J6" s="3">
        <f t="shared" si="1"/>
        <v>1</v>
      </c>
      <c r="K6" s="3">
        <f t="shared" si="1"/>
        <v>0.80000000000000016</v>
      </c>
      <c r="L6" s="3">
        <f t="shared" si="1"/>
        <v>1.3333333333333337</v>
      </c>
      <c r="M6" s="3">
        <f t="shared" si="1"/>
        <v>0.80000000000000016</v>
      </c>
      <c r="N6" s="3">
        <f t="shared" si="1"/>
        <v>1.3333333333333337</v>
      </c>
      <c r="O6" s="3">
        <f t="shared" si="1"/>
        <v>0.66666666666666685</v>
      </c>
      <c r="Q6">
        <f t="shared" si="2"/>
        <v>9.0909090909090939E-2</v>
      </c>
      <c r="R6">
        <f t="shared" si="3"/>
        <v>0.57142857142857151</v>
      </c>
    </row>
    <row r="7" spans="1:18" x14ac:dyDescent="0.2">
      <c r="A7" t="s">
        <v>102</v>
      </c>
      <c r="B7">
        <v>5</v>
      </c>
      <c r="C7">
        <v>4</v>
      </c>
      <c r="E7" s="4">
        <f t="shared" si="0"/>
        <v>5</v>
      </c>
      <c r="F7" s="3">
        <f t="shared" si="1"/>
        <v>2.4999999999999996</v>
      </c>
      <c r="G7" s="3">
        <f t="shared" si="1"/>
        <v>1.6666666666666667</v>
      </c>
      <c r="H7" s="3">
        <f t="shared" si="1"/>
        <v>0.83333333333333348</v>
      </c>
      <c r="I7" s="3">
        <f t="shared" si="1"/>
        <v>0.7142857142857143</v>
      </c>
      <c r="J7" s="3">
        <f t="shared" si="1"/>
        <v>1.2499999999999998</v>
      </c>
      <c r="K7" s="3">
        <f t="shared" si="1"/>
        <v>1</v>
      </c>
      <c r="L7" s="3">
        <f t="shared" si="1"/>
        <v>1.6666666666666667</v>
      </c>
      <c r="M7" s="3">
        <f t="shared" si="1"/>
        <v>1</v>
      </c>
      <c r="N7" s="3">
        <f t="shared" si="1"/>
        <v>1.6666666666666667</v>
      </c>
      <c r="O7" s="3">
        <f t="shared" si="1"/>
        <v>0.83333333333333337</v>
      </c>
      <c r="Q7">
        <f t="shared" si="2"/>
        <v>0.11363636363636366</v>
      </c>
      <c r="R7">
        <f t="shared" si="3"/>
        <v>0.7142857142857143</v>
      </c>
    </row>
    <row r="8" spans="1:18" x14ac:dyDescent="0.2">
      <c r="A8" t="s">
        <v>101</v>
      </c>
      <c r="B8">
        <v>3</v>
      </c>
      <c r="C8">
        <v>3</v>
      </c>
      <c r="E8" s="4">
        <f t="shared" si="0"/>
        <v>3</v>
      </c>
      <c r="F8" s="3">
        <f t="shared" si="1"/>
        <v>1.4999999999999996</v>
      </c>
      <c r="G8" s="3">
        <f t="shared" si="1"/>
        <v>1</v>
      </c>
      <c r="H8" s="3">
        <f t="shared" si="1"/>
        <v>0.50000000000000011</v>
      </c>
      <c r="I8" s="3">
        <f t="shared" si="1"/>
        <v>0.42857142857142855</v>
      </c>
      <c r="J8" s="3">
        <f t="shared" si="1"/>
        <v>0.74999999999999978</v>
      </c>
      <c r="K8" s="3">
        <f t="shared" si="1"/>
        <v>0.6</v>
      </c>
      <c r="L8" s="3">
        <f t="shared" si="1"/>
        <v>1</v>
      </c>
      <c r="M8" s="3">
        <f t="shared" si="1"/>
        <v>0.6</v>
      </c>
      <c r="N8" s="3">
        <f t="shared" si="1"/>
        <v>1</v>
      </c>
      <c r="O8" s="3">
        <f t="shared" si="1"/>
        <v>0.5</v>
      </c>
      <c r="Q8">
        <f t="shared" si="2"/>
        <v>6.8181818181818191E-2</v>
      </c>
      <c r="R8">
        <f t="shared" si="3"/>
        <v>0.42857142857142855</v>
      </c>
    </row>
    <row r="9" spans="1:18" x14ac:dyDescent="0.2">
      <c r="A9" t="s">
        <v>100</v>
      </c>
      <c r="B9">
        <v>5</v>
      </c>
      <c r="C9">
        <v>5</v>
      </c>
      <c r="E9" s="4">
        <f t="shared" si="0"/>
        <v>5</v>
      </c>
      <c r="F9" s="3">
        <f t="shared" si="1"/>
        <v>2.4999999999999996</v>
      </c>
      <c r="G9" s="3">
        <f t="shared" si="1"/>
        <v>1.6666666666666667</v>
      </c>
      <c r="H9" s="3">
        <f t="shared" si="1"/>
        <v>0.83333333333333348</v>
      </c>
      <c r="I9" s="3">
        <f t="shared" si="1"/>
        <v>0.7142857142857143</v>
      </c>
      <c r="J9" s="3">
        <f t="shared" si="1"/>
        <v>1.2499999999999998</v>
      </c>
      <c r="K9" s="3">
        <f t="shared" si="1"/>
        <v>1</v>
      </c>
      <c r="L9" s="3">
        <f t="shared" si="1"/>
        <v>1.6666666666666667</v>
      </c>
      <c r="M9" s="3">
        <f t="shared" si="1"/>
        <v>1</v>
      </c>
      <c r="N9" s="3">
        <f t="shared" si="1"/>
        <v>1.6666666666666667</v>
      </c>
      <c r="O9" s="3">
        <f t="shared" si="1"/>
        <v>0.83333333333333337</v>
      </c>
      <c r="Q9">
        <f t="shared" si="2"/>
        <v>0.11363636363636366</v>
      </c>
      <c r="R9">
        <f t="shared" si="3"/>
        <v>0.7142857142857143</v>
      </c>
    </row>
    <row r="10" spans="1:18" x14ac:dyDescent="0.2">
      <c r="A10" t="s">
        <v>99</v>
      </c>
      <c r="B10">
        <v>3</v>
      </c>
      <c r="C10">
        <v>3</v>
      </c>
      <c r="E10" s="4">
        <f t="shared" si="0"/>
        <v>3</v>
      </c>
      <c r="F10" s="3">
        <f t="shared" si="1"/>
        <v>1.4999999999999996</v>
      </c>
      <c r="G10" s="3">
        <f t="shared" si="1"/>
        <v>1</v>
      </c>
      <c r="H10" s="3">
        <f t="shared" si="1"/>
        <v>0.50000000000000011</v>
      </c>
      <c r="I10" s="3">
        <f t="shared" si="1"/>
        <v>0.42857142857142855</v>
      </c>
      <c r="J10" s="3">
        <f t="shared" si="1"/>
        <v>0.74999999999999978</v>
      </c>
      <c r="K10" s="3">
        <f t="shared" si="1"/>
        <v>0.6</v>
      </c>
      <c r="L10" s="3">
        <f t="shared" si="1"/>
        <v>1</v>
      </c>
      <c r="M10" s="3">
        <f t="shared" si="1"/>
        <v>0.6</v>
      </c>
      <c r="N10" s="3">
        <f t="shared" si="1"/>
        <v>1</v>
      </c>
      <c r="O10" s="3">
        <f t="shared" si="1"/>
        <v>0.5</v>
      </c>
      <c r="Q10">
        <f t="shared" si="2"/>
        <v>6.8181818181818191E-2</v>
      </c>
      <c r="R10">
        <f t="shared" si="3"/>
        <v>0.42857142857142855</v>
      </c>
    </row>
    <row r="11" spans="1:18" x14ac:dyDescent="0.2">
      <c r="A11" t="s">
        <v>98</v>
      </c>
      <c r="B11">
        <v>6</v>
      </c>
      <c r="C11">
        <v>4</v>
      </c>
      <c r="E11" s="4">
        <f t="shared" si="0"/>
        <v>6</v>
      </c>
      <c r="F11" s="3">
        <f t="shared" si="1"/>
        <v>2.9999999999999991</v>
      </c>
      <c r="G11" s="3">
        <f t="shared" si="1"/>
        <v>2</v>
      </c>
      <c r="H11" s="3">
        <f t="shared" si="1"/>
        <v>1.0000000000000002</v>
      </c>
      <c r="I11" s="3">
        <f t="shared" si="1"/>
        <v>0.8571428571428571</v>
      </c>
      <c r="J11" s="3">
        <f t="shared" si="1"/>
        <v>1.4999999999999996</v>
      </c>
      <c r="K11" s="3">
        <f t="shared" si="1"/>
        <v>1.2</v>
      </c>
      <c r="L11" s="3">
        <f t="shared" si="1"/>
        <v>2</v>
      </c>
      <c r="M11" s="3">
        <f t="shared" si="1"/>
        <v>1.2</v>
      </c>
      <c r="N11" s="3">
        <f t="shared" si="1"/>
        <v>2</v>
      </c>
      <c r="O11" s="3">
        <f t="shared" si="1"/>
        <v>1</v>
      </c>
      <c r="Q11">
        <f t="shared" si="2"/>
        <v>0.13636363636363638</v>
      </c>
      <c r="R11">
        <f t="shared" si="3"/>
        <v>0.8571428571428571</v>
      </c>
    </row>
    <row r="12" spans="1:18" x14ac:dyDescent="0.2">
      <c r="B12">
        <f>MAX(B2:B11)</f>
        <v>7</v>
      </c>
      <c r="C12">
        <f>MAX(C2:C11)</f>
        <v>9</v>
      </c>
      <c r="P12" s="5" t="s">
        <v>95</v>
      </c>
      <c r="Q12">
        <f>SUM(Q2:Q11)</f>
        <v>1.0000000000000002</v>
      </c>
      <c r="R12">
        <f>SUM(R2:R11)</f>
        <v>6.2857142857142856</v>
      </c>
    </row>
    <row r="14" spans="1:18" x14ac:dyDescent="0.2">
      <c r="E14" s="4"/>
      <c r="F14" s="4" cm="1">
        <f t="array" ref="F14:O14">TRANSPOSE(E15:E24)</f>
        <v>2</v>
      </c>
      <c r="G14" s="4">
        <v>3</v>
      </c>
      <c r="H14" s="4">
        <v>9</v>
      </c>
      <c r="I14" s="4">
        <v>6</v>
      </c>
      <c r="J14" s="4">
        <v>9</v>
      </c>
      <c r="K14" s="4">
        <v>4</v>
      </c>
      <c r="L14" s="4">
        <v>3</v>
      </c>
      <c r="M14" s="4">
        <v>5</v>
      </c>
      <c r="N14" s="4">
        <v>3</v>
      </c>
      <c r="O14" s="4">
        <v>4</v>
      </c>
      <c r="Q14" t="s">
        <v>97</v>
      </c>
      <c r="R14" t="s">
        <v>96</v>
      </c>
    </row>
    <row r="15" spans="1:18" x14ac:dyDescent="0.2">
      <c r="E15" s="4">
        <f t="shared" ref="E15:E24" si="4">C2</f>
        <v>2</v>
      </c>
      <c r="F15" s="3">
        <f t="shared" ref="F15:O24" si="5">$E15/F$14</f>
        <v>1</v>
      </c>
      <c r="G15" s="3">
        <f t="shared" si="5"/>
        <v>0.66666666666666663</v>
      </c>
      <c r="H15" s="3">
        <f t="shared" si="5"/>
        <v>0.22222222222222221</v>
      </c>
      <c r="I15" s="3">
        <f t="shared" si="5"/>
        <v>0.33333333333333331</v>
      </c>
      <c r="J15" s="3">
        <f t="shared" si="5"/>
        <v>0.22222222222222221</v>
      </c>
      <c r="K15" s="3">
        <f t="shared" si="5"/>
        <v>0.5</v>
      </c>
      <c r="L15" s="3">
        <f t="shared" si="5"/>
        <v>0.66666666666666663</v>
      </c>
      <c r="M15" s="3">
        <f t="shared" si="5"/>
        <v>0.4</v>
      </c>
      <c r="N15" s="3">
        <f t="shared" si="5"/>
        <v>0.66666666666666663</v>
      </c>
      <c r="O15" s="3">
        <f t="shared" si="5"/>
        <v>0.5</v>
      </c>
      <c r="Q15">
        <f t="shared" ref="Q15:Q24" si="6">SUM(F15:O15)/SUM($F$15:$O$24)</f>
        <v>4.1666666666666685E-2</v>
      </c>
      <c r="R15">
        <f t="shared" ref="R15:R24" si="7">Q15/MAX($Q$15:$Q$24)</f>
        <v>0.22222222222222221</v>
      </c>
    </row>
    <row r="16" spans="1:18" x14ac:dyDescent="0.2">
      <c r="E16" s="4">
        <f t="shared" si="4"/>
        <v>3</v>
      </c>
      <c r="F16" s="3">
        <f t="shared" si="5"/>
        <v>1.5</v>
      </c>
      <c r="G16" s="3">
        <f t="shared" si="5"/>
        <v>1</v>
      </c>
      <c r="H16" s="3">
        <f t="shared" si="5"/>
        <v>0.33333333333333331</v>
      </c>
      <c r="I16" s="3">
        <f t="shared" si="5"/>
        <v>0.5</v>
      </c>
      <c r="J16" s="3">
        <f t="shared" si="5"/>
        <v>0.33333333333333331</v>
      </c>
      <c r="K16" s="3">
        <f t="shared" si="5"/>
        <v>0.75</v>
      </c>
      <c r="L16" s="3">
        <f t="shared" si="5"/>
        <v>1</v>
      </c>
      <c r="M16" s="3">
        <f t="shared" si="5"/>
        <v>0.6</v>
      </c>
      <c r="N16" s="3">
        <f t="shared" si="5"/>
        <v>1</v>
      </c>
      <c r="O16" s="3">
        <f t="shared" si="5"/>
        <v>0.75</v>
      </c>
      <c r="Q16">
        <f t="shared" si="6"/>
        <v>6.2500000000000028E-2</v>
      </c>
      <c r="R16">
        <f t="shared" si="7"/>
        <v>0.33333333333333331</v>
      </c>
    </row>
    <row r="17" spans="5:18" x14ac:dyDescent="0.2">
      <c r="E17" s="4">
        <f t="shared" si="4"/>
        <v>9</v>
      </c>
      <c r="F17" s="3">
        <f t="shared" si="5"/>
        <v>4.5</v>
      </c>
      <c r="G17" s="3">
        <f t="shared" si="5"/>
        <v>3</v>
      </c>
      <c r="H17" s="3">
        <f t="shared" si="5"/>
        <v>1</v>
      </c>
      <c r="I17" s="3">
        <f t="shared" si="5"/>
        <v>1.5</v>
      </c>
      <c r="J17" s="3">
        <f t="shared" si="5"/>
        <v>1</v>
      </c>
      <c r="K17" s="3">
        <f t="shared" si="5"/>
        <v>2.25</v>
      </c>
      <c r="L17" s="3">
        <f t="shared" si="5"/>
        <v>3</v>
      </c>
      <c r="M17" s="3">
        <f t="shared" si="5"/>
        <v>1.8</v>
      </c>
      <c r="N17" s="3">
        <f t="shared" si="5"/>
        <v>3</v>
      </c>
      <c r="O17" s="3">
        <f t="shared" si="5"/>
        <v>2.25</v>
      </c>
      <c r="Q17">
        <f t="shared" si="6"/>
        <v>0.18750000000000008</v>
      </c>
      <c r="R17">
        <f t="shared" si="7"/>
        <v>1</v>
      </c>
    </row>
    <row r="18" spans="5:18" x14ac:dyDescent="0.2">
      <c r="E18" s="4">
        <f t="shared" si="4"/>
        <v>6</v>
      </c>
      <c r="F18" s="3">
        <f t="shared" si="5"/>
        <v>3</v>
      </c>
      <c r="G18" s="3">
        <f t="shared" si="5"/>
        <v>2</v>
      </c>
      <c r="H18" s="3">
        <f t="shared" si="5"/>
        <v>0.66666666666666663</v>
      </c>
      <c r="I18" s="3">
        <f t="shared" si="5"/>
        <v>1</v>
      </c>
      <c r="J18" s="3">
        <f t="shared" si="5"/>
        <v>0.66666666666666663</v>
      </c>
      <c r="K18" s="3">
        <f t="shared" si="5"/>
        <v>1.5</v>
      </c>
      <c r="L18" s="3">
        <f t="shared" si="5"/>
        <v>2</v>
      </c>
      <c r="M18" s="3">
        <f t="shared" si="5"/>
        <v>1.2</v>
      </c>
      <c r="N18" s="3">
        <f t="shared" si="5"/>
        <v>2</v>
      </c>
      <c r="O18" s="3">
        <f t="shared" si="5"/>
        <v>1.5</v>
      </c>
      <c r="Q18">
        <f t="shared" si="6"/>
        <v>0.12500000000000006</v>
      </c>
      <c r="R18">
        <f t="shared" si="7"/>
        <v>0.66666666666666663</v>
      </c>
    </row>
    <row r="19" spans="5:18" x14ac:dyDescent="0.2">
      <c r="E19" s="4">
        <f t="shared" si="4"/>
        <v>9</v>
      </c>
      <c r="F19" s="3">
        <f t="shared" si="5"/>
        <v>4.5</v>
      </c>
      <c r="G19" s="3">
        <f t="shared" si="5"/>
        <v>3</v>
      </c>
      <c r="H19" s="3">
        <f t="shared" si="5"/>
        <v>1</v>
      </c>
      <c r="I19" s="3">
        <f t="shared" si="5"/>
        <v>1.5</v>
      </c>
      <c r="J19" s="3">
        <f t="shared" si="5"/>
        <v>1</v>
      </c>
      <c r="K19" s="3">
        <f t="shared" si="5"/>
        <v>2.25</v>
      </c>
      <c r="L19" s="3">
        <f t="shared" si="5"/>
        <v>3</v>
      </c>
      <c r="M19" s="3">
        <f t="shared" si="5"/>
        <v>1.8</v>
      </c>
      <c r="N19" s="3">
        <f t="shared" si="5"/>
        <v>3</v>
      </c>
      <c r="O19" s="3">
        <f t="shared" si="5"/>
        <v>2.25</v>
      </c>
      <c r="Q19">
        <f t="shared" si="6"/>
        <v>0.18750000000000008</v>
      </c>
      <c r="R19">
        <f t="shared" si="7"/>
        <v>1</v>
      </c>
    </row>
    <row r="20" spans="5:18" x14ac:dyDescent="0.2">
      <c r="E20" s="4">
        <f t="shared" si="4"/>
        <v>4</v>
      </c>
      <c r="F20" s="3">
        <f t="shared" si="5"/>
        <v>2</v>
      </c>
      <c r="G20" s="3">
        <f t="shared" si="5"/>
        <v>1.3333333333333333</v>
      </c>
      <c r="H20" s="3">
        <f t="shared" si="5"/>
        <v>0.44444444444444442</v>
      </c>
      <c r="I20" s="3">
        <f t="shared" si="5"/>
        <v>0.66666666666666663</v>
      </c>
      <c r="J20" s="3">
        <f t="shared" si="5"/>
        <v>0.44444444444444442</v>
      </c>
      <c r="K20" s="3">
        <f t="shared" si="5"/>
        <v>1</v>
      </c>
      <c r="L20" s="3">
        <f t="shared" si="5"/>
        <v>1.3333333333333333</v>
      </c>
      <c r="M20" s="3">
        <f t="shared" si="5"/>
        <v>0.8</v>
      </c>
      <c r="N20" s="3">
        <f t="shared" si="5"/>
        <v>1.3333333333333333</v>
      </c>
      <c r="O20" s="3">
        <f t="shared" si="5"/>
        <v>1</v>
      </c>
      <c r="Q20">
        <f t="shared" si="6"/>
        <v>8.333333333333337E-2</v>
      </c>
      <c r="R20">
        <f t="shared" si="7"/>
        <v>0.44444444444444442</v>
      </c>
    </row>
    <row r="21" spans="5:18" x14ac:dyDescent="0.2">
      <c r="E21" s="4">
        <f t="shared" si="4"/>
        <v>3</v>
      </c>
      <c r="F21" s="3">
        <f t="shared" si="5"/>
        <v>1.5</v>
      </c>
      <c r="G21" s="3">
        <f t="shared" si="5"/>
        <v>1</v>
      </c>
      <c r="H21" s="3">
        <f t="shared" si="5"/>
        <v>0.33333333333333331</v>
      </c>
      <c r="I21" s="3">
        <f t="shared" si="5"/>
        <v>0.5</v>
      </c>
      <c r="J21" s="3">
        <f t="shared" si="5"/>
        <v>0.33333333333333331</v>
      </c>
      <c r="K21" s="3">
        <f t="shared" si="5"/>
        <v>0.75</v>
      </c>
      <c r="L21" s="3">
        <f t="shared" si="5"/>
        <v>1</v>
      </c>
      <c r="M21" s="3">
        <f t="shared" si="5"/>
        <v>0.6</v>
      </c>
      <c r="N21" s="3">
        <f t="shared" si="5"/>
        <v>1</v>
      </c>
      <c r="O21" s="3">
        <f t="shared" si="5"/>
        <v>0.75</v>
      </c>
      <c r="Q21">
        <f t="shared" si="6"/>
        <v>6.2500000000000028E-2</v>
      </c>
      <c r="R21">
        <f t="shared" si="7"/>
        <v>0.33333333333333331</v>
      </c>
    </row>
    <row r="22" spans="5:18" x14ac:dyDescent="0.2">
      <c r="E22" s="4">
        <f t="shared" si="4"/>
        <v>5</v>
      </c>
      <c r="F22" s="3">
        <f t="shared" si="5"/>
        <v>2.5</v>
      </c>
      <c r="G22" s="3">
        <f t="shared" si="5"/>
        <v>1.6666666666666667</v>
      </c>
      <c r="H22" s="3">
        <f t="shared" si="5"/>
        <v>0.55555555555555558</v>
      </c>
      <c r="I22" s="3">
        <f t="shared" si="5"/>
        <v>0.83333333333333337</v>
      </c>
      <c r="J22" s="3">
        <f t="shared" si="5"/>
        <v>0.55555555555555558</v>
      </c>
      <c r="K22" s="3">
        <f t="shared" si="5"/>
        <v>1.25</v>
      </c>
      <c r="L22" s="3">
        <f t="shared" si="5"/>
        <v>1.6666666666666667</v>
      </c>
      <c r="M22" s="3">
        <f t="shared" si="5"/>
        <v>1</v>
      </c>
      <c r="N22" s="3">
        <f t="shared" si="5"/>
        <v>1.6666666666666667</v>
      </c>
      <c r="O22" s="3">
        <f t="shared" si="5"/>
        <v>1.25</v>
      </c>
      <c r="Q22">
        <f t="shared" si="6"/>
        <v>0.1041666666666667</v>
      </c>
      <c r="R22">
        <f t="shared" si="7"/>
        <v>0.55555555555555547</v>
      </c>
    </row>
    <row r="23" spans="5:18" x14ac:dyDescent="0.2">
      <c r="E23" s="4">
        <f t="shared" si="4"/>
        <v>3</v>
      </c>
      <c r="F23" s="3">
        <f t="shared" si="5"/>
        <v>1.5</v>
      </c>
      <c r="G23" s="3">
        <f t="shared" si="5"/>
        <v>1</v>
      </c>
      <c r="H23" s="3">
        <f t="shared" si="5"/>
        <v>0.33333333333333331</v>
      </c>
      <c r="I23" s="3">
        <f t="shared" si="5"/>
        <v>0.5</v>
      </c>
      <c r="J23" s="3">
        <f t="shared" si="5"/>
        <v>0.33333333333333331</v>
      </c>
      <c r="K23" s="3">
        <f t="shared" si="5"/>
        <v>0.75</v>
      </c>
      <c r="L23" s="3">
        <f t="shared" si="5"/>
        <v>1</v>
      </c>
      <c r="M23" s="3">
        <f t="shared" si="5"/>
        <v>0.6</v>
      </c>
      <c r="N23" s="3">
        <f t="shared" si="5"/>
        <v>1</v>
      </c>
      <c r="O23" s="3">
        <f t="shared" si="5"/>
        <v>0.75</v>
      </c>
      <c r="Q23">
        <f t="shared" si="6"/>
        <v>6.2500000000000028E-2</v>
      </c>
      <c r="R23">
        <f t="shared" si="7"/>
        <v>0.33333333333333331</v>
      </c>
    </row>
    <row r="24" spans="5:18" x14ac:dyDescent="0.2">
      <c r="E24" s="4">
        <f t="shared" si="4"/>
        <v>4</v>
      </c>
      <c r="F24" s="3">
        <f t="shared" si="5"/>
        <v>2</v>
      </c>
      <c r="G24" s="3">
        <f t="shared" si="5"/>
        <v>1.3333333333333333</v>
      </c>
      <c r="H24" s="3">
        <f t="shared" si="5"/>
        <v>0.44444444444444442</v>
      </c>
      <c r="I24" s="3">
        <f t="shared" si="5"/>
        <v>0.66666666666666663</v>
      </c>
      <c r="J24" s="3">
        <f t="shared" si="5"/>
        <v>0.44444444444444442</v>
      </c>
      <c r="K24" s="3">
        <f t="shared" si="5"/>
        <v>1</v>
      </c>
      <c r="L24" s="3">
        <f t="shared" si="5"/>
        <v>1.3333333333333333</v>
      </c>
      <c r="M24" s="3">
        <f t="shared" si="5"/>
        <v>0.8</v>
      </c>
      <c r="N24" s="3">
        <f t="shared" si="5"/>
        <v>1.3333333333333333</v>
      </c>
      <c r="O24" s="3">
        <f t="shared" si="5"/>
        <v>1</v>
      </c>
      <c r="Q24">
        <f t="shared" si="6"/>
        <v>8.333333333333337E-2</v>
      </c>
      <c r="R24">
        <f t="shared" si="7"/>
        <v>0.44444444444444442</v>
      </c>
    </row>
    <row r="25" spans="5:18" x14ac:dyDescent="0.2">
      <c r="P25" t="s">
        <v>95</v>
      </c>
      <c r="Q25">
        <f>SUM(Q15:Q24)</f>
        <v>1.0000000000000004</v>
      </c>
      <c r="R25">
        <f>SUM(R15:R24)</f>
        <v>5.333333333333333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42F0F-F10A-C443-8C8D-A70DB58D161B}">
  <dimension ref="A1:AA25"/>
  <sheetViews>
    <sheetView tabSelected="1" zoomScale="117" workbookViewId="0">
      <selection activeCell="AA5" sqref="AA5"/>
    </sheetView>
  </sheetViews>
  <sheetFormatPr baseColWidth="10" defaultRowHeight="16" x14ac:dyDescent="0.2"/>
  <cols>
    <col min="1" max="1" width="20.5" customWidth="1"/>
  </cols>
  <sheetData>
    <row r="1" spans="1:27" x14ac:dyDescent="0.2">
      <c r="A1" s="3" t="s">
        <v>114</v>
      </c>
      <c r="B1" s="7" t="str" cm="1">
        <f t="array" ref="B1:K1">TRANSPOSE(A2:A11)</f>
        <v>Контроль и ревизия</v>
      </c>
      <c r="C1" s="7" t="str">
        <v>Аудит</v>
      </c>
      <c r="D1" s="7" t="str">
        <v>ММВЗФМ</v>
      </c>
      <c r="E1" s="7" t="str">
        <v>СТБД</v>
      </c>
      <c r="F1" s="7" t="str">
        <v>УИР</v>
      </c>
      <c r="G1" s="7" t="str">
        <v>Английский</v>
      </c>
      <c r="H1" s="7" t="str">
        <v>РИАС</v>
      </c>
      <c r="I1" s="7" t="str">
        <v>ИРФМ</v>
      </c>
      <c r="J1" s="7" t="str">
        <v>Экономический анализ</v>
      </c>
      <c r="K1" s="7" t="str">
        <v>Экономическая безопасность</v>
      </c>
      <c r="N1" s="3" t="s">
        <v>114</v>
      </c>
      <c r="O1" s="7" t="str" cm="1">
        <f t="array" ref="O1:X1">TRANSPOSE(N2:N11)</f>
        <v>Контроль и ревизия</v>
      </c>
      <c r="P1" s="7" t="str">
        <v>Аудит</v>
      </c>
      <c r="Q1" s="7" t="str">
        <v>ММВЗФМ</v>
      </c>
      <c r="R1" s="7" t="str">
        <v>СТБД</v>
      </c>
      <c r="S1" s="7" t="str">
        <v>УИР</v>
      </c>
      <c r="T1" s="7" t="str">
        <v>Английский</v>
      </c>
      <c r="U1" s="7" t="str">
        <v>РИАС</v>
      </c>
      <c r="V1" s="7" t="str">
        <v>ИРФМ</v>
      </c>
      <c r="W1" s="7" t="str">
        <v>Экономический анализ</v>
      </c>
      <c r="X1" s="7" t="str">
        <v>Экономическая безопасность</v>
      </c>
      <c r="Z1" s="16" t="s">
        <v>112</v>
      </c>
      <c r="AA1" s="3" t="s">
        <v>164</v>
      </c>
    </row>
    <row r="2" spans="1:27" x14ac:dyDescent="0.2">
      <c r="A2" s="7" t="s">
        <v>107</v>
      </c>
      <c r="B2" s="8">
        <v>1</v>
      </c>
      <c r="C2" s="8">
        <v>1</v>
      </c>
      <c r="D2" s="8">
        <v>0.2</v>
      </c>
      <c r="E2" s="8">
        <v>0.33333333333333331</v>
      </c>
      <c r="F2" s="8">
        <v>1</v>
      </c>
      <c r="G2" s="8">
        <v>0.33333333333333331</v>
      </c>
      <c r="H2" s="8">
        <v>3</v>
      </c>
      <c r="I2" s="8">
        <v>2</v>
      </c>
      <c r="J2" s="8">
        <v>1</v>
      </c>
      <c r="K2" s="8">
        <v>5</v>
      </c>
      <c r="N2" s="7" t="s">
        <v>107</v>
      </c>
      <c r="O2" s="6">
        <f t="shared" ref="O2:O11" si="0">B2/MAX($B$2:$K$11)</f>
        <v>0.04</v>
      </c>
      <c r="P2" s="6">
        <f t="shared" ref="P2:P11" si="1">C2/MAX($B$2:$K$11)</f>
        <v>0.04</v>
      </c>
      <c r="Q2" s="6">
        <f t="shared" ref="Q2:Q11" si="2">D2/MAX($B$2:$K$11)</f>
        <v>8.0000000000000002E-3</v>
      </c>
      <c r="R2" s="6">
        <f t="shared" ref="R2:R11" si="3">E2/MAX($B$2:$K$11)</f>
        <v>1.3333333333333332E-2</v>
      </c>
      <c r="S2" s="6">
        <f t="shared" ref="S2:S11" si="4">F2/MAX($B$2:$K$11)</f>
        <v>0.04</v>
      </c>
      <c r="T2" s="6">
        <f t="shared" ref="T2:T11" si="5">G2/MAX($B$2:$K$11)</f>
        <v>1.3333333333333332E-2</v>
      </c>
      <c r="U2" s="6">
        <f t="shared" ref="U2:U11" si="6">H2/MAX($B$2:$K$11)</f>
        <v>0.12</v>
      </c>
      <c r="V2" s="6">
        <f t="shared" ref="V2:V11" si="7">I2/MAX($B$2:$K$11)</f>
        <v>0.08</v>
      </c>
      <c r="W2" s="6">
        <f t="shared" ref="W2:W11" si="8">J2/MAX($B$2:$K$11)</f>
        <v>0.04</v>
      </c>
      <c r="X2" s="6">
        <f t="shared" ref="X2:X11" si="9">K2/MAX($B$2:$K$11)</f>
        <v>0.2</v>
      </c>
      <c r="Z2" s="17">
        <f t="shared" ref="Z2:Z11" si="10">SUM(O2:X2)/SUM($O$2:$X$11)</f>
        <v>6.2370062370062436E-2</v>
      </c>
      <c r="AA2" s="3">
        <f>Z2/MAX($Z$2:$Z$11)</f>
        <v>0.19999999999999998</v>
      </c>
    </row>
    <row r="3" spans="1:27" x14ac:dyDescent="0.2">
      <c r="A3" s="7" t="s">
        <v>106</v>
      </c>
      <c r="B3" s="8">
        <f>1/C2</f>
        <v>1</v>
      </c>
      <c r="C3" s="8">
        <f t="shared" ref="C3:K11" si="11">IF(ROW(C3)-COLUMN(C3)=0,1,$B3*C$2)</f>
        <v>1</v>
      </c>
      <c r="D3" s="8">
        <f t="shared" si="11"/>
        <v>0.2</v>
      </c>
      <c r="E3" s="8">
        <f t="shared" si="11"/>
        <v>0.33333333333333331</v>
      </c>
      <c r="F3" s="8">
        <f t="shared" si="11"/>
        <v>1</v>
      </c>
      <c r="G3" s="8">
        <f t="shared" si="11"/>
        <v>0.33333333333333331</v>
      </c>
      <c r="H3" s="8">
        <f t="shared" si="11"/>
        <v>3</v>
      </c>
      <c r="I3" s="8">
        <f t="shared" si="11"/>
        <v>2</v>
      </c>
      <c r="J3" s="8">
        <f t="shared" si="11"/>
        <v>1</v>
      </c>
      <c r="K3" s="8">
        <f t="shared" si="11"/>
        <v>5</v>
      </c>
      <c r="N3" s="7" t="s">
        <v>106</v>
      </c>
      <c r="O3" s="6">
        <f t="shared" si="0"/>
        <v>0.04</v>
      </c>
      <c r="P3" s="6">
        <f t="shared" si="1"/>
        <v>0.04</v>
      </c>
      <c r="Q3" s="6">
        <f t="shared" si="2"/>
        <v>8.0000000000000002E-3</v>
      </c>
      <c r="R3" s="6">
        <f t="shared" si="3"/>
        <v>1.3333333333333332E-2</v>
      </c>
      <c r="S3" s="6">
        <f t="shared" si="4"/>
        <v>0.04</v>
      </c>
      <c r="T3" s="6">
        <f t="shared" si="5"/>
        <v>1.3333333333333332E-2</v>
      </c>
      <c r="U3" s="6">
        <f t="shared" si="6"/>
        <v>0.12</v>
      </c>
      <c r="V3" s="6">
        <f t="shared" si="7"/>
        <v>0.08</v>
      </c>
      <c r="W3" s="6">
        <f t="shared" si="8"/>
        <v>0.04</v>
      </c>
      <c r="X3" s="6">
        <f t="shared" si="9"/>
        <v>0.2</v>
      </c>
      <c r="Z3" s="17">
        <f t="shared" si="10"/>
        <v>6.2370062370062436E-2</v>
      </c>
      <c r="AA3" s="3">
        <f t="shared" ref="AA3:AA11" si="12">Z3/MAX($Z$2:$Z$11)</f>
        <v>0.19999999999999998</v>
      </c>
    </row>
    <row r="4" spans="1:27" x14ac:dyDescent="0.2">
      <c r="A4" s="7" t="s">
        <v>105</v>
      </c>
      <c r="B4" s="8">
        <f>1/D2</f>
        <v>5</v>
      </c>
      <c r="C4" s="8">
        <f t="shared" si="11"/>
        <v>5</v>
      </c>
      <c r="D4" s="8">
        <f t="shared" si="11"/>
        <v>1</v>
      </c>
      <c r="E4" s="8">
        <f t="shared" si="11"/>
        <v>1.6666666666666665</v>
      </c>
      <c r="F4" s="8">
        <f t="shared" si="11"/>
        <v>5</v>
      </c>
      <c r="G4" s="8">
        <f t="shared" si="11"/>
        <v>1.6666666666666665</v>
      </c>
      <c r="H4" s="8">
        <f t="shared" si="11"/>
        <v>15</v>
      </c>
      <c r="I4" s="8">
        <f t="shared" si="11"/>
        <v>10</v>
      </c>
      <c r="J4" s="8">
        <f t="shared" si="11"/>
        <v>5</v>
      </c>
      <c r="K4" s="8">
        <f t="shared" si="11"/>
        <v>25</v>
      </c>
      <c r="N4" s="7" t="s">
        <v>105</v>
      </c>
      <c r="O4" s="6">
        <f t="shared" si="0"/>
        <v>0.2</v>
      </c>
      <c r="P4" s="6">
        <f t="shared" si="1"/>
        <v>0.2</v>
      </c>
      <c r="Q4" s="6">
        <f t="shared" si="2"/>
        <v>0.04</v>
      </c>
      <c r="R4" s="6">
        <f t="shared" si="3"/>
        <v>6.6666666666666666E-2</v>
      </c>
      <c r="S4" s="6">
        <f t="shared" si="4"/>
        <v>0.2</v>
      </c>
      <c r="T4" s="6">
        <f t="shared" si="5"/>
        <v>6.6666666666666666E-2</v>
      </c>
      <c r="U4" s="6">
        <f t="shared" si="6"/>
        <v>0.6</v>
      </c>
      <c r="V4" s="6">
        <f t="shared" si="7"/>
        <v>0.4</v>
      </c>
      <c r="W4" s="6">
        <f t="shared" si="8"/>
        <v>0.2</v>
      </c>
      <c r="X4" s="6">
        <f t="shared" si="9"/>
        <v>1</v>
      </c>
      <c r="Z4" s="17">
        <f t="shared" si="10"/>
        <v>0.3118503118503122</v>
      </c>
      <c r="AA4" s="3">
        <f t="shared" si="12"/>
        <v>1</v>
      </c>
    </row>
    <row r="5" spans="1:27" x14ac:dyDescent="0.2">
      <c r="A5" s="7" t="s">
        <v>104</v>
      </c>
      <c r="B5" s="8">
        <f>1/E2</f>
        <v>3</v>
      </c>
      <c r="C5" s="8">
        <f t="shared" si="11"/>
        <v>3</v>
      </c>
      <c r="D5" s="8">
        <f t="shared" si="11"/>
        <v>0.60000000000000009</v>
      </c>
      <c r="E5" s="8">
        <f t="shared" si="11"/>
        <v>1</v>
      </c>
      <c r="F5" s="8">
        <f t="shared" si="11"/>
        <v>3</v>
      </c>
      <c r="G5" s="8">
        <f t="shared" si="11"/>
        <v>1</v>
      </c>
      <c r="H5" s="8">
        <f t="shared" si="11"/>
        <v>9</v>
      </c>
      <c r="I5" s="8">
        <f t="shared" si="11"/>
        <v>6</v>
      </c>
      <c r="J5" s="8">
        <f t="shared" si="11"/>
        <v>3</v>
      </c>
      <c r="K5" s="8">
        <f t="shared" si="11"/>
        <v>15</v>
      </c>
      <c r="N5" s="7" t="s">
        <v>104</v>
      </c>
      <c r="O5" s="6">
        <f t="shared" si="0"/>
        <v>0.12</v>
      </c>
      <c r="P5" s="6">
        <f t="shared" si="1"/>
        <v>0.12</v>
      </c>
      <c r="Q5" s="6">
        <f t="shared" si="2"/>
        <v>2.4000000000000004E-2</v>
      </c>
      <c r="R5" s="6">
        <f t="shared" si="3"/>
        <v>0.04</v>
      </c>
      <c r="S5" s="6">
        <f t="shared" si="4"/>
        <v>0.12</v>
      </c>
      <c r="T5" s="6">
        <f t="shared" si="5"/>
        <v>0.04</v>
      </c>
      <c r="U5" s="6">
        <f t="shared" si="6"/>
        <v>0.36</v>
      </c>
      <c r="V5" s="6">
        <f t="shared" si="7"/>
        <v>0.24</v>
      </c>
      <c r="W5" s="6">
        <f t="shared" si="8"/>
        <v>0.12</v>
      </c>
      <c r="X5" s="6">
        <f t="shared" si="9"/>
        <v>0.6</v>
      </c>
      <c r="Z5" s="17">
        <f t="shared" si="10"/>
        <v>0.18711018711018734</v>
      </c>
      <c r="AA5" s="3">
        <f t="shared" si="12"/>
        <v>0.60000000000000009</v>
      </c>
    </row>
    <row r="6" spans="1:27" x14ac:dyDescent="0.2">
      <c r="A6" s="7" t="s">
        <v>103</v>
      </c>
      <c r="B6" s="8">
        <f>1/F2</f>
        <v>1</v>
      </c>
      <c r="C6" s="8">
        <f t="shared" si="11"/>
        <v>1</v>
      </c>
      <c r="D6" s="8">
        <f t="shared" si="11"/>
        <v>0.2</v>
      </c>
      <c r="E6" s="8">
        <f t="shared" si="11"/>
        <v>0.33333333333333331</v>
      </c>
      <c r="F6" s="8">
        <f t="shared" si="11"/>
        <v>1</v>
      </c>
      <c r="G6" s="8">
        <f t="shared" si="11"/>
        <v>0.33333333333333331</v>
      </c>
      <c r="H6" s="8">
        <f t="shared" si="11"/>
        <v>3</v>
      </c>
      <c r="I6" s="8">
        <f t="shared" si="11"/>
        <v>2</v>
      </c>
      <c r="J6" s="8">
        <f t="shared" si="11"/>
        <v>1</v>
      </c>
      <c r="K6" s="8">
        <f t="shared" si="11"/>
        <v>5</v>
      </c>
      <c r="N6" s="7" t="s">
        <v>103</v>
      </c>
      <c r="O6" s="6">
        <f t="shared" si="0"/>
        <v>0.04</v>
      </c>
      <c r="P6" s="6">
        <f t="shared" si="1"/>
        <v>0.04</v>
      </c>
      <c r="Q6" s="6">
        <f t="shared" si="2"/>
        <v>8.0000000000000002E-3</v>
      </c>
      <c r="R6" s="6">
        <f t="shared" si="3"/>
        <v>1.3333333333333332E-2</v>
      </c>
      <c r="S6" s="6">
        <f t="shared" si="4"/>
        <v>0.04</v>
      </c>
      <c r="T6" s="6">
        <f t="shared" si="5"/>
        <v>1.3333333333333332E-2</v>
      </c>
      <c r="U6" s="6">
        <f t="shared" si="6"/>
        <v>0.12</v>
      </c>
      <c r="V6" s="6">
        <f t="shared" si="7"/>
        <v>0.08</v>
      </c>
      <c r="W6" s="6">
        <f t="shared" si="8"/>
        <v>0.04</v>
      </c>
      <c r="X6" s="6">
        <f t="shared" si="9"/>
        <v>0.2</v>
      </c>
      <c r="Z6" s="17">
        <f t="shared" si="10"/>
        <v>6.2370062370062436E-2</v>
      </c>
      <c r="AA6" s="3">
        <f t="shared" si="12"/>
        <v>0.19999999999999998</v>
      </c>
    </row>
    <row r="7" spans="1:27" x14ac:dyDescent="0.2">
      <c r="A7" s="7" t="s">
        <v>102</v>
      </c>
      <c r="B7" s="8">
        <f>1/G2</f>
        <v>3</v>
      </c>
      <c r="C7" s="8">
        <f t="shared" si="11"/>
        <v>3</v>
      </c>
      <c r="D7" s="8">
        <f t="shared" si="11"/>
        <v>0.60000000000000009</v>
      </c>
      <c r="E7" s="8">
        <f t="shared" si="11"/>
        <v>1</v>
      </c>
      <c r="F7" s="8">
        <f t="shared" si="11"/>
        <v>3</v>
      </c>
      <c r="G7" s="8">
        <f t="shared" si="11"/>
        <v>1</v>
      </c>
      <c r="H7" s="8">
        <f t="shared" si="11"/>
        <v>9</v>
      </c>
      <c r="I7" s="8">
        <f t="shared" si="11"/>
        <v>6</v>
      </c>
      <c r="J7" s="8">
        <f t="shared" si="11"/>
        <v>3</v>
      </c>
      <c r="K7" s="8">
        <f t="shared" si="11"/>
        <v>15</v>
      </c>
      <c r="N7" s="7" t="s">
        <v>102</v>
      </c>
      <c r="O7" s="6">
        <f t="shared" si="0"/>
        <v>0.12</v>
      </c>
      <c r="P7" s="6">
        <f t="shared" si="1"/>
        <v>0.12</v>
      </c>
      <c r="Q7" s="6">
        <f t="shared" si="2"/>
        <v>2.4000000000000004E-2</v>
      </c>
      <c r="R7" s="6">
        <f t="shared" si="3"/>
        <v>0.04</v>
      </c>
      <c r="S7" s="6">
        <f t="shared" si="4"/>
        <v>0.12</v>
      </c>
      <c r="T7" s="6">
        <f t="shared" si="5"/>
        <v>0.04</v>
      </c>
      <c r="U7" s="6">
        <f t="shared" si="6"/>
        <v>0.36</v>
      </c>
      <c r="V7" s="6">
        <f t="shared" si="7"/>
        <v>0.24</v>
      </c>
      <c r="W7" s="6">
        <f t="shared" si="8"/>
        <v>0.12</v>
      </c>
      <c r="X7" s="6">
        <f t="shared" si="9"/>
        <v>0.6</v>
      </c>
      <c r="Z7" s="17">
        <f t="shared" si="10"/>
        <v>0.18711018711018734</v>
      </c>
      <c r="AA7" s="3">
        <f t="shared" si="12"/>
        <v>0.60000000000000009</v>
      </c>
    </row>
    <row r="8" spans="1:27" x14ac:dyDescent="0.2">
      <c r="A8" s="7" t="s">
        <v>101</v>
      </c>
      <c r="B8" s="8">
        <f>1/H2</f>
        <v>0.33333333333333331</v>
      </c>
      <c r="C8" s="8">
        <f t="shared" si="11"/>
        <v>0.33333333333333331</v>
      </c>
      <c r="D8" s="8">
        <f t="shared" si="11"/>
        <v>6.6666666666666666E-2</v>
      </c>
      <c r="E8" s="8">
        <f t="shared" si="11"/>
        <v>0.1111111111111111</v>
      </c>
      <c r="F8" s="8">
        <f t="shared" si="11"/>
        <v>0.33333333333333331</v>
      </c>
      <c r="G8" s="8">
        <f t="shared" si="11"/>
        <v>0.1111111111111111</v>
      </c>
      <c r="H8" s="8">
        <f t="shared" si="11"/>
        <v>1</v>
      </c>
      <c r="I8" s="8">
        <f t="shared" si="11"/>
        <v>0.66666666666666663</v>
      </c>
      <c r="J8" s="8">
        <f t="shared" si="11"/>
        <v>0.33333333333333331</v>
      </c>
      <c r="K8" s="8">
        <f t="shared" si="11"/>
        <v>1.6666666666666665</v>
      </c>
      <c r="N8" s="7" t="s">
        <v>101</v>
      </c>
      <c r="O8" s="6">
        <f t="shared" si="0"/>
        <v>1.3333333333333332E-2</v>
      </c>
      <c r="P8" s="6">
        <f t="shared" si="1"/>
        <v>1.3333333333333332E-2</v>
      </c>
      <c r="Q8" s="6">
        <f t="shared" si="2"/>
        <v>2.6666666666666666E-3</v>
      </c>
      <c r="R8" s="6">
        <f t="shared" si="3"/>
        <v>4.4444444444444444E-3</v>
      </c>
      <c r="S8" s="6">
        <f t="shared" si="4"/>
        <v>1.3333333333333332E-2</v>
      </c>
      <c r="T8" s="6">
        <f t="shared" si="5"/>
        <v>4.4444444444444444E-3</v>
      </c>
      <c r="U8" s="6">
        <f t="shared" si="6"/>
        <v>0.04</v>
      </c>
      <c r="V8" s="6">
        <f t="shared" si="7"/>
        <v>2.6666666666666665E-2</v>
      </c>
      <c r="W8" s="6">
        <f t="shared" si="8"/>
        <v>1.3333333333333332E-2</v>
      </c>
      <c r="X8" s="6">
        <f t="shared" si="9"/>
        <v>6.6666666666666666E-2</v>
      </c>
      <c r="Z8" s="17">
        <f t="shared" si="10"/>
        <v>2.0790020790020815E-2</v>
      </c>
      <c r="AA8" s="3">
        <f t="shared" si="12"/>
        <v>6.666666666666668E-2</v>
      </c>
    </row>
    <row r="9" spans="1:27" x14ac:dyDescent="0.2">
      <c r="A9" s="7" t="s">
        <v>100</v>
      </c>
      <c r="B9" s="8">
        <f>1/I2</f>
        <v>0.5</v>
      </c>
      <c r="C9" s="8">
        <f t="shared" si="11"/>
        <v>0.5</v>
      </c>
      <c r="D9" s="8">
        <f t="shared" si="11"/>
        <v>0.1</v>
      </c>
      <c r="E9" s="8">
        <f t="shared" si="11"/>
        <v>0.16666666666666666</v>
      </c>
      <c r="F9" s="8">
        <f t="shared" si="11"/>
        <v>0.5</v>
      </c>
      <c r="G9" s="8">
        <f t="shared" si="11"/>
        <v>0.16666666666666666</v>
      </c>
      <c r="H9" s="8">
        <f t="shared" si="11"/>
        <v>1.5</v>
      </c>
      <c r="I9" s="8">
        <f t="shared" si="11"/>
        <v>1</v>
      </c>
      <c r="J9" s="8">
        <f t="shared" si="11"/>
        <v>0.5</v>
      </c>
      <c r="K9" s="8">
        <f t="shared" si="11"/>
        <v>2.5</v>
      </c>
      <c r="N9" s="7" t="s">
        <v>100</v>
      </c>
      <c r="O9" s="6">
        <f t="shared" si="0"/>
        <v>0.02</v>
      </c>
      <c r="P9" s="6">
        <f t="shared" si="1"/>
        <v>0.02</v>
      </c>
      <c r="Q9" s="6">
        <f t="shared" si="2"/>
        <v>4.0000000000000001E-3</v>
      </c>
      <c r="R9" s="6">
        <f t="shared" si="3"/>
        <v>6.6666666666666662E-3</v>
      </c>
      <c r="S9" s="6">
        <f t="shared" si="4"/>
        <v>0.02</v>
      </c>
      <c r="T9" s="6">
        <f t="shared" si="5"/>
        <v>6.6666666666666662E-3</v>
      </c>
      <c r="U9" s="6">
        <f t="shared" si="6"/>
        <v>0.06</v>
      </c>
      <c r="V9" s="6">
        <f t="shared" si="7"/>
        <v>0.04</v>
      </c>
      <c r="W9" s="6">
        <f t="shared" si="8"/>
        <v>0.02</v>
      </c>
      <c r="X9" s="6">
        <f t="shared" si="9"/>
        <v>0.1</v>
      </c>
      <c r="Z9" s="17">
        <f t="shared" si="10"/>
        <v>3.1185031185031218E-2</v>
      </c>
      <c r="AA9" s="3">
        <f t="shared" si="12"/>
        <v>9.9999999999999992E-2</v>
      </c>
    </row>
    <row r="10" spans="1:27" x14ac:dyDescent="0.2">
      <c r="A10" s="7" t="s">
        <v>99</v>
      </c>
      <c r="B10" s="8">
        <f>1/J2</f>
        <v>1</v>
      </c>
      <c r="C10" s="8">
        <f t="shared" si="11"/>
        <v>1</v>
      </c>
      <c r="D10" s="8">
        <f t="shared" si="11"/>
        <v>0.2</v>
      </c>
      <c r="E10" s="8">
        <f t="shared" si="11"/>
        <v>0.33333333333333331</v>
      </c>
      <c r="F10" s="8">
        <f t="shared" si="11"/>
        <v>1</v>
      </c>
      <c r="G10" s="8">
        <f t="shared" si="11"/>
        <v>0.33333333333333331</v>
      </c>
      <c r="H10" s="8">
        <f t="shared" si="11"/>
        <v>3</v>
      </c>
      <c r="I10" s="8">
        <f t="shared" si="11"/>
        <v>2</v>
      </c>
      <c r="J10" s="8">
        <f t="shared" si="11"/>
        <v>1</v>
      </c>
      <c r="K10" s="8">
        <f t="shared" si="11"/>
        <v>5</v>
      </c>
      <c r="N10" s="7" t="s">
        <v>99</v>
      </c>
      <c r="O10" s="6">
        <f t="shared" si="0"/>
        <v>0.04</v>
      </c>
      <c r="P10" s="6">
        <f t="shared" si="1"/>
        <v>0.04</v>
      </c>
      <c r="Q10" s="6">
        <f t="shared" si="2"/>
        <v>8.0000000000000002E-3</v>
      </c>
      <c r="R10" s="6">
        <f t="shared" si="3"/>
        <v>1.3333333333333332E-2</v>
      </c>
      <c r="S10" s="6">
        <f t="shared" si="4"/>
        <v>0.04</v>
      </c>
      <c r="T10" s="6">
        <f t="shared" si="5"/>
        <v>1.3333333333333332E-2</v>
      </c>
      <c r="U10" s="6">
        <f t="shared" si="6"/>
        <v>0.12</v>
      </c>
      <c r="V10" s="6">
        <f t="shared" si="7"/>
        <v>0.08</v>
      </c>
      <c r="W10" s="6">
        <f t="shared" si="8"/>
        <v>0.04</v>
      </c>
      <c r="X10" s="6">
        <f t="shared" si="9"/>
        <v>0.2</v>
      </c>
      <c r="Z10" s="17">
        <f t="shared" si="10"/>
        <v>6.2370062370062436E-2</v>
      </c>
      <c r="AA10" s="3">
        <f t="shared" si="12"/>
        <v>0.19999999999999998</v>
      </c>
    </row>
    <row r="11" spans="1:27" x14ac:dyDescent="0.2">
      <c r="A11" s="7" t="s">
        <v>98</v>
      </c>
      <c r="B11" s="8">
        <f>1/K2</f>
        <v>0.2</v>
      </c>
      <c r="C11" s="8">
        <f t="shared" si="11"/>
        <v>0.2</v>
      </c>
      <c r="D11" s="8">
        <f t="shared" si="11"/>
        <v>4.0000000000000008E-2</v>
      </c>
      <c r="E11" s="8">
        <f t="shared" si="11"/>
        <v>6.6666666666666666E-2</v>
      </c>
      <c r="F11" s="8">
        <f t="shared" si="11"/>
        <v>0.2</v>
      </c>
      <c r="G11" s="8">
        <f t="shared" si="11"/>
        <v>6.6666666666666666E-2</v>
      </c>
      <c r="H11" s="8">
        <f t="shared" si="11"/>
        <v>0.60000000000000009</v>
      </c>
      <c r="I11" s="8">
        <f t="shared" si="11"/>
        <v>0.4</v>
      </c>
      <c r="J11" s="8">
        <f t="shared" si="11"/>
        <v>0.2</v>
      </c>
      <c r="K11" s="8">
        <f t="shared" si="11"/>
        <v>1</v>
      </c>
      <c r="N11" s="7" t="s">
        <v>98</v>
      </c>
      <c r="O11" s="6">
        <f t="shared" si="0"/>
        <v>8.0000000000000002E-3</v>
      </c>
      <c r="P11" s="6">
        <f t="shared" si="1"/>
        <v>8.0000000000000002E-3</v>
      </c>
      <c r="Q11" s="6">
        <f t="shared" si="2"/>
        <v>1.6000000000000003E-3</v>
      </c>
      <c r="R11" s="6">
        <f t="shared" si="3"/>
        <v>2.6666666666666666E-3</v>
      </c>
      <c r="S11" s="6">
        <f t="shared" si="4"/>
        <v>8.0000000000000002E-3</v>
      </c>
      <c r="T11" s="6">
        <f t="shared" si="5"/>
        <v>2.6666666666666666E-3</v>
      </c>
      <c r="U11" s="6">
        <f t="shared" si="6"/>
        <v>2.4000000000000004E-2</v>
      </c>
      <c r="V11" s="6">
        <f t="shared" si="7"/>
        <v>1.6E-2</v>
      </c>
      <c r="W11" s="6">
        <f t="shared" si="8"/>
        <v>8.0000000000000002E-3</v>
      </c>
      <c r="X11" s="6">
        <f t="shared" si="9"/>
        <v>0.04</v>
      </c>
      <c r="Z11" s="17">
        <f t="shared" si="10"/>
        <v>1.247401247401249E-2</v>
      </c>
      <c r="AA11" s="3">
        <f t="shared" si="12"/>
        <v>4.0000000000000008E-2</v>
      </c>
    </row>
    <row r="12" spans="1:27" x14ac:dyDescent="0.2">
      <c r="Y12" t="s">
        <v>111</v>
      </c>
      <c r="Z12" s="6">
        <f>SUM(Z2:Z11)</f>
        <v>1.0000000000000013</v>
      </c>
      <c r="AA12" s="6">
        <f>SUM(AA2:AA11)</f>
        <v>3.2066666666666674</v>
      </c>
    </row>
    <row r="14" spans="1:27" x14ac:dyDescent="0.2">
      <c r="A14" s="3" t="s">
        <v>113</v>
      </c>
      <c r="B14" s="7" t="str" cm="1">
        <f t="array" ref="B14:K14">TRANSPOSE(A15:A24)</f>
        <v>Контроль и ревизия</v>
      </c>
      <c r="C14" s="7" t="str">
        <v>Аудит</v>
      </c>
      <c r="D14" s="7" t="str">
        <v>ММВЗФМ</v>
      </c>
      <c r="E14" s="7" t="str">
        <v>СТБД</v>
      </c>
      <c r="F14" s="7" t="str">
        <v>УИР</v>
      </c>
      <c r="G14" s="7" t="str">
        <v>Английский</v>
      </c>
      <c r="H14" s="7" t="str">
        <v>РИАС</v>
      </c>
      <c r="I14" s="7" t="str">
        <v>ИРФМ</v>
      </c>
      <c r="J14" s="7" t="str">
        <v>Экономический анализ</v>
      </c>
      <c r="K14" s="7" t="str">
        <v>Экономическая безопасность</v>
      </c>
      <c r="N14" s="3" t="s">
        <v>113</v>
      </c>
      <c r="O14" s="7" t="str" cm="1">
        <f t="array" ref="O14:X14">TRANSPOSE(N15:N24)</f>
        <v>Контроль и ревизия</v>
      </c>
      <c r="P14" s="7" t="str">
        <v>Аудит</v>
      </c>
      <c r="Q14" s="7" t="str">
        <v>ММВЗФМ</v>
      </c>
      <c r="R14" s="7" t="str">
        <v>СТБД</v>
      </c>
      <c r="S14" s="7" t="str">
        <v>УИР</v>
      </c>
      <c r="T14" s="7" t="str">
        <v>Английский</v>
      </c>
      <c r="U14" s="7" t="str">
        <v>РИАС</v>
      </c>
      <c r="V14" s="7" t="str">
        <v>ИРФМ</v>
      </c>
      <c r="W14" s="7" t="str">
        <v>Экономический анализ</v>
      </c>
      <c r="X14" s="7" t="str">
        <v>Экономическая безопасность</v>
      </c>
      <c r="Z14" s="9" t="s">
        <v>112</v>
      </c>
      <c r="AA14" s="3"/>
    </row>
    <row r="15" spans="1:27" x14ac:dyDescent="0.2">
      <c r="A15" s="7" t="s">
        <v>107</v>
      </c>
      <c r="B15" s="8">
        <v>1</v>
      </c>
      <c r="C15" s="8">
        <v>1</v>
      </c>
      <c r="D15" s="8">
        <v>0.14285714285714285</v>
      </c>
      <c r="E15" s="8">
        <v>0.33333333333333331</v>
      </c>
      <c r="F15" s="8">
        <v>0.14285714285714285</v>
      </c>
      <c r="G15" s="8">
        <v>0.33333333333333331</v>
      </c>
      <c r="H15" s="8">
        <v>0.5</v>
      </c>
      <c r="I15" s="8">
        <v>0.33333333333333331</v>
      </c>
      <c r="J15" s="8">
        <v>1</v>
      </c>
      <c r="K15" s="8">
        <v>0.33333333333333331</v>
      </c>
      <c r="N15" s="7" t="s">
        <v>107</v>
      </c>
      <c r="O15" s="6">
        <f t="shared" ref="O15:O24" si="13">B15/MAX($B$15:$K$24)</f>
        <v>2.8571428571428571E-2</v>
      </c>
      <c r="P15" s="6">
        <f t="shared" ref="P15:P24" si="14">C15/MAX($B$15:$K$24)</f>
        <v>2.8571428571428571E-2</v>
      </c>
      <c r="Q15" s="6">
        <f t="shared" ref="Q15:Q24" si="15">D15/MAX($B$15:$K$24)</f>
        <v>4.081632653061224E-3</v>
      </c>
      <c r="R15" s="6">
        <f t="shared" ref="R15:R24" si="16">E15/MAX($B$15:$K$24)</f>
        <v>9.5238095238095229E-3</v>
      </c>
      <c r="S15" s="6">
        <f t="shared" ref="S15:S24" si="17">F15/MAX($B$15:$K$24)</f>
        <v>4.081632653061224E-3</v>
      </c>
      <c r="T15" s="6">
        <f t="shared" ref="T15:T24" si="18">G15/MAX($B$15:$K$24)</f>
        <v>9.5238095238095229E-3</v>
      </c>
      <c r="U15" s="6">
        <f t="shared" ref="U15:U24" si="19">H15/MAX($B$15:$K$24)</f>
        <v>1.4285714285714285E-2</v>
      </c>
      <c r="V15" s="6">
        <f t="shared" ref="V15:V24" si="20">I15/MAX($B$15:$K$24)</f>
        <v>9.5238095238095229E-3</v>
      </c>
      <c r="W15" s="6">
        <f t="shared" ref="W15:W24" si="21">J15/MAX($B$15:$K$24)</f>
        <v>2.8571428571428571E-2</v>
      </c>
      <c r="X15" s="6">
        <f t="shared" ref="X15:X24" si="22">K15/MAX($B$15:$K$24)</f>
        <v>9.5238095238095229E-3</v>
      </c>
      <c r="Z15" s="6">
        <f t="shared" ref="Z15:Z24" si="23">SUM(O15:X15)/SUM($O$15:$X$24)</f>
        <v>1.134744286694464E-2</v>
      </c>
      <c r="AA15" s="3">
        <f>Z15/MAX($Z$15:$Z$24)</f>
        <v>4.9190079619291657E-2</v>
      </c>
    </row>
    <row r="16" spans="1:27" x14ac:dyDescent="0.2">
      <c r="A16" s="7" t="s">
        <v>106</v>
      </c>
      <c r="B16" s="8">
        <f>1/C15</f>
        <v>1</v>
      </c>
      <c r="C16" s="6">
        <f t="shared" ref="C16:K24" si="24">IF(ROW(C16)-COLUMN(C16)=0,1,$B16*C$2)</f>
        <v>1</v>
      </c>
      <c r="D16" s="6">
        <f t="shared" si="24"/>
        <v>0.2</v>
      </c>
      <c r="E16" s="6">
        <f t="shared" si="24"/>
        <v>0.33333333333333331</v>
      </c>
      <c r="F16" s="6">
        <f t="shared" si="24"/>
        <v>1</v>
      </c>
      <c r="G16" s="6">
        <f t="shared" si="24"/>
        <v>0.33333333333333331</v>
      </c>
      <c r="H16" s="6">
        <f t="shared" si="24"/>
        <v>3</v>
      </c>
      <c r="I16" s="6">
        <f t="shared" si="24"/>
        <v>2</v>
      </c>
      <c r="J16" s="6">
        <f t="shared" si="24"/>
        <v>1</v>
      </c>
      <c r="K16" s="6">
        <f t="shared" si="24"/>
        <v>5</v>
      </c>
      <c r="N16" s="7" t="s">
        <v>106</v>
      </c>
      <c r="O16" s="6">
        <f t="shared" si="13"/>
        <v>2.8571428571428571E-2</v>
      </c>
      <c r="P16" s="6">
        <f t="shared" si="14"/>
        <v>2.8571428571428571E-2</v>
      </c>
      <c r="Q16" s="6">
        <f t="shared" si="15"/>
        <v>5.7142857142857143E-3</v>
      </c>
      <c r="R16" s="6">
        <f t="shared" si="16"/>
        <v>9.5238095238095229E-3</v>
      </c>
      <c r="S16" s="6">
        <f t="shared" si="17"/>
        <v>2.8571428571428571E-2</v>
      </c>
      <c r="T16" s="6">
        <f t="shared" si="18"/>
        <v>9.5238095238095229E-3</v>
      </c>
      <c r="U16" s="6">
        <f t="shared" si="19"/>
        <v>8.5714285714285715E-2</v>
      </c>
      <c r="V16" s="6">
        <f t="shared" si="20"/>
        <v>5.7142857142857141E-2</v>
      </c>
      <c r="W16" s="6">
        <f t="shared" si="21"/>
        <v>2.8571428571428571E-2</v>
      </c>
      <c r="X16" s="6">
        <f t="shared" si="22"/>
        <v>0.14285714285714285</v>
      </c>
      <c r="Z16" s="6">
        <f t="shared" si="23"/>
        <v>3.2955085237768536E-2</v>
      </c>
      <c r="AA16" s="3">
        <f t="shared" ref="AA16:AA24" si="25">Z16/MAX($Z$15:$Z$24)</f>
        <v>0.14285714285714288</v>
      </c>
    </row>
    <row r="17" spans="1:27" x14ac:dyDescent="0.2">
      <c r="A17" s="7" t="s">
        <v>105</v>
      </c>
      <c r="B17" s="8">
        <f>1/D15</f>
        <v>7</v>
      </c>
      <c r="C17" s="6">
        <f t="shared" si="24"/>
        <v>7</v>
      </c>
      <c r="D17" s="6">
        <f t="shared" si="24"/>
        <v>1.4000000000000001</v>
      </c>
      <c r="E17" s="6">
        <f t="shared" si="24"/>
        <v>2.333333333333333</v>
      </c>
      <c r="F17" s="6">
        <f t="shared" si="24"/>
        <v>7</v>
      </c>
      <c r="G17" s="6">
        <f t="shared" si="24"/>
        <v>2.333333333333333</v>
      </c>
      <c r="H17" s="6">
        <f t="shared" si="24"/>
        <v>21</v>
      </c>
      <c r="I17" s="6">
        <f t="shared" si="24"/>
        <v>14</v>
      </c>
      <c r="J17" s="6">
        <f t="shared" si="24"/>
        <v>7</v>
      </c>
      <c r="K17" s="6">
        <f t="shared" si="24"/>
        <v>35</v>
      </c>
      <c r="N17" s="7" t="s">
        <v>105</v>
      </c>
      <c r="O17" s="6">
        <f t="shared" si="13"/>
        <v>0.2</v>
      </c>
      <c r="P17" s="6">
        <f t="shared" si="14"/>
        <v>0.2</v>
      </c>
      <c r="Q17" s="6">
        <f t="shared" si="15"/>
        <v>0.04</v>
      </c>
      <c r="R17" s="6">
        <f t="shared" si="16"/>
        <v>6.6666666666666652E-2</v>
      </c>
      <c r="S17" s="6">
        <f t="shared" si="17"/>
        <v>0.2</v>
      </c>
      <c r="T17" s="6">
        <f t="shared" si="18"/>
        <v>6.6666666666666652E-2</v>
      </c>
      <c r="U17" s="6">
        <f t="shared" si="19"/>
        <v>0.6</v>
      </c>
      <c r="V17" s="6">
        <f t="shared" si="20"/>
        <v>0.4</v>
      </c>
      <c r="W17" s="6">
        <f t="shared" si="21"/>
        <v>0.2</v>
      </c>
      <c r="X17" s="6">
        <f t="shared" si="22"/>
        <v>1</v>
      </c>
      <c r="Z17" s="6">
        <f t="shared" si="23"/>
        <v>0.23068559666437971</v>
      </c>
      <c r="AA17" s="3">
        <f t="shared" si="25"/>
        <v>1</v>
      </c>
    </row>
    <row r="18" spans="1:27" x14ac:dyDescent="0.2">
      <c r="A18" s="7" t="s">
        <v>104</v>
      </c>
      <c r="B18" s="8">
        <f>1/E15</f>
        <v>3</v>
      </c>
      <c r="C18" s="6">
        <f t="shared" si="24"/>
        <v>3</v>
      </c>
      <c r="D18" s="6">
        <f t="shared" si="24"/>
        <v>0.60000000000000009</v>
      </c>
      <c r="E18" s="6">
        <f t="shared" si="24"/>
        <v>1</v>
      </c>
      <c r="F18" s="6">
        <f t="shared" si="24"/>
        <v>3</v>
      </c>
      <c r="G18" s="6">
        <f t="shared" si="24"/>
        <v>1</v>
      </c>
      <c r="H18" s="6">
        <f t="shared" si="24"/>
        <v>9</v>
      </c>
      <c r="I18" s="6">
        <f t="shared" si="24"/>
        <v>6</v>
      </c>
      <c r="J18" s="6">
        <f t="shared" si="24"/>
        <v>3</v>
      </c>
      <c r="K18" s="6">
        <f t="shared" si="24"/>
        <v>15</v>
      </c>
      <c r="N18" s="7" t="s">
        <v>104</v>
      </c>
      <c r="O18" s="6">
        <f t="shared" si="13"/>
        <v>8.5714285714285715E-2</v>
      </c>
      <c r="P18" s="6">
        <f t="shared" si="14"/>
        <v>8.5714285714285715E-2</v>
      </c>
      <c r="Q18" s="6">
        <f t="shared" si="15"/>
        <v>1.7142857142857144E-2</v>
      </c>
      <c r="R18" s="6">
        <f t="shared" si="16"/>
        <v>2.8571428571428571E-2</v>
      </c>
      <c r="S18" s="6">
        <f t="shared" si="17"/>
        <v>8.5714285714285715E-2</v>
      </c>
      <c r="T18" s="6">
        <f t="shared" si="18"/>
        <v>2.8571428571428571E-2</v>
      </c>
      <c r="U18" s="6">
        <f t="shared" si="19"/>
        <v>0.25714285714285712</v>
      </c>
      <c r="V18" s="6">
        <f t="shared" si="20"/>
        <v>0.17142857142857143</v>
      </c>
      <c r="W18" s="6">
        <f t="shared" si="21"/>
        <v>8.5714285714285715E-2</v>
      </c>
      <c r="X18" s="6">
        <f t="shared" si="22"/>
        <v>0.42857142857142855</v>
      </c>
      <c r="Z18" s="6">
        <f t="shared" si="23"/>
        <v>9.8865255713305608E-2</v>
      </c>
      <c r="AA18" s="3">
        <f t="shared" si="25"/>
        <v>0.42857142857142866</v>
      </c>
    </row>
    <row r="19" spans="1:27" x14ac:dyDescent="0.2">
      <c r="A19" s="7" t="s">
        <v>103</v>
      </c>
      <c r="B19" s="8">
        <f>1/F15</f>
        <v>7</v>
      </c>
      <c r="C19" s="6">
        <f t="shared" si="24"/>
        <v>7</v>
      </c>
      <c r="D19" s="6">
        <f t="shared" si="24"/>
        <v>1.4000000000000001</v>
      </c>
      <c r="E19" s="6">
        <f t="shared" si="24"/>
        <v>2.333333333333333</v>
      </c>
      <c r="F19" s="6">
        <f t="shared" si="24"/>
        <v>7</v>
      </c>
      <c r="G19" s="6">
        <f t="shared" si="24"/>
        <v>2.333333333333333</v>
      </c>
      <c r="H19" s="6">
        <f t="shared" si="24"/>
        <v>21</v>
      </c>
      <c r="I19" s="6">
        <f t="shared" si="24"/>
        <v>14</v>
      </c>
      <c r="J19" s="6">
        <f t="shared" si="24"/>
        <v>7</v>
      </c>
      <c r="K19" s="6">
        <f t="shared" si="24"/>
        <v>35</v>
      </c>
      <c r="N19" s="7" t="s">
        <v>103</v>
      </c>
      <c r="O19" s="6">
        <f t="shared" si="13"/>
        <v>0.2</v>
      </c>
      <c r="P19" s="6">
        <f t="shared" si="14"/>
        <v>0.2</v>
      </c>
      <c r="Q19" s="6">
        <f t="shared" si="15"/>
        <v>0.04</v>
      </c>
      <c r="R19" s="6">
        <f t="shared" si="16"/>
        <v>6.6666666666666652E-2</v>
      </c>
      <c r="S19" s="6">
        <f t="shared" si="17"/>
        <v>0.2</v>
      </c>
      <c r="T19" s="6">
        <f t="shared" si="18"/>
        <v>6.6666666666666652E-2</v>
      </c>
      <c r="U19" s="6">
        <f t="shared" si="19"/>
        <v>0.6</v>
      </c>
      <c r="V19" s="6">
        <f t="shared" si="20"/>
        <v>0.4</v>
      </c>
      <c r="W19" s="6">
        <f t="shared" si="21"/>
        <v>0.2</v>
      </c>
      <c r="X19" s="6">
        <f t="shared" si="22"/>
        <v>1</v>
      </c>
      <c r="Z19" s="6">
        <f t="shared" si="23"/>
        <v>0.23068559666437971</v>
      </c>
      <c r="AA19" s="3">
        <f t="shared" si="25"/>
        <v>1</v>
      </c>
    </row>
    <row r="20" spans="1:27" x14ac:dyDescent="0.2">
      <c r="A20" s="7" t="s">
        <v>102</v>
      </c>
      <c r="B20" s="8">
        <f>1/G15</f>
        <v>3</v>
      </c>
      <c r="C20" s="6">
        <f t="shared" si="24"/>
        <v>3</v>
      </c>
      <c r="D20" s="6">
        <f t="shared" si="24"/>
        <v>0.60000000000000009</v>
      </c>
      <c r="E20" s="6">
        <f t="shared" si="24"/>
        <v>1</v>
      </c>
      <c r="F20" s="6">
        <f t="shared" si="24"/>
        <v>3</v>
      </c>
      <c r="G20" s="6">
        <f t="shared" si="24"/>
        <v>1</v>
      </c>
      <c r="H20" s="6">
        <f t="shared" si="24"/>
        <v>9</v>
      </c>
      <c r="I20" s="6">
        <f t="shared" si="24"/>
        <v>6</v>
      </c>
      <c r="J20" s="6">
        <f t="shared" si="24"/>
        <v>3</v>
      </c>
      <c r="K20" s="6">
        <f t="shared" si="24"/>
        <v>15</v>
      </c>
      <c r="N20" s="7" t="s">
        <v>102</v>
      </c>
      <c r="O20" s="6">
        <f t="shared" si="13"/>
        <v>8.5714285714285715E-2</v>
      </c>
      <c r="P20" s="6">
        <f t="shared" si="14"/>
        <v>8.5714285714285715E-2</v>
      </c>
      <c r="Q20" s="6">
        <f t="shared" si="15"/>
        <v>1.7142857142857144E-2</v>
      </c>
      <c r="R20" s="6">
        <f t="shared" si="16"/>
        <v>2.8571428571428571E-2</v>
      </c>
      <c r="S20" s="6">
        <f t="shared" si="17"/>
        <v>8.5714285714285715E-2</v>
      </c>
      <c r="T20" s="6">
        <f t="shared" si="18"/>
        <v>2.8571428571428571E-2</v>
      </c>
      <c r="U20" s="6">
        <f t="shared" si="19"/>
        <v>0.25714285714285712</v>
      </c>
      <c r="V20" s="6">
        <f t="shared" si="20"/>
        <v>0.17142857142857143</v>
      </c>
      <c r="W20" s="6">
        <f t="shared" si="21"/>
        <v>8.5714285714285715E-2</v>
      </c>
      <c r="X20" s="6">
        <f t="shared" si="22"/>
        <v>0.42857142857142855</v>
      </c>
      <c r="Z20" s="6">
        <f t="shared" si="23"/>
        <v>9.8865255713305608E-2</v>
      </c>
      <c r="AA20" s="3">
        <f t="shared" si="25"/>
        <v>0.42857142857142866</v>
      </c>
    </row>
    <row r="21" spans="1:27" x14ac:dyDescent="0.2">
      <c r="A21" s="7" t="s">
        <v>101</v>
      </c>
      <c r="B21" s="8">
        <f>1/H15</f>
        <v>2</v>
      </c>
      <c r="C21" s="6">
        <f t="shared" si="24"/>
        <v>2</v>
      </c>
      <c r="D21" s="6">
        <f t="shared" si="24"/>
        <v>0.4</v>
      </c>
      <c r="E21" s="6">
        <f t="shared" si="24"/>
        <v>0.66666666666666663</v>
      </c>
      <c r="F21" s="6">
        <f t="shared" si="24"/>
        <v>2</v>
      </c>
      <c r="G21" s="6">
        <f t="shared" si="24"/>
        <v>0.66666666666666663</v>
      </c>
      <c r="H21" s="6">
        <f t="shared" si="24"/>
        <v>6</v>
      </c>
      <c r="I21" s="6">
        <f t="shared" si="24"/>
        <v>4</v>
      </c>
      <c r="J21" s="6">
        <f t="shared" si="24"/>
        <v>2</v>
      </c>
      <c r="K21" s="6">
        <f t="shared" si="24"/>
        <v>10</v>
      </c>
      <c r="N21" s="7" t="s">
        <v>101</v>
      </c>
      <c r="O21" s="6">
        <f t="shared" si="13"/>
        <v>5.7142857142857141E-2</v>
      </c>
      <c r="P21" s="6">
        <f t="shared" si="14"/>
        <v>5.7142857142857141E-2</v>
      </c>
      <c r="Q21" s="6">
        <f t="shared" si="15"/>
        <v>1.1428571428571429E-2</v>
      </c>
      <c r="R21" s="6">
        <f t="shared" si="16"/>
        <v>1.9047619047619046E-2</v>
      </c>
      <c r="S21" s="6">
        <f t="shared" si="17"/>
        <v>5.7142857142857141E-2</v>
      </c>
      <c r="T21" s="6">
        <f t="shared" si="18"/>
        <v>1.9047619047619046E-2</v>
      </c>
      <c r="U21" s="6">
        <f t="shared" si="19"/>
        <v>0.17142857142857143</v>
      </c>
      <c r="V21" s="6">
        <f t="shared" si="20"/>
        <v>0.11428571428571428</v>
      </c>
      <c r="W21" s="6">
        <f t="shared" si="21"/>
        <v>5.7142857142857141E-2</v>
      </c>
      <c r="X21" s="6">
        <f t="shared" si="22"/>
        <v>0.2857142857142857</v>
      </c>
      <c r="Z21" s="6">
        <f t="shared" si="23"/>
        <v>6.5910170475537072E-2</v>
      </c>
      <c r="AA21" s="3">
        <f t="shared" si="25"/>
        <v>0.28571428571428575</v>
      </c>
    </row>
    <row r="22" spans="1:27" x14ac:dyDescent="0.2">
      <c r="A22" s="7" t="s">
        <v>100</v>
      </c>
      <c r="B22" s="8">
        <f>1/I15</f>
        <v>3</v>
      </c>
      <c r="C22" s="6">
        <f t="shared" si="24"/>
        <v>3</v>
      </c>
      <c r="D22" s="6">
        <f t="shared" si="24"/>
        <v>0.60000000000000009</v>
      </c>
      <c r="E22" s="6">
        <f t="shared" si="24"/>
        <v>1</v>
      </c>
      <c r="F22" s="6">
        <f t="shared" si="24"/>
        <v>3</v>
      </c>
      <c r="G22" s="6">
        <f t="shared" si="24"/>
        <v>1</v>
      </c>
      <c r="H22" s="6">
        <f t="shared" si="24"/>
        <v>9</v>
      </c>
      <c r="I22" s="6">
        <f t="shared" si="24"/>
        <v>6</v>
      </c>
      <c r="J22" s="6">
        <f t="shared" si="24"/>
        <v>3</v>
      </c>
      <c r="K22" s="6">
        <f t="shared" si="24"/>
        <v>15</v>
      </c>
      <c r="N22" s="7" t="s">
        <v>100</v>
      </c>
      <c r="O22" s="6">
        <f t="shared" si="13"/>
        <v>8.5714285714285715E-2</v>
      </c>
      <c r="P22" s="6">
        <f t="shared" si="14"/>
        <v>8.5714285714285715E-2</v>
      </c>
      <c r="Q22" s="6">
        <f t="shared" si="15"/>
        <v>1.7142857142857144E-2</v>
      </c>
      <c r="R22" s="6">
        <f t="shared" si="16"/>
        <v>2.8571428571428571E-2</v>
      </c>
      <c r="S22" s="6">
        <f t="shared" si="17"/>
        <v>8.5714285714285715E-2</v>
      </c>
      <c r="T22" s="6">
        <f t="shared" si="18"/>
        <v>2.8571428571428571E-2</v>
      </c>
      <c r="U22" s="6">
        <f t="shared" si="19"/>
        <v>0.25714285714285712</v>
      </c>
      <c r="V22" s="6">
        <f t="shared" si="20"/>
        <v>0.17142857142857143</v>
      </c>
      <c r="W22" s="6">
        <f t="shared" si="21"/>
        <v>8.5714285714285715E-2</v>
      </c>
      <c r="X22" s="6">
        <f t="shared" si="22"/>
        <v>0.42857142857142855</v>
      </c>
      <c r="Z22" s="6">
        <f t="shared" si="23"/>
        <v>9.8865255713305608E-2</v>
      </c>
      <c r="AA22" s="3">
        <f t="shared" si="25"/>
        <v>0.42857142857142866</v>
      </c>
    </row>
    <row r="23" spans="1:27" x14ac:dyDescent="0.2">
      <c r="A23" s="7" t="s">
        <v>99</v>
      </c>
      <c r="B23" s="8">
        <f>1/J15</f>
        <v>1</v>
      </c>
      <c r="C23" s="6">
        <f t="shared" si="24"/>
        <v>1</v>
      </c>
      <c r="D23" s="6">
        <f t="shared" si="24"/>
        <v>0.2</v>
      </c>
      <c r="E23" s="6">
        <f t="shared" si="24"/>
        <v>0.33333333333333331</v>
      </c>
      <c r="F23" s="6">
        <f t="shared" si="24"/>
        <v>1</v>
      </c>
      <c r="G23" s="6">
        <f t="shared" si="24"/>
        <v>0.33333333333333331</v>
      </c>
      <c r="H23" s="6">
        <f t="shared" si="24"/>
        <v>3</v>
      </c>
      <c r="I23" s="6">
        <f t="shared" si="24"/>
        <v>2</v>
      </c>
      <c r="J23" s="6">
        <f t="shared" si="24"/>
        <v>1</v>
      </c>
      <c r="K23" s="6">
        <f t="shared" si="24"/>
        <v>5</v>
      </c>
      <c r="N23" s="7" t="s">
        <v>99</v>
      </c>
      <c r="O23" s="6">
        <f t="shared" si="13"/>
        <v>2.8571428571428571E-2</v>
      </c>
      <c r="P23" s="6">
        <f t="shared" si="14"/>
        <v>2.8571428571428571E-2</v>
      </c>
      <c r="Q23" s="6">
        <f t="shared" si="15"/>
        <v>5.7142857142857143E-3</v>
      </c>
      <c r="R23" s="6">
        <f t="shared" si="16"/>
        <v>9.5238095238095229E-3</v>
      </c>
      <c r="S23" s="6">
        <f t="shared" si="17"/>
        <v>2.8571428571428571E-2</v>
      </c>
      <c r="T23" s="6">
        <f t="shared" si="18"/>
        <v>9.5238095238095229E-3</v>
      </c>
      <c r="U23" s="6">
        <f t="shared" si="19"/>
        <v>8.5714285714285715E-2</v>
      </c>
      <c r="V23" s="6">
        <f t="shared" si="20"/>
        <v>5.7142857142857141E-2</v>
      </c>
      <c r="W23" s="6">
        <f t="shared" si="21"/>
        <v>2.8571428571428571E-2</v>
      </c>
      <c r="X23" s="6">
        <f t="shared" si="22"/>
        <v>0.14285714285714285</v>
      </c>
      <c r="Z23" s="6">
        <f t="shared" si="23"/>
        <v>3.2955085237768536E-2</v>
      </c>
      <c r="AA23" s="3">
        <f t="shared" si="25"/>
        <v>0.14285714285714288</v>
      </c>
    </row>
    <row r="24" spans="1:27" x14ac:dyDescent="0.2">
      <c r="A24" s="7" t="s">
        <v>98</v>
      </c>
      <c r="B24" s="8">
        <f>1/K15</f>
        <v>3</v>
      </c>
      <c r="C24" s="6">
        <f t="shared" si="24"/>
        <v>3</v>
      </c>
      <c r="D24" s="6">
        <f t="shared" si="24"/>
        <v>0.60000000000000009</v>
      </c>
      <c r="E24" s="6">
        <f t="shared" si="24"/>
        <v>1</v>
      </c>
      <c r="F24" s="6">
        <f t="shared" si="24"/>
        <v>3</v>
      </c>
      <c r="G24" s="6">
        <f t="shared" si="24"/>
        <v>1</v>
      </c>
      <c r="H24" s="6">
        <f t="shared" si="24"/>
        <v>9</v>
      </c>
      <c r="I24" s="6">
        <f t="shared" si="24"/>
        <v>6</v>
      </c>
      <c r="J24" s="6">
        <f t="shared" si="24"/>
        <v>3</v>
      </c>
      <c r="K24" s="6">
        <f t="shared" si="24"/>
        <v>15</v>
      </c>
      <c r="N24" s="7" t="s">
        <v>98</v>
      </c>
      <c r="O24" s="6">
        <f t="shared" si="13"/>
        <v>8.5714285714285715E-2</v>
      </c>
      <c r="P24" s="6">
        <f t="shared" si="14"/>
        <v>8.5714285714285715E-2</v>
      </c>
      <c r="Q24" s="6">
        <f t="shared" si="15"/>
        <v>1.7142857142857144E-2</v>
      </c>
      <c r="R24" s="6">
        <f t="shared" si="16"/>
        <v>2.8571428571428571E-2</v>
      </c>
      <c r="S24" s="6">
        <f t="shared" si="17"/>
        <v>8.5714285714285715E-2</v>
      </c>
      <c r="T24" s="6">
        <f t="shared" si="18"/>
        <v>2.8571428571428571E-2</v>
      </c>
      <c r="U24" s="6">
        <f t="shared" si="19"/>
        <v>0.25714285714285712</v>
      </c>
      <c r="V24" s="6">
        <f t="shared" si="20"/>
        <v>0.17142857142857143</v>
      </c>
      <c r="W24" s="6">
        <f t="shared" si="21"/>
        <v>8.5714285714285715E-2</v>
      </c>
      <c r="X24" s="6">
        <f t="shared" si="22"/>
        <v>0.42857142857142855</v>
      </c>
      <c r="Z24" s="6">
        <f t="shared" si="23"/>
        <v>9.8865255713305608E-2</v>
      </c>
      <c r="AA24" s="3">
        <f t="shared" si="25"/>
        <v>0.42857142857142866</v>
      </c>
    </row>
    <row r="25" spans="1:27" x14ac:dyDescent="0.2">
      <c r="Y25" t="s">
        <v>111</v>
      </c>
      <c r="Z25" s="6">
        <f>SUM(Z15:Z24)</f>
        <v>1.0000000000000007</v>
      </c>
      <c r="AA25" s="6">
        <f>SUM(AA15:AA24)</f>
        <v>4.3349043653335775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1129C-8692-9642-BC6A-8D6F0EB9102E}">
  <dimension ref="A1:Q103"/>
  <sheetViews>
    <sheetView topLeftCell="B1" zoomScale="75" workbookViewId="0">
      <selection activeCell="G3" sqref="G3"/>
    </sheetView>
  </sheetViews>
  <sheetFormatPr baseColWidth="10" defaultRowHeight="16" x14ac:dyDescent="0.2"/>
  <cols>
    <col min="8" max="8" width="13.33203125" bestFit="1" customWidth="1"/>
    <col min="10" max="10" width="13.33203125" bestFit="1" customWidth="1"/>
  </cols>
  <sheetData>
    <row r="1" spans="1:17" x14ac:dyDescent="0.2">
      <c r="B1" t="s">
        <v>124</v>
      </c>
      <c r="C1" t="s">
        <v>123</v>
      </c>
      <c r="D1" t="s">
        <v>122</v>
      </c>
      <c r="E1" t="s">
        <v>121</v>
      </c>
      <c r="N1" t="s">
        <v>1</v>
      </c>
      <c r="O1" t="s">
        <v>2</v>
      </c>
      <c r="P1" t="s">
        <v>3</v>
      </c>
      <c r="Q1" t="s">
        <v>4</v>
      </c>
    </row>
    <row r="2" spans="1:17" x14ac:dyDescent="0.2">
      <c r="A2" t="s">
        <v>0</v>
      </c>
      <c r="B2" t="s">
        <v>5</v>
      </c>
      <c r="C2" t="s">
        <v>6</v>
      </c>
      <c r="D2" t="s">
        <v>8</v>
      </c>
      <c r="E2" t="s">
        <v>7</v>
      </c>
      <c r="F2" t="s">
        <v>9</v>
      </c>
      <c r="G2" t="s">
        <v>10</v>
      </c>
      <c r="H2" t="s">
        <v>120</v>
      </c>
      <c r="I2" t="s">
        <v>119</v>
      </c>
      <c r="J2" t="s">
        <v>118</v>
      </c>
      <c r="M2" t="s">
        <v>5</v>
      </c>
      <c r="N2">
        <v>1</v>
      </c>
      <c r="O2">
        <v>2</v>
      </c>
      <c r="P2">
        <v>6</v>
      </c>
      <c r="Q2">
        <v>9</v>
      </c>
    </row>
    <row r="3" spans="1:17" x14ac:dyDescent="0.2">
      <c r="A3">
        <v>0</v>
      </c>
      <c r="B3">
        <f t="shared" ref="B3:B34" si="0">IF(A3&lt;$N$2,0,IF(AND($N$2&lt;=A3,A3&lt;=$O$2),(A3-$N$2)/($O$2-$N$2),IF(AND($O$2&lt;A3,A3&lt;=$P$2),1,IF(AND($P$2&lt;A3,A3&lt;=$Q$2),($Q$2-A3)/($Q$2-$P$2),0))))</f>
        <v>0</v>
      </c>
      <c r="C3">
        <f t="shared" ref="C3:C34" si="1">IF(A3&lt;$N$3,0,IF(AND($N$3&lt;=A3,A3&lt;=$O$3),(A3-$N$3)/($O$3-$N$3),IF(AND($O$3&lt;A3,A3&lt;=$P$3),($P$3-A3)/($P$3-$O$3),0)))</f>
        <v>0</v>
      </c>
      <c r="D3">
        <f t="shared" ref="D3:D34" si="2">1/EXP(((A3-$N$4)^2)/(2*$O$4^2))</f>
        <v>3.7266531720786705E-6</v>
      </c>
      <c r="E3">
        <f t="shared" ref="E3:E34" si="3">1/(1+ABS((A3-$P$5)/$N$5)^(2*$O$5))</f>
        <v>1.0995116156867419E-8</v>
      </c>
      <c r="F3">
        <f t="shared" ref="F3:F34" si="4">1/(1+EXP(-$N$6*(A3-$P$6)))</f>
        <v>4.5397868702434395E-5</v>
      </c>
      <c r="G3">
        <f t="shared" ref="G3:G34" si="5">IF(A3&lt;$N$7,0,IF(AND(A3&lt;=$O$7,A3&gt;=$N$7),2*(((A3-$N$7)/($P$7-$N$7))^2),IF(AND(A3&lt;=$P$7,A3&gt;=$O$7),(1-2*((($P$7-A3)/($P$7-$N$7))^2)),1)))</f>
        <v>0</v>
      </c>
      <c r="H3">
        <f t="shared" ref="H3:H34" si="6">MIN(F3,$P$10)</f>
        <v>4.5397868702434395E-5</v>
      </c>
      <c r="I3">
        <f t="shared" ref="I3:I34" si="7">MIN($P$11,G3)</f>
        <v>0</v>
      </c>
      <c r="J3">
        <f t="shared" ref="J3:J34" si="8">MAX(H3:I3)</f>
        <v>4.5397868702434395E-5</v>
      </c>
      <c r="M3" t="s">
        <v>6</v>
      </c>
      <c r="N3">
        <v>1</v>
      </c>
      <c r="O3">
        <v>5</v>
      </c>
      <c r="P3">
        <v>8</v>
      </c>
    </row>
    <row r="4" spans="1:17" x14ac:dyDescent="0.2">
      <c r="A4">
        <v>0.2</v>
      </c>
      <c r="B4">
        <f t="shared" si="0"/>
        <v>0</v>
      </c>
      <c r="C4">
        <f t="shared" si="1"/>
        <v>0</v>
      </c>
      <c r="D4">
        <f t="shared" si="2"/>
        <v>6.1135679663713912E-6</v>
      </c>
      <c r="E4">
        <f t="shared" si="3"/>
        <v>1.6469420021710349E-8</v>
      </c>
      <c r="F4">
        <f t="shared" si="4"/>
        <v>5.5448524722794907E-5</v>
      </c>
      <c r="G4">
        <f t="shared" si="5"/>
        <v>5.5555555555555556E-4</v>
      </c>
      <c r="H4">
        <f t="shared" si="6"/>
        <v>5.5448524722794907E-5</v>
      </c>
      <c r="I4">
        <f t="shared" si="7"/>
        <v>5.5555555555555556E-4</v>
      </c>
      <c r="J4">
        <f t="shared" si="8"/>
        <v>5.5555555555555556E-4</v>
      </c>
      <c r="M4" t="s">
        <v>8</v>
      </c>
      <c r="N4">
        <v>10</v>
      </c>
      <c r="O4">
        <v>2</v>
      </c>
    </row>
    <row r="5" spans="1:17" x14ac:dyDescent="0.2">
      <c r="A5">
        <v>0.4</v>
      </c>
      <c r="B5">
        <f t="shared" si="0"/>
        <v>0</v>
      </c>
      <c r="C5">
        <f t="shared" si="1"/>
        <v>0</v>
      </c>
      <c r="D5">
        <f t="shared" si="2"/>
        <v>9.9295043058510811E-6</v>
      </c>
      <c r="E5">
        <f t="shared" si="3"/>
        <v>2.4875691085557922E-8</v>
      </c>
      <c r="F5">
        <f t="shared" si="4"/>
        <v>6.7724149619770231E-5</v>
      </c>
      <c r="G5">
        <f t="shared" si="5"/>
        <v>2.2222222222222222E-3</v>
      </c>
      <c r="H5">
        <f t="shared" si="6"/>
        <v>6.7724149619770231E-5</v>
      </c>
      <c r="I5">
        <f t="shared" si="7"/>
        <v>2.2222222222222222E-3</v>
      </c>
      <c r="J5">
        <f t="shared" si="8"/>
        <v>2.2222222222222222E-3</v>
      </c>
      <c r="M5" t="s">
        <v>7</v>
      </c>
      <c r="N5">
        <v>4</v>
      </c>
      <c r="O5">
        <v>10</v>
      </c>
      <c r="P5">
        <v>10</v>
      </c>
    </row>
    <row r="6" spans="1:17" x14ac:dyDescent="0.2">
      <c r="A6">
        <v>0.6</v>
      </c>
      <c r="B6">
        <f t="shared" si="0"/>
        <v>0</v>
      </c>
      <c r="C6">
        <f t="shared" si="1"/>
        <v>0</v>
      </c>
      <c r="D6">
        <f t="shared" si="2"/>
        <v>1.5966783897804717E-5</v>
      </c>
      <c r="E6">
        <f t="shared" si="3"/>
        <v>3.7900307894649001E-8</v>
      </c>
      <c r="F6">
        <f t="shared" si="4"/>
        <v>8.2717222851666389E-5</v>
      </c>
      <c r="G6">
        <f t="shared" si="5"/>
        <v>4.9999999999999992E-3</v>
      </c>
      <c r="H6">
        <f t="shared" si="6"/>
        <v>8.2717222851666389E-5</v>
      </c>
      <c r="I6">
        <f t="shared" si="7"/>
        <v>4.9999999999999992E-3</v>
      </c>
      <c r="J6">
        <f t="shared" si="8"/>
        <v>4.9999999999999992E-3</v>
      </c>
      <c r="M6" t="s">
        <v>9</v>
      </c>
      <c r="N6">
        <v>1</v>
      </c>
      <c r="P6">
        <v>10</v>
      </c>
    </row>
    <row r="7" spans="1:17" x14ac:dyDescent="0.2">
      <c r="A7">
        <v>0.8</v>
      </c>
      <c r="B7">
        <f t="shared" si="0"/>
        <v>0</v>
      </c>
      <c r="C7">
        <f t="shared" si="1"/>
        <v>0</v>
      </c>
      <c r="D7">
        <f t="shared" si="2"/>
        <v>2.5419346516199291E-5</v>
      </c>
      <c r="E7">
        <f t="shared" si="3"/>
        <v>5.8269763355497748E-8</v>
      </c>
      <c r="F7">
        <f t="shared" si="4"/>
        <v>1.0102919390777289E-4</v>
      </c>
      <c r="G7">
        <f t="shared" si="5"/>
        <v>8.8888888888888889E-3</v>
      </c>
      <c r="H7">
        <f t="shared" si="6"/>
        <v>1.0102919390777289E-4</v>
      </c>
      <c r="I7">
        <f t="shared" si="7"/>
        <v>8.8888888888888889E-3</v>
      </c>
      <c r="J7">
        <f t="shared" si="8"/>
        <v>8.8888888888888889E-3</v>
      </c>
      <c r="M7" t="s">
        <v>10</v>
      </c>
      <c r="N7">
        <v>0</v>
      </c>
      <c r="O7">
        <v>6</v>
      </c>
      <c r="P7">
        <v>12</v>
      </c>
    </row>
    <row r="8" spans="1:17" x14ac:dyDescent="0.2">
      <c r="A8">
        <v>1</v>
      </c>
      <c r="B8">
        <f t="shared" si="0"/>
        <v>0</v>
      </c>
      <c r="C8">
        <f t="shared" si="1"/>
        <v>0</v>
      </c>
      <c r="D8">
        <f t="shared" si="2"/>
        <v>4.0065297392951069E-5</v>
      </c>
      <c r="E8">
        <f t="shared" si="3"/>
        <v>9.0437718659184586E-8</v>
      </c>
      <c r="F8">
        <f t="shared" si="4"/>
        <v>1.2339457598623172E-4</v>
      </c>
      <c r="G8">
        <f t="shared" si="5"/>
        <v>1.3888888888888888E-2</v>
      </c>
      <c r="H8">
        <f t="shared" si="6"/>
        <v>1.2339457598623172E-4</v>
      </c>
      <c r="I8">
        <f t="shared" si="7"/>
        <v>1.3888888888888888E-2</v>
      </c>
      <c r="J8">
        <f t="shared" si="8"/>
        <v>1.3888888888888888E-2</v>
      </c>
      <c r="M8" t="s">
        <v>11</v>
      </c>
      <c r="N8">
        <v>3</v>
      </c>
      <c r="O8">
        <v>9.5</v>
      </c>
      <c r="P8">
        <v>16</v>
      </c>
    </row>
    <row r="9" spans="1:17" x14ac:dyDescent="0.2">
      <c r="A9">
        <v>1.2</v>
      </c>
      <c r="B9">
        <f t="shared" si="0"/>
        <v>0.19999999999999996</v>
      </c>
      <c r="C9">
        <f t="shared" si="1"/>
        <v>4.9999999999999989E-2</v>
      </c>
      <c r="D9">
        <f t="shared" si="2"/>
        <v>6.2521503774820152E-5</v>
      </c>
      <c r="E9">
        <f t="shared" si="3"/>
        <v>1.4175759024885271E-7</v>
      </c>
      <c r="F9">
        <f t="shared" si="4"/>
        <v>1.5071035805975741E-4</v>
      </c>
      <c r="G9">
        <f t="shared" si="5"/>
        <v>1.9999999999999997E-2</v>
      </c>
      <c r="H9">
        <f t="shared" si="6"/>
        <v>1.5071035805975741E-4</v>
      </c>
      <c r="I9">
        <f t="shared" si="7"/>
        <v>1.9999999999999997E-2</v>
      </c>
      <c r="J9">
        <f t="shared" si="8"/>
        <v>1.9999999999999997E-2</v>
      </c>
      <c r="N9" t="s">
        <v>117</v>
      </c>
      <c r="O9" t="s">
        <v>116</v>
      </c>
      <c r="P9" t="s">
        <v>115</v>
      </c>
    </row>
    <row r="10" spans="1:17" x14ac:dyDescent="0.2">
      <c r="A10">
        <v>1.4</v>
      </c>
      <c r="B10">
        <f t="shared" si="0"/>
        <v>0.39999999999999991</v>
      </c>
      <c r="C10">
        <f t="shared" si="1"/>
        <v>9.9999999999999978E-2</v>
      </c>
      <c r="D10">
        <f t="shared" si="2"/>
        <v>9.6593413722184009E-5</v>
      </c>
      <c r="E10">
        <f t="shared" si="3"/>
        <v>2.2450742264614811E-7</v>
      </c>
      <c r="F10">
        <f t="shared" si="4"/>
        <v>1.84071904963424E-4</v>
      </c>
      <c r="G10">
        <f t="shared" si="5"/>
        <v>2.7222222222222217E-2</v>
      </c>
      <c r="H10">
        <f t="shared" si="6"/>
        <v>1.84071904963424E-4</v>
      </c>
      <c r="I10">
        <f t="shared" si="7"/>
        <v>2.7222222222222217E-2</v>
      </c>
      <c r="J10">
        <f t="shared" si="8"/>
        <v>2.7222222222222217E-2</v>
      </c>
      <c r="K10">
        <v>0</v>
      </c>
      <c r="L10" t="s">
        <v>74</v>
      </c>
      <c r="M10">
        <v>7</v>
      </c>
      <c r="N10">
        <f>IF(AND(M10&lt;=$O$2,M10&gt;=$N$2),(M10-$N$2)/($O$2-$N$2),IF(AND(M10&gt;$O$2,M10&lt;=$P$2),1,IF(AND(M10&lt;=$Q$2,M10&gt;$P$2),($Q$2-M10)/($Q$2-$P$2),0)))</f>
        <v>0.66666666666666663</v>
      </c>
      <c r="O10">
        <f>1/EXP(((M10-$N$4)^2)/(2*$O$4^2))</f>
        <v>0.32465246735834974</v>
      </c>
      <c r="P10">
        <f>MIN(N10,O10)</f>
        <v>0.32465246735834974</v>
      </c>
    </row>
    <row r="11" spans="1:17" x14ac:dyDescent="0.2">
      <c r="A11">
        <v>1.6</v>
      </c>
      <c r="B11">
        <f t="shared" si="0"/>
        <v>0.60000000000000009</v>
      </c>
      <c r="C11">
        <f t="shared" si="1"/>
        <v>0.15000000000000002</v>
      </c>
      <c r="D11">
        <f t="shared" si="2"/>
        <v>1.4774836023203364E-4</v>
      </c>
      <c r="E11">
        <f t="shared" si="3"/>
        <v>3.594296907498649E-7</v>
      </c>
      <c r="F11">
        <f t="shared" si="4"/>
        <v>2.248167702332953E-4</v>
      </c>
      <c r="G11">
        <f t="shared" si="5"/>
        <v>3.5555555555555556E-2</v>
      </c>
      <c r="H11">
        <f t="shared" si="6"/>
        <v>2.248167702332953E-4</v>
      </c>
      <c r="I11">
        <f t="shared" si="7"/>
        <v>3.5555555555555556E-2</v>
      </c>
      <c r="J11">
        <f t="shared" si="8"/>
        <v>3.5555555555555556E-2</v>
      </c>
      <c r="K11">
        <v>20</v>
      </c>
      <c r="L11" t="s">
        <v>75</v>
      </c>
      <c r="M11">
        <v>7</v>
      </c>
      <c r="N11">
        <f>IF(AND(M11&lt;=$O$3,M11&gt;=$N$3),(M11-$N$3)/($O$3-$N$3),IF(AND(M11&lt;=$P$3,M11&gt;=$O$3),($P$3-M11)/($P$3-$O$3),0))</f>
        <v>0.33333333333333331</v>
      </c>
      <c r="O11">
        <f>1/(1+(ABS((M11-$P$5)/$N$5))^(2*$O$5))</f>
        <v>0.99683881285547993</v>
      </c>
      <c r="P11">
        <f>MIN(N11,O11)</f>
        <v>0.33333333333333331</v>
      </c>
    </row>
    <row r="12" spans="1:17" x14ac:dyDescent="0.2">
      <c r="A12">
        <v>1.8</v>
      </c>
      <c r="B12">
        <f t="shared" si="0"/>
        <v>0.8</v>
      </c>
      <c r="C12">
        <f t="shared" si="1"/>
        <v>0.2</v>
      </c>
      <c r="D12">
        <f t="shared" si="2"/>
        <v>2.2374579372062055E-4</v>
      </c>
      <c r="E12">
        <f t="shared" si="3"/>
        <v>5.8199938553001085E-7</v>
      </c>
      <c r="F12">
        <f t="shared" si="4"/>
        <v>2.7457815610133291E-4</v>
      </c>
      <c r="G12">
        <f t="shared" si="5"/>
        <v>4.4999999999999998E-2</v>
      </c>
      <c r="H12">
        <f t="shared" si="6"/>
        <v>2.7457815610133291E-4</v>
      </c>
      <c r="I12">
        <f t="shared" si="7"/>
        <v>4.4999999999999998E-2</v>
      </c>
      <c r="J12">
        <f t="shared" si="8"/>
        <v>4.4999999999999998E-2</v>
      </c>
    </row>
    <row r="13" spans="1:17" x14ac:dyDescent="0.2">
      <c r="A13">
        <v>2</v>
      </c>
      <c r="B13">
        <f t="shared" si="0"/>
        <v>1</v>
      </c>
      <c r="C13">
        <f t="shared" si="1"/>
        <v>0.25</v>
      </c>
      <c r="D13">
        <f t="shared" si="2"/>
        <v>3.3546262790251185E-4</v>
      </c>
      <c r="E13">
        <f t="shared" si="3"/>
        <v>9.5367340691241559E-7</v>
      </c>
      <c r="F13">
        <f t="shared" si="4"/>
        <v>3.3535013046647811E-4</v>
      </c>
      <c r="G13">
        <f t="shared" si="5"/>
        <v>5.5555555555555552E-2</v>
      </c>
      <c r="H13">
        <f t="shared" si="6"/>
        <v>3.3535013046647811E-4</v>
      </c>
      <c r="I13">
        <f t="shared" si="7"/>
        <v>5.5555555555555552E-2</v>
      </c>
      <c r="J13">
        <f t="shared" si="8"/>
        <v>5.5555555555555552E-2</v>
      </c>
    </row>
    <row r="14" spans="1:17" x14ac:dyDescent="0.2">
      <c r="A14">
        <v>2.2000000000000002</v>
      </c>
      <c r="B14">
        <f t="shared" si="0"/>
        <v>1</v>
      </c>
      <c r="C14">
        <f t="shared" si="1"/>
        <v>0.30000000000000004</v>
      </c>
      <c r="D14">
        <f t="shared" si="2"/>
        <v>4.9795542150327392E-4</v>
      </c>
      <c r="E14">
        <f t="shared" si="3"/>
        <v>1.5823665202468446E-6</v>
      </c>
      <c r="F14">
        <f t="shared" si="4"/>
        <v>4.0956716498605043E-4</v>
      </c>
      <c r="G14">
        <f t="shared" si="5"/>
        <v>6.7222222222222239E-2</v>
      </c>
      <c r="H14">
        <f t="shared" si="6"/>
        <v>4.0956716498605043E-4</v>
      </c>
      <c r="I14">
        <f t="shared" si="7"/>
        <v>6.7222222222222239E-2</v>
      </c>
      <c r="J14">
        <f t="shared" si="8"/>
        <v>6.7222222222222239E-2</v>
      </c>
    </row>
    <row r="15" spans="1:17" x14ac:dyDescent="0.2">
      <c r="A15">
        <v>2.4</v>
      </c>
      <c r="B15">
        <f t="shared" si="0"/>
        <v>1</v>
      </c>
      <c r="C15">
        <f t="shared" si="1"/>
        <v>0.35</v>
      </c>
      <c r="D15">
        <f t="shared" si="2"/>
        <v>7.3180241888047277E-4</v>
      </c>
      <c r="E15">
        <f t="shared" si="3"/>
        <v>2.6602767912369079E-6</v>
      </c>
      <c r="F15">
        <f t="shared" si="4"/>
        <v>5.0020110707956432E-4</v>
      </c>
      <c r="G15">
        <f t="shared" si="5"/>
        <v>7.9999999999999988E-2</v>
      </c>
      <c r="H15">
        <f t="shared" si="6"/>
        <v>5.0020110707956432E-4</v>
      </c>
      <c r="I15">
        <f t="shared" si="7"/>
        <v>7.9999999999999988E-2</v>
      </c>
      <c r="J15">
        <f t="shared" si="8"/>
        <v>7.9999999999999988E-2</v>
      </c>
    </row>
    <row r="16" spans="1:17" x14ac:dyDescent="0.2">
      <c r="A16">
        <v>2.6</v>
      </c>
      <c r="B16">
        <f t="shared" si="0"/>
        <v>1</v>
      </c>
      <c r="C16">
        <f t="shared" si="1"/>
        <v>0.4</v>
      </c>
      <c r="D16">
        <f t="shared" si="2"/>
        <v>1.0647662366679196E-3</v>
      </c>
      <c r="E16">
        <f t="shared" si="3"/>
        <v>4.5348555975893047E-6</v>
      </c>
      <c r="F16">
        <f t="shared" si="4"/>
        <v>6.1087935943440102E-4</v>
      </c>
      <c r="G16">
        <f t="shared" si="5"/>
        <v>9.3888888888888897E-2</v>
      </c>
      <c r="H16">
        <f t="shared" si="6"/>
        <v>6.1087935943440102E-4</v>
      </c>
      <c r="I16">
        <f t="shared" si="7"/>
        <v>9.3888888888888897E-2</v>
      </c>
      <c r="J16">
        <f t="shared" si="8"/>
        <v>9.3888888888888897E-2</v>
      </c>
    </row>
    <row r="17" spans="1:10" x14ac:dyDescent="0.2">
      <c r="A17">
        <v>2.8</v>
      </c>
      <c r="B17">
        <f t="shared" si="0"/>
        <v>1</v>
      </c>
      <c r="C17">
        <f t="shared" si="1"/>
        <v>0.44999999999999996</v>
      </c>
      <c r="D17">
        <f t="shared" si="2"/>
        <v>1.533810679324463E-3</v>
      </c>
      <c r="E17">
        <f t="shared" si="3"/>
        <v>7.8441608616649459E-6</v>
      </c>
      <c r="F17">
        <f t="shared" si="4"/>
        <v>7.4602883383669699E-4</v>
      </c>
      <c r="G17">
        <f t="shared" si="5"/>
        <v>0.10888888888888887</v>
      </c>
      <c r="H17">
        <f t="shared" si="6"/>
        <v>7.4602883383669699E-4</v>
      </c>
      <c r="I17">
        <f t="shared" si="7"/>
        <v>0.10888888888888887</v>
      </c>
      <c r="J17">
        <f t="shared" si="8"/>
        <v>0.10888888888888887</v>
      </c>
    </row>
    <row r="18" spans="1:10" x14ac:dyDescent="0.2">
      <c r="A18">
        <v>3</v>
      </c>
      <c r="B18">
        <f t="shared" si="0"/>
        <v>1</v>
      </c>
      <c r="C18">
        <f t="shared" si="1"/>
        <v>0.5</v>
      </c>
      <c r="D18">
        <f t="shared" si="2"/>
        <v>2.1874911181828851E-3</v>
      </c>
      <c r="E18">
        <f t="shared" si="3"/>
        <v>1.377948676089912E-5</v>
      </c>
      <c r="F18">
        <f t="shared" si="4"/>
        <v>9.1105119440064539E-4</v>
      </c>
      <c r="G18">
        <f t="shared" si="5"/>
        <v>0.125</v>
      </c>
      <c r="H18">
        <f t="shared" si="6"/>
        <v>9.1105119440064539E-4</v>
      </c>
      <c r="I18">
        <f t="shared" si="7"/>
        <v>0.125</v>
      </c>
      <c r="J18">
        <f t="shared" si="8"/>
        <v>0.125</v>
      </c>
    </row>
    <row r="19" spans="1:10" x14ac:dyDescent="0.2">
      <c r="A19">
        <v>3.2</v>
      </c>
      <c r="B19">
        <f t="shared" si="0"/>
        <v>1</v>
      </c>
      <c r="C19">
        <f t="shared" si="1"/>
        <v>0.55000000000000004</v>
      </c>
      <c r="D19">
        <f t="shared" si="2"/>
        <v>3.0887154082367713E-3</v>
      </c>
      <c r="E19">
        <f t="shared" si="3"/>
        <v>2.4604292808514892E-5</v>
      </c>
      <c r="F19">
        <f t="shared" si="4"/>
        <v>1.1125360328603216E-3</v>
      </c>
      <c r="G19">
        <f t="shared" si="5"/>
        <v>0.14222222222222222</v>
      </c>
      <c r="H19">
        <f t="shared" si="6"/>
        <v>1.1125360328603216E-3</v>
      </c>
      <c r="I19">
        <f t="shared" si="7"/>
        <v>0.14222222222222222</v>
      </c>
      <c r="J19">
        <f t="shared" si="8"/>
        <v>0.14222222222222222</v>
      </c>
    </row>
    <row r="20" spans="1:10" x14ac:dyDescent="0.2">
      <c r="A20">
        <v>3.4</v>
      </c>
      <c r="B20">
        <f t="shared" si="0"/>
        <v>1</v>
      </c>
      <c r="C20">
        <f t="shared" si="1"/>
        <v>0.6</v>
      </c>
      <c r="D20">
        <f t="shared" si="2"/>
        <v>4.3178400076330824E-3</v>
      </c>
      <c r="E20">
        <f t="shared" si="3"/>
        <v>4.4699400920980951E-5</v>
      </c>
      <c r="F20">
        <f t="shared" si="4"/>
        <v>1.3585199504289591E-3</v>
      </c>
      <c r="G20">
        <f t="shared" si="5"/>
        <v>0.16055555555555553</v>
      </c>
      <c r="H20">
        <f t="shared" si="6"/>
        <v>1.3585199504289591E-3</v>
      </c>
      <c r="I20">
        <f t="shared" si="7"/>
        <v>0.16055555555555553</v>
      </c>
      <c r="J20">
        <f t="shared" si="8"/>
        <v>0.16055555555555553</v>
      </c>
    </row>
    <row r="21" spans="1:10" x14ac:dyDescent="0.2">
      <c r="A21">
        <v>3.6</v>
      </c>
      <c r="B21">
        <f t="shared" si="0"/>
        <v>1</v>
      </c>
      <c r="C21">
        <f t="shared" si="1"/>
        <v>0.65</v>
      </c>
      <c r="D21">
        <f t="shared" si="2"/>
        <v>5.9760228950059375E-3</v>
      </c>
      <c r="E21">
        <f t="shared" si="3"/>
        <v>8.2711219543577885E-5</v>
      </c>
      <c r="F21">
        <f t="shared" si="4"/>
        <v>1.6588010801744215E-3</v>
      </c>
      <c r="G21">
        <f t="shared" si="5"/>
        <v>0.18</v>
      </c>
      <c r="H21">
        <f t="shared" si="6"/>
        <v>1.6588010801744215E-3</v>
      </c>
      <c r="I21">
        <f t="shared" si="7"/>
        <v>0.18</v>
      </c>
      <c r="J21">
        <f t="shared" si="8"/>
        <v>0.18</v>
      </c>
    </row>
    <row r="22" spans="1:10" x14ac:dyDescent="0.2">
      <c r="A22">
        <v>3.8</v>
      </c>
      <c r="B22">
        <f t="shared" si="0"/>
        <v>1</v>
      </c>
      <c r="C22">
        <f t="shared" si="1"/>
        <v>0.7</v>
      </c>
      <c r="D22">
        <f t="shared" si="2"/>
        <v>8.1887010143740762E-3</v>
      </c>
      <c r="E22">
        <f t="shared" si="3"/>
        <v>1.5606239024626504E-4</v>
      </c>
      <c r="F22">
        <f t="shared" si="4"/>
        <v>2.0253203890498819E-3</v>
      </c>
      <c r="G22">
        <f t="shared" si="5"/>
        <v>0.20055555555555554</v>
      </c>
      <c r="H22">
        <f t="shared" si="6"/>
        <v>2.0253203890498819E-3</v>
      </c>
      <c r="I22">
        <f t="shared" si="7"/>
        <v>0.20055555555555554</v>
      </c>
      <c r="J22">
        <f t="shared" si="8"/>
        <v>0.20055555555555554</v>
      </c>
    </row>
    <row r="23" spans="1:10" x14ac:dyDescent="0.2">
      <c r="A23">
        <v>4</v>
      </c>
      <c r="B23">
        <f t="shared" si="0"/>
        <v>1</v>
      </c>
      <c r="C23">
        <f t="shared" si="1"/>
        <v>0.75</v>
      </c>
      <c r="D23">
        <f t="shared" si="2"/>
        <v>1.1108996538242306E-2</v>
      </c>
      <c r="E23">
        <f t="shared" si="3"/>
        <v>3.0063824928391918E-4</v>
      </c>
      <c r="F23">
        <f t="shared" si="4"/>
        <v>2.4726231566347743E-3</v>
      </c>
      <c r="G23">
        <f t="shared" si="5"/>
        <v>0.22222222222222221</v>
      </c>
      <c r="H23">
        <f t="shared" si="6"/>
        <v>2.4726231566347743E-3</v>
      </c>
      <c r="I23">
        <f t="shared" si="7"/>
        <v>0.22222222222222221</v>
      </c>
      <c r="J23">
        <f t="shared" si="8"/>
        <v>0.22222222222222221</v>
      </c>
    </row>
    <row r="24" spans="1:10" x14ac:dyDescent="0.2">
      <c r="A24">
        <v>4.2</v>
      </c>
      <c r="B24">
        <f t="shared" si="0"/>
        <v>1</v>
      </c>
      <c r="C24">
        <f t="shared" si="1"/>
        <v>0.8</v>
      </c>
      <c r="D24">
        <f t="shared" si="2"/>
        <v>1.4920786069067842E-2</v>
      </c>
      <c r="E24">
        <f t="shared" si="3"/>
        <v>5.9208320308558261E-4</v>
      </c>
      <c r="F24">
        <f t="shared" si="4"/>
        <v>3.0184163247084241E-3</v>
      </c>
      <c r="G24">
        <f t="shared" si="5"/>
        <v>0.24500000000000005</v>
      </c>
      <c r="H24">
        <f t="shared" si="6"/>
        <v>3.0184163247084241E-3</v>
      </c>
      <c r="I24">
        <f t="shared" si="7"/>
        <v>0.24500000000000005</v>
      </c>
      <c r="J24">
        <f t="shared" si="8"/>
        <v>0.24500000000000005</v>
      </c>
    </row>
    <row r="25" spans="1:10" x14ac:dyDescent="0.2">
      <c r="A25">
        <v>4.4000000000000004</v>
      </c>
      <c r="B25">
        <f t="shared" si="0"/>
        <v>1</v>
      </c>
      <c r="C25">
        <f t="shared" si="1"/>
        <v>0.85000000000000009</v>
      </c>
      <c r="D25">
        <f t="shared" si="2"/>
        <v>1.9841094744370295E-2</v>
      </c>
      <c r="E25">
        <f t="shared" si="3"/>
        <v>1.1937696385379887E-3</v>
      </c>
      <c r="F25">
        <f t="shared" si="4"/>
        <v>3.684239899435989E-3</v>
      </c>
      <c r="G25">
        <f t="shared" si="5"/>
        <v>0.26888888888888896</v>
      </c>
      <c r="H25">
        <f t="shared" si="6"/>
        <v>3.684239899435989E-3</v>
      </c>
      <c r="I25">
        <f t="shared" si="7"/>
        <v>0.26888888888888896</v>
      </c>
      <c r="J25">
        <f t="shared" si="8"/>
        <v>0.26888888888888896</v>
      </c>
    </row>
    <row r="26" spans="1:10" x14ac:dyDescent="0.2">
      <c r="A26">
        <v>4.5999999999999996</v>
      </c>
      <c r="B26">
        <f t="shared" si="0"/>
        <v>1</v>
      </c>
      <c r="C26">
        <f t="shared" si="1"/>
        <v>0.89999999999999991</v>
      </c>
      <c r="D26">
        <f t="shared" si="2"/>
        <v>2.6121409853918223E-2</v>
      </c>
      <c r="E26">
        <f t="shared" si="3"/>
        <v>2.4674689577465336E-3</v>
      </c>
      <c r="F26">
        <f t="shared" si="4"/>
        <v>4.4962731609411782E-3</v>
      </c>
      <c r="G26">
        <f t="shared" si="5"/>
        <v>0.29388888888888887</v>
      </c>
      <c r="H26">
        <f t="shared" si="6"/>
        <v>4.4962731609411782E-3</v>
      </c>
      <c r="I26">
        <f t="shared" si="7"/>
        <v>0.29388888888888887</v>
      </c>
      <c r="J26">
        <f t="shared" si="8"/>
        <v>0.29388888888888887</v>
      </c>
    </row>
    <row r="27" spans="1:10" x14ac:dyDescent="0.2">
      <c r="A27">
        <v>4.8</v>
      </c>
      <c r="B27">
        <f t="shared" si="0"/>
        <v>1</v>
      </c>
      <c r="C27">
        <f t="shared" si="1"/>
        <v>0.95</v>
      </c>
      <c r="D27">
        <f t="shared" si="2"/>
        <v>3.4047454734599331E-2</v>
      </c>
      <c r="E27">
        <f t="shared" si="3"/>
        <v>5.2342418011532632E-3</v>
      </c>
      <c r="F27">
        <f t="shared" si="4"/>
        <v>5.4862988994504036E-3</v>
      </c>
      <c r="G27">
        <f t="shared" si="5"/>
        <v>0.31999999999999995</v>
      </c>
      <c r="H27">
        <f t="shared" si="6"/>
        <v>5.4862988994504036E-3</v>
      </c>
      <c r="I27">
        <f t="shared" si="7"/>
        <v>0.31999999999999995</v>
      </c>
      <c r="J27">
        <f t="shared" si="8"/>
        <v>0.31999999999999995</v>
      </c>
    </row>
    <row r="28" spans="1:10" x14ac:dyDescent="0.2">
      <c r="A28">
        <v>5</v>
      </c>
      <c r="B28">
        <f t="shared" si="0"/>
        <v>1</v>
      </c>
      <c r="C28">
        <f t="shared" si="1"/>
        <v>1</v>
      </c>
      <c r="D28">
        <f t="shared" si="2"/>
        <v>4.3936933623407413E-2</v>
      </c>
      <c r="E28">
        <f t="shared" si="3"/>
        <v>1.139780727494202E-2</v>
      </c>
      <c r="F28">
        <f t="shared" si="4"/>
        <v>6.6928509242848554E-3</v>
      </c>
      <c r="G28">
        <f t="shared" si="5"/>
        <v>0.34722222222222227</v>
      </c>
      <c r="H28">
        <f t="shared" si="6"/>
        <v>6.6928509242848554E-3</v>
      </c>
      <c r="I28">
        <f t="shared" si="7"/>
        <v>0.33333333333333331</v>
      </c>
      <c r="J28">
        <f t="shared" si="8"/>
        <v>0.33333333333333331</v>
      </c>
    </row>
    <row r="29" spans="1:10" x14ac:dyDescent="0.2">
      <c r="A29">
        <v>5.2</v>
      </c>
      <c r="B29">
        <f t="shared" si="0"/>
        <v>1</v>
      </c>
      <c r="C29">
        <f t="shared" si="1"/>
        <v>0.93333333333333324</v>
      </c>
      <c r="D29">
        <f t="shared" si="2"/>
        <v>5.6134762834133725E-2</v>
      </c>
      <c r="E29">
        <f t="shared" si="3"/>
        <v>2.5420971333277208E-2</v>
      </c>
      <c r="F29">
        <f t="shared" si="4"/>
        <v>8.1625711531598966E-3</v>
      </c>
      <c r="G29">
        <f t="shared" si="5"/>
        <v>0.37555555555555559</v>
      </c>
      <c r="H29">
        <f t="shared" si="6"/>
        <v>8.1625711531598966E-3</v>
      </c>
      <c r="I29">
        <f t="shared" si="7"/>
        <v>0.33333333333333331</v>
      </c>
      <c r="J29">
        <f t="shared" si="8"/>
        <v>0.33333333333333331</v>
      </c>
    </row>
    <row r="30" spans="1:10" x14ac:dyDescent="0.2">
      <c r="A30">
        <v>5.4</v>
      </c>
      <c r="B30">
        <f t="shared" si="0"/>
        <v>1</v>
      </c>
      <c r="C30">
        <f t="shared" si="1"/>
        <v>0.86666666666666659</v>
      </c>
      <c r="D30">
        <f t="shared" si="2"/>
        <v>7.1005353739637012E-2</v>
      </c>
      <c r="E30">
        <f t="shared" si="3"/>
        <v>5.7582002524359216E-2</v>
      </c>
      <c r="F30">
        <f t="shared" si="4"/>
        <v>9.9518018669043241E-3</v>
      </c>
      <c r="G30">
        <f t="shared" si="5"/>
        <v>0.40500000000000003</v>
      </c>
      <c r="H30">
        <f t="shared" si="6"/>
        <v>9.9518018669043241E-3</v>
      </c>
      <c r="I30">
        <f t="shared" si="7"/>
        <v>0.33333333333333331</v>
      </c>
      <c r="J30">
        <f t="shared" si="8"/>
        <v>0.33333333333333331</v>
      </c>
    </row>
    <row r="31" spans="1:10" x14ac:dyDescent="0.2">
      <c r="A31">
        <v>5.6</v>
      </c>
      <c r="B31">
        <f t="shared" si="0"/>
        <v>1</v>
      </c>
      <c r="C31">
        <f t="shared" si="1"/>
        <v>0.80000000000000016</v>
      </c>
      <c r="D31">
        <f t="shared" si="2"/>
        <v>8.8921617459386301E-2</v>
      </c>
      <c r="E31">
        <f t="shared" si="3"/>
        <v>0.12940795943806788</v>
      </c>
      <c r="F31">
        <f t="shared" si="4"/>
        <v>1.2128434984274237E-2</v>
      </c>
      <c r="G31">
        <f t="shared" si="5"/>
        <v>0.43555555555555547</v>
      </c>
      <c r="H31">
        <f t="shared" si="6"/>
        <v>1.2128434984274237E-2</v>
      </c>
      <c r="I31">
        <f t="shared" si="7"/>
        <v>0.33333333333333331</v>
      </c>
      <c r="J31">
        <f t="shared" si="8"/>
        <v>0.33333333333333331</v>
      </c>
    </row>
    <row r="32" spans="1:10" x14ac:dyDescent="0.2">
      <c r="A32">
        <v>5.8</v>
      </c>
      <c r="B32">
        <f t="shared" si="0"/>
        <v>1</v>
      </c>
      <c r="C32">
        <f t="shared" si="1"/>
        <v>0.73333333333333339</v>
      </c>
      <c r="D32">
        <f t="shared" si="2"/>
        <v>0.11025052530448522</v>
      </c>
      <c r="E32">
        <f t="shared" si="3"/>
        <v>0.27372529717242639</v>
      </c>
      <c r="F32">
        <f t="shared" si="4"/>
        <v>1.4774031693273055E-2</v>
      </c>
      <c r="G32">
        <f t="shared" si="5"/>
        <v>0.46722222222222221</v>
      </c>
      <c r="H32">
        <f t="shared" si="6"/>
        <v>1.4774031693273055E-2</v>
      </c>
      <c r="I32">
        <f t="shared" si="7"/>
        <v>0.33333333333333331</v>
      </c>
      <c r="J32">
        <f t="shared" si="8"/>
        <v>0.33333333333333331</v>
      </c>
    </row>
    <row r="33" spans="1:10" x14ac:dyDescent="0.2">
      <c r="A33">
        <v>6</v>
      </c>
      <c r="B33">
        <f t="shared" si="0"/>
        <v>1</v>
      </c>
      <c r="C33">
        <f t="shared" si="1"/>
        <v>0.66666666666666663</v>
      </c>
      <c r="D33">
        <f t="shared" si="2"/>
        <v>0.1353352832366127</v>
      </c>
      <c r="E33">
        <f t="shared" si="3"/>
        <v>0.5</v>
      </c>
      <c r="F33">
        <f t="shared" si="4"/>
        <v>1.7986209962091559E-2</v>
      </c>
      <c r="G33">
        <f t="shared" si="5"/>
        <v>0.5</v>
      </c>
      <c r="H33">
        <f t="shared" si="6"/>
        <v>1.7986209962091559E-2</v>
      </c>
      <c r="I33">
        <f t="shared" si="7"/>
        <v>0.33333333333333331</v>
      </c>
      <c r="J33">
        <f t="shared" si="8"/>
        <v>0.33333333333333331</v>
      </c>
    </row>
    <row r="34" spans="1:10" x14ac:dyDescent="0.2">
      <c r="A34">
        <v>6.2</v>
      </c>
      <c r="B34">
        <f t="shared" si="0"/>
        <v>0.93333333333333324</v>
      </c>
      <c r="C34">
        <f t="shared" si="1"/>
        <v>0.6</v>
      </c>
      <c r="D34">
        <f t="shared" si="2"/>
        <v>0.1644744565771549</v>
      </c>
      <c r="E34">
        <f t="shared" si="3"/>
        <v>0.73611362731462049</v>
      </c>
      <c r="F34">
        <f t="shared" si="4"/>
        <v>2.1881270936130476E-2</v>
      </c>
      <c r="G34">
        <f t="shared" si="5"/>
        <v>0.53277777777777779</v>
      </c>
      <c r="H34">
        <f t="shared" si="6"/>
        <v>2.1881270936130476E-2</v>
      </c>
      <c r="I34">
        <f t="shared" si="7"/>
        <v>0.33333333333333331</v>
      </c>
      <c r="J34">
        <f t="shared" si="8"/>
        <v>0.33333333333333331</v>
      </c>
    </row>
    <row r="35" spans="1:10" x14ac:dyDescent="0.2">
      <c r="A35">
        <v>6.4</v>
      </c>
      <c r="B35">
        <f t="shared" ref="B35:B66" si="9">IF(A35&lt;$N$2,0,IF(AND($N$2&lt;=A35,A35&lt;=$O$2),(A35-$N$2)/($O$2-$N$2),IF(AND($O$2&lt;A35,A35&lt;=$P$2),1,IF(AND($P$2&lt;A35,A35&lt;=$Q$2),($Q$2-A35)/($Q$2-$P$2),0))))</f>
        <v>0.86666666666666659</v>
      </c>
      <c r="C35">
        <f t="shared" ref="C35:C66" si="10">IF(A35&lt;$N$3,0,IF(AND($N$3&lt;=A35,A35&lt;=$O$3),(A35-$N$3)/($O$3-$N$3),IF(AND($O$3&lt;A35,A35&lt;=$P$3),($P$3-A35)/($P$3-$O$3),0)))</f>
        <v>0.53333333333333321</v>
      </c>
      <c r="D35">
        <f t="shared" ref="D35:D66" si="11">1/EXP(((A35-$N$4)^2)/(2*$O$4^2))</f>
        <v>0.19789869908361474</v>
      </c>
      <c r="E35">
        <f t="shared" ref="E35:E66" si="12">1/(1+ABS((A35-$P$5)/$N$5)^(2*$O$5))</f>
        <v>0.89160201035483344</v>
      </c>
      <c r="F35">
        <f t="shared" ref="F35:F66" si="13">1/(1+EXP(-$N$6*(A35-$P$6)))</f>
        <v>2.6596993576865863E-2</v>
      </c>
      <c r="G35">
        <f t="shared" ref="G35:G66" si="14">IF(A35&lt;$N$7,0,IF(AND(A35&lt;=$O$7,A35&gt;=$N$7),2*(((A35-$N$7)/($P$7-$N$7))^2),IF(AND(A35&lt;=$P$7,A35&gt;=$O$7),(1-2*((($P$7-A35)/($P$7-$N$7))^2)),1)))</f>
        <v>0.56444444444444453</v>
      </c>
      <c r="H35">
        <f t="shared" ref="H35:H66" si="15">MIN(F35,$P$10)</f>
        <v>2.6596993576865863E-2</v>
      </c>
      <c r="I35">
        <f t="shared" ref="I35:I66" si="16">MIN($P$11,G35)</f>
        <v>0.33333333333333331</v>
      </c>
      <c r="J35">
        <f t="shared" ref="J35:J66" si="17">MAX(H35:I35)</f>
        <v>0.33333333333333331</v>
      </c>
    </row>
    <row r="36" spans="1:10" x14ac:dyDescent="0.2">
      <c r="A36">
        <v>6.6</v>
      </c>
      <c r="B36">
        <f t="shared" si="9"/>
        <v>0.80000000000000016</v>
      </c>
      <c r="C36">
        <f t="shared" si="10"/>
        <v>0.46666666666666679</v>
      </c>
      <c r="D36">
        <f t="shared" si="11"/>
        <v>0.23574607655586347</v>
      </c>
      <c r="E36">
        <f t="shared" si="12"/>
        <v>0.96268671436973718</v>
      </c>
      <c r="F36">
        <f t="shared" si="13"/>
        <v>3.2295464698450495E-2</v>
      </c>
      <c r="G36">
        <f t="shared" si="14"/>
        <v>0.59499999999999997</v>
      </c>
      <c r="H36">
        <f t="shared" si="15"/>
        <v>3.2295464698450495E-2</v>
      </c>
      <c r="I36">
        <f t="shared" si="16"/>
        <v>0.33333333333333331</v>
      </c>
      <c r="J36">
        <f t="shared" si="17"/>
        <v>0.33333333333333331</v>
      </c>
    </row>
    <row r="37" spans="1:10" x14ac:dyDescent="0.2">
      <c r="A37">
        <v>6.8</v>
      </c>
      <c r="B37">
        <f t="shared" si="9"/>
        <v>0.73333333333333339</v>
      </c>
      <c r="C37">
        <f t="shared" si="10"/>
        <v>0.40000000000000008</v>
      </c>
      <c r="D37">
        <f t="shared" si="11"/>
        <v>0.27803730045319403</v>
      </c>
      <c r="E37">
        <f t="shared" si="12"/>
        <v>0.988602192725058</v>
      </c>
      <c r="F37">
        <f t="shared" si="13"/>
        <v>3.9165722796764356E-2</v>
      </c>
      <c r="G37">
        <f t="shared" si="14"/>
        <v>0.62444444444444436</v>
      </c>
      <c r="H37">
        <f t="shared" si="15"/>
        <v>3.9165722796764356E-2</v>
      </c>
      <c r="I37">
        <f t="shared" si="16"/>
        <v>0.33333333333333331</v>
      </c>
      <c r="J37">
        <f t="shared" si="17"/>
        <v>0.33333333333333331</v>
      </c>
    </row>
    <row r="38" spans="1:10" x14ac:dyDescent="0.2">
      <c r="A38">
        <v>7</v>
      </c>
      <c r="B38">
        <f t="shared" si="9"/>
        <v>0.66666666666666663</v>
      </c>
      <c r="C38">
        <f t="shared" si="10"/>
        <v>0.33333333333333331</v>
      </c>
      <c r="D38">
        <f t="shared" si="11"/>
        <v>0.32465246735834974</v>
      </c>
      <c r="E38">
        <f t="shared" si="12"/>
        <v>0.99683881285547993</v>
      </c>
      <c r="F38">
        <f t="shared" si="13"/>
        <v>4.7425873177566781E-2</v>
      </c>
      <c r="G38">
        <f t="shared" si="14"/>
        <v>0.65277777777777768</v>
      </c>
      <c r="H38">
        <f t="shared" si="15"/>
        <v>4.7425873177566781E-2</v>
      </c>
      <c r="I38">
        <f t="shared" si="16"/>
        <v>0.33333333333333331</v>
      </c>
      <c r="J38">
        <f t="shared" si="17"/>
        <v>0.33333333333333331</v>
      </c>
    </row>
    <row r="39" spans="1:10" x14ac:dyDescent="0.2">
      <c r="A39">
        <v>7.2</v>
      </c>
      <c r="B39">
        <f t="shared" si="9"/>
        <v>0.6</v>
      </c>
      <c r="C39">
        <f t="shared" si="10"/>
        <v>0.26666666666666661</v>
      </c>
      <c r="D39">
        <f t="shared" si="11"/>
        <v>0.37531109885139957</v>
      </c>
      <c r="E39">
        <f t="shared" si="12"/>
        <v>0.99920271350998313</v>
      </c>
      <c r="F39">
        <f t="shared" si="13"/>
        <v>5.7324175898868755E-2</v>
      </c>
      <c r="G39">
        <f t="shared" si="14"/>
        <v>0.68</v>
      </c>
      <c r="H39">
        <f t="shared" si="15"/>
        <v>5.7324175898868755E-2</v>
      </c>
      <c r="I39">
        <f t="shared" si="16"/>
        <v>0.33333333333333331</v>
      </c>
      <c r="J39">
        <f t="shared" si="17"/>
        <v>0.33333333333333331</v>
      </c>
    </row>
    <row r="40" spans="1:10" x14ac:dyDescent="0.2">
      <c r="A40">
        <v>7.4</v>
      </c>
      <c r="B40">
        <f t="shared" si="9"/>
        <v>0.53333333333333321</v>
      </c>
      <c r="C40">
        <f t="shared" si="10"/>
        <v>0.19999999999999987</v>
      </c>
      <c r="D40">
        <f t="shared" si="11"/>
        <v>0.42955735821073926</v>
      </c>
      <c r="E40">
        <f t="shared" si="12"/>
        <v>0.99981878738559993</v>
      </c>
      <c r="F40">
        <f t="shared" si="13"/>
        <v>6.9138420343346843E-2</v>
      </c>
      <c r="G40">
        <f t="shared" si="14"/>
        <v>0.70611111111111113</v>
      </c>
      <c r="H40">
        <f t="shared" si="15"/>
        <v>6.9138420343346843E-2</v>
      </c>
      <c r="I40">
        <f t="shared" si="16"/>
        <v>0.33333333333333331</v>
      </c>
      <c r="J40">
        <f t="shared" si="17"/>
        <v>0.33333333333333331</v>
      </c>
    </row>
    <row r="41" spans="1:10" x14ac:dyDescent="0.2">
      <c r="A41">
        <v>7.6</v>
      </c>
      <c r="B41">
        <f t="shared" si="9"/>
        <v>0.46666666666666679</v>
      </c>
      <c r="C41">
        <f t="shared" si="10"/>
        <v>0.13333333333333344</v>
      </c>
      <c r="D41">
        <f t="shared" si="11"/>
        <v>0.48675225595997157</v>
      </c>
      <c r="E41">
        <f t="shared" si="12"/>
        <v>0.99996343975229984</v>
      </c>
      <c r="F41">
        <f t="shared" si="13"/>
        <v>8.3172696493922352E-2</v>
      </c>
      <c r="G41">
        <f t="shared" si="14"/>
        <v>0.73111111111111104</v>
      </c>
      <c r="H41">
        <f t="shared" si="15"/>
        <v>8.3172696493922352E-2</v>
      </c>
      <c r="I41">
        <f t="shared" si="16"/>
        <v>0.33333333333333331</v>
      </c>
      <c r="J41">
        <f t="shared" si="17"/>
        <v>0.33333333333333331</v>
      </c>
    </row>
    <row r="42" spans="1:10" x14ac:dyDescent="0.2">
      <c r="A42">
        <v>7.8</v>
      </c>
      <c r="B42">
        <f t="shared" si="9"/>
        <v>0.40000000000000008</v>
      </c>
      <c r="C42">
        <f t="shared" si="10"/>
        <v>6.6666666666666721E-2</v>
      </c>
      <c r="D42">
        <f t="shared" si="11"/>
        <v>0.5460744266397094</v>
      </c>
      <c r="E42">
        <f t="shared" si="12"/>
        <v>0.99999358419724749</v>
      </c>
      <c r="F42">
        <f t="shared" si="13"/>
        <v>9.9750489119685135E-2</v>
      </c>
      <c r="G42">
        <f t="shared" si="14"/>
        <v>0.75499999999999989</v>
      </c>
      <c r="H42">
        <f t="shared" si="15"/>
        <v>9.9750489119685135E-2</v>
      </c>
      <c r="I42">
        <f t="shared" si="16"/>
        <v>0.33333333333333331</v>
      </c>
      <c r="J42">
        <f t="shared" si="17"/>
        <v>0.33333333333333331</v>
      </c>
    </row>
    <row r="43" spans="1:10" x14ac:dyDescent="0.2">
      <c r="A43">
        <v>8</v>
      </c>
      <c r="B43">
        <f t="shared" si="9"/>
        <v>0.33333333333333331</v>
      </c>
      <c r="C43">
        <f t="shared" si="10"/>
        <v>0</v>
      </c>
      <c r="D43">
        <f t="shared" si="11"/>
        <v>0.60653065971263342</v>
      </c>
      <c r="E43">
        <f t="shared" si="12"/>
        <v>0.99999904632659309</v>
      </c>
      <c r="F43">
        <f t="shared" si="13"/>
        <v>0.11920292202211755</v>
      </c>
      <c r="G43">
        <f t="shared" si="14"/>
        <v>0.77777777777777779</v>
      </c>
      <c r="H43">
        <f t="shared" si="15"/>
        <v>0.11920292202211755</v>
      </c>
      <c r="I43">
        <f t="shared" si="16"/>
        <v>0.33333333333333331</v>
      </c>
      <c r="J43">
        <f t="shared" si="17"/>
        <v>0.33333333333333331</v>
      </c>
    </row>
    <row r="44" spans="1:10" x14ac:dyDescent="0.2">
      <c r="A44">
        <v>8.1999999999999993</v>
      </c>
      <c r="B44">
        <f t="shared" si="9"/>
        <v>0.26666666666666689</v>
      </c>
      <c r="C44">
        <f t="shared" si="10"/>
        <v>0</v>
      </c>
      <c r="D44">
        <f t="shared" si="11"/>
        <v>0.66697681085847427</v>
      </c>
      <c r="E44">
        <f t="shared" si="12"/>
        <v>0.99999988405548057</v>
      </c>
      <c r="F44">
        <f t="shared" si="13"/>
        <v>0.14185106490048771</v>
      </c>
      <c r="G44">
        <f t="shared" si="14"/>
        <v>0.7994444444444444</v>
      </c>
      <c r="H44">
        <f t="shared" si="15"/>
        <v>0.14185106490048771</v>
      </c>
      <c r="I44">
        <f t="shared" si="16"/>
        <v>0.33333333333333331</v>
      </c>
      <c r="J44">
        <f t="shared" si="17"/>
        <v>0.33333333333333331</v>
      </c>
    </row>
    <row r="45" spans="1:10" x14ac:dyDescent="0.2">
      <c r="A45">
        <v>8.4</v>
      </c>
      <c r="B45">
        <f t="shared" si="9"/>
        <v>0.19999999999999987</v>
      </c>
      <c r="C45">
        <f t="shared" si="10"/>
        <v>0</v>
      </c>
      <c r="D45">
        <f t="shared" si="11"/>
        <v>0.72614903707369094</v>
      </c>
      <c r="E45">
        <f t="shared" si="12"/>
        <v>0.99999998900488374</v>
      </c>
      <c r="F45">
        <f t="shared" si="13"/>
        <v>0.16798161486607557</v>
      </c>
      <c r="G45">
        <f t="shared" si="14"/>
        <v>0.82000000000000006</v>
      </c>
      <c r="H45">
        <f t="shared" si="15"/>
        <v>0.16798161486607557</v>
      </c>
      <c r="I45">
        <f t="shared" si="16"/>
        <v>0.33333333333333331</v>
      </c>
      <c r="J45">
        <f t="shared" si="17"/>
        <v>0.33333333333333331</v>
      </c>
    </row>
    <row r="46" spans="1:10" x14ac:dyDescent="0.2">
      <c r="A46">
        <v>8.6</v>
      </c>
      <c r="B46">
        <f t="shared" si="9"/>
        <v>0.13333333333333344</v>
      </c>
      <c r="C46">
        <f t="shared" si="10"/>
        <v>0</v>
      </c>
      <c r="D46">
        <f t="shared" si="11"/>
        <v>0.78270453824186803</v>
      </c>
      <c r="E46">
        <f t="shared" si="12"/>
        <v>0.99999999923904159</v>
      </c>
      <c r="F46">
        <f t="shared" si="13"/>
        <v>0.1978161114414182</v>
      </c>
      <c r="G46">
        <f t="shared" si="14"/>
        <v>0.83944444444444444</v>
      </c>
      <c r="H46">
        <f t="shared" si="15"/>
        <v>0.1978161114414182</v>
      </c>
      <c r="I46">
        <f t="shared" si="16"/>
        <v>0.33333333333333331</v>
      </c>
      <c r="J46">
        <f t="shared" si="17"/>
        <v>0.33333333333333331</v>
      </c>
    </row>
    <row r="47" spans="1:10" x14ac:dyDescent="0.2">
      <c r="A47">
        <v>8.8000000000000007</v>
      </c>
      <c r="B47">
        <f t="shared" si="9"/>
        <v>6.666666666666643E-2</v>
      </c>
      <c r="C47">
        <f t="shared" si="10"/>
        <v>0</v>
      </c>
      <c r="D47">
        <f t="shared" si="11"/>
        <v>0.83527021141127222</v>
      </c>
      <c r="E47">
        <f t="shared" si="12"/>
        <v>0.99999999996513211</v>
      </c>
      <c r="F47">
        <f t="shared" si="13"/>
        <v>0.23147521650098246</v>
      </c>
      <c r="G47">
        <f t="shared" si="14"/>
        <v>0.85777777777777786</v>
      </c>
      <c r="H47">
        <f t="shared" si="15"/>
        <v>0.23147521650098246</v>
      </c>
      <c r="I47">
        <f t="shared" si="16"/>
        <v>0.33333333333333331</v>
      </c>
      <c r="J47">
        <f t="shared" si="17"/>
        <v>0.33333333333333331</v>
      </c>
    </row>
    <row r="48" spans="1:10" x14ac:dyDescent="0.2">
      <c r="A48">
        <v>9</v>
      </c>
      <c r="B48">
        <f t="shared" si="9"/>
        <v>0</v>
      </c>
      <c r="C48">
        <f t="shared" si="10"/>
        <v>0</v>
      </c>
      <c r="D48">
        <f t="shared" si="11"/>
        <v>0.88249690258459534</v>
      </c>
      <c r="E48">
        <f t="shared" si="12"/>
        <v>0.99999999999909051</v>
      </c>
      <c r="F48">
        <f t="shared" si="13"/>
        <v>0.2689414213699951</v>
      </c>
      <c r="G48">
        <f t="shared" si="14"/>
        <v>0.875</v>
      </c>
      <c r="H48">
        <f t="shared" si="15"/>
        <v>0.2689414213699951</v>
      </c>
      <c r="I48">
        <f t="shared" si="16"/>
        <v>0.33333333333333331</v>
      </c>
      <c r="J48">
        <f t="shared" si="17"/>
        <v>0.33333333333333331</v>
      </c>
    </row>
    <row r="49" spans="1:10" x14ac:dyDescent="0.2">
      <c r="A49">
        <v>9.1999999999999993</v>
      </c>
      <c r="B49">
        <f t="shared" si="9"/>
        <v>0</v>
      </c>
      <c r="C49">
        <f t="shared" si="10"/>
        <v>0</v>
      </c>
      <c r="D49">
        <f t="shared" si="11"/>
        <v>0.92311634638663576</v>
      </c>
      <c r="E49">
        <f t="shared" si="12"/>
        <v>0.99999999999998956</v>
      </c>
      <c r="F49">
        <f t="shared" si="13"/>
        <v>0.31002551887238738</v>
      </c>
      <c r="G49">
        <f t="shared" si="14"/>
        <v>0.89111111111111108</v>
      </c>
      <c r="H49">
        <f t="shared" si="15"/>
        <v>0.31002551887238738</v>
      </c>
      <c r="I49">
        <f t="shared" si="16"/>
        <v>0.33333333333333331</v>
      </c>
      <c r="J49">
        <f t="shared" si="17"/>
        <v>0.33333333333333331</v>
      </c>
    </row>
    <row r="50" spans="1:10" x14ac:dyDescent="0.2">
      <c r="A50">
        <v>9.4</v>
      </c>
      <c r="B50">
        <f t="shared" si="9"/>
        <v>0</v>
      </c>
      <c r="C50">
        <f t="shared" si="10"/>
        <v>0</v>
      </c>
      <c r="D50">
        <f t="shared" si="11"/>
        <v>0.95599748183309996</v>
      </c>
      <c r="E50">
        <f t="shared" si="12"/>
        <v>1</v>
      </c>
      <c r="F50">
        <f t="shared" si="13"/>
        <v>0.35434369377420466</v>
      </c>
      <c r="G50">
        <f t="shared" si="14"/>
        <v>0.90611111111111109</v>
      </c>
      <c r="H50">
        <f t="shared" si="15"/>
        <v>0.32465246735834974</v>
      </c>
      <c r="I50">
        <f t="shared" si="16"/>
        <v>0.33333333333333331</v>
      </c>
      <c r="J50">
        <f t="shared" si="17"/>
        <v>0.33333333333333331</v>
      </c>
    </row>
    <row r="51" spans="1:10" x14ac:dyDescent="0.2">
      <c r="A51">
        <v>9.6</v>
      </c>
      <c r="B51">
        <f t="shared" si="9"/>
        <v>0</v>
      </c>
      <c r="C51">
        <f t="shared" si="10"/>
        <v>0</v>
      </c>
      <c r="D51">
        <f t="shared" si="11"/>
        <v>0.98019867330675536</v>
      </c>
      <c r="E51">
        <f t="shared" si="12"/>
        <v>1</v>
      </c>
      <c r="F51">
        <f t="shared" si="13"/>
        <v>0.40131233988754794</v>
      </c>
      <c r="G51">
        <f t="shared" si="14"/>
        <v>0.91999999999999993</v>
      </c>
      <c r="H51">
        <f t="shared" si="15"/>
        <v>0.32465246735834974</v>
      </c>
      <c r="I51">
        <f t="shared" si="16"/>
        <v>0.33333333333333331</v>
      </c>
      <c r="J51">
        <f t="shared" si="17"/>
        <v>0.33333333333333331</v>
      </c>
    </row>
    <row r="52" spans="1:10" x14ac:dyDescent="0.2">
      <c r="A52">
        <v>9.8000000000000007</v>
      </c>
      <c r="B52">
        <f t="shared" si="9"/>
        <v>0</v>
      </c>
      <c r="C52">
        <f t="shared" si="10"/>
        <v>0</v>
      </c>
      <c r="D52">
        <f t="shared" si="11"/>
        <v>0.99501247919268243</v>
      </c>
      <c r="E52">
        <f t="shared" si="12"/>
        <v>1</v>
      </c>
      <c r="F52">
        <f t="shared" si="13"/>
        <v>0.45016600268752233</v>
      </c>
      <c r="G52">
        <f t="shared" si="14"/>
        <v>0.93277777777777782</v>
      </c>
      <c r="H52">
        <f t="shared" si="15"/>
        <v>0.32465246735834974</v>
      </c>
      <c r="I52">
        <f t="shared" si="16"/>
        <v>0.33333333333333331</v>
      </c>
      <c r="J52">
        <f t="shared" si="17"/>
        <v>0.33333333333333331</v>
      </c>
    </row>
    <row r="53" spans="1:10" x14ac:dyDescent="0.2">
      <c r="A53">
        <v>10</v>
      </c>
      <c r="B53">
        <f t="shared" si="9"/>
        <v>0</v>
      </c>
      <c r="C53">
        <f t="shared" si="10"/>
        <v>0</v>
      </c>
      <c r="D53">
        <f t="shared" si="11"/>
        <v>1</v>
      </c>
      <c r="E53">
        <f t="shared" si="12"/>
        <v>1</v>
      </c>
      <c r="F53">
        <f t="shared" si="13"/>
        <v>0.5</v>
      </c>
      <c r="G53">
        <f t="shared" si="14"/>
        <v>0.94444444444444442</v>
      </c>
      <c r="H53">
        <f t="shared" si="15"/>
        <v>0.32465246735834974</v>
      </c>
      <c r="I53">
        <f t="shared" si="16"/>
        <v>0.33333333333333331</v>
      </c>
      <c r="J53">
        <f t="shared" si="17"/>
        <v>0.33333333333333331</v>
      </c>
    </row>
    <row r="54" spans="1:10" x14ac:dyDescent="0.2">
      <c r="A54">
        <v>10.199999999999999</v>
      </c>
      <c r="B54">
        <f t="shared" si="9"/>
        <v>0</v>
      </c>
      <c r="C54">
        <f t="shared" si="10"/>
        <v>0</v>
      </c>
      <c r="D54">
        <f t="shared" si="11"/>
        <v>0.99501247919268243</v>
      </c>
      <c r="E54">
        <f t="shared" si="12"/>
        <v>1</v>
      </c>
      <c r="F54">
        <f t="shared" si="13"/>
        <v>0.54983399731247773</v>
      </c>
      <c r="G54">
        <f t="shared" si="14"/>
        <v>0.95499999999999996</v>
      </c>
      <c r="H54">
        <f t="shared" si="15"/>
        <v>0.32465246735834974</v>
      </c>
      <c r="I54">
        <f t="shared" si="16"/>
        <v>0.33333333333333331</v>
      </c>
      <c r="J54">
        <f t="shared" si="17"/>
        <v>0.33333333333333331</v>
      </c>
    </row>
    <row r="55" spans="1:10" x14ac:dyDescent="0.2">
      <c r="A55">
        <v>10.4</v>
      </c>
      <c r="B55">
        <f t="shared" si="9"/>
        <v>0</v>
      </c>
      <c r="C55">
        <f t="shared" si="10"/>
        <v>0</v>
      </c>
      <c r="D55">
        <f t="shared" si="11"/>
        <v>0.98019867330675536</v>
      </c>
      <c r="E55">
        <f t="shared" si="12"/>
        <v>1</v>
      </c>
      <c r="F55">
        <f t="shared" si="13"/>
        <v>0.59868766011245211</v>
      </c>
      <c r="G55">
        <f t="shared" si="14"/>
        <v>0.96444444444444444</v>
      </c>
      <c r="H55">
        <f t="shared" si="15"/>
        <v>0.32465246735834974</v>
      </c>
      <c r="I55">
        <f t="shared" si="16"/>
        <v>0.33333333333333331</v>
      </c>
      <c r="J55">
        <f t="shared" si="17"/>
        <v>0.33333333333333331</v>
      </c>
    </row>
    <row r="56" spans="1:10" x14ac:dyDescent="0.2">
      <c r="A56">
        <v>10.6</v>
      </c>
      <c r="B56">
        <f t="shared" si="9"/>
        <v>0</v>
      </c>
      <c r="C56">
        <f t="shared" si="10"/>
        <v>0</v>
      </c>
      <c r="D56">
        <f t="shared" si="11"/>
        <v>0.95599748183309996</v>
      </c>
      <c r="E56">
        <f t="shared" si="12"/>
        <v>1</v>
      </c>
      <c r="F56">
        <f t="shared" si="13"/>
        <v>0.6456563062257954</v>
      </c>
      <c r="G56">
        <f t="shared" si="14"/>
        <v>0.97277777777777774</v>
      </c>
      <c r="H56">
        <f t="shared" si="15"/>
        <v>0.32465246735834974</v>
      </c>
      <c r="I56">
        <f t="shared" si="16"/>
        <v>0.33333333333333331</v>
      </c>
      <c r="J56">
        <f t="shared" si="17"/>
        <v>0.33333333333333331</v>
      </c>
    </row>
    <row r="57" spans="1:10" x14ac:dyDescent="0.2">
      <c r="A57">
        <v>10.8</v>
      </c>
      <c r="B57">
        <f t="shared" si="9"/>
        <v>0</v>
      </c>
      <c r="C57">
        <f t="shared" si="10"/>
        <v>0</v>
      </c>
      <c r="D57">
        <f t="shared" si="11"/>
        <v>0.92311634638663576</v>
      </c>
      <c r="E57">
        <f t="shared" si="12"/>
        <v>0.99999999999998956</v>
      </c>
      <c r="F57">
        <f t="shared" si="13"/>
        <v>0.68997448112761262</v>
      </c>
      <c r="G57">
        <f t="shared" si="14"/>
        <v>0.98</v>
      </c>
      <c r="H57">
        <f t="shared" si="15"/>
        <v>0.32465246735834974</v>
      </c>
      <c r="I57">
        <f t="shared" si="16"/>
        <v>0.33333333333333331</v>
      </c>
      <c r="J57">
        <f t="shared" si="17"/>
        <v>0.33333333333333331</v>
      </c>
    </row>
    <row r="58" spans="1:10" x14ac:dyDescent="0.2">
      <c r="A58">
        <v>11</v>
      </c>
      <c r="B58">
        <f t="shared" si="9"/>
        <v>0</v>
      </c>
      <c r="C58">
        <f t="shared" si="10"/>
        <v>0</v>
      </c>
      <c r="D58">
        <f t="shared" si="11"/>
        <v>0.88249690258459534</v>
      </c>
      <c r="E58">
        <f t="shared" si="12"/>
        <v>0.99999999999909051</v>
      </c>
      <c r="F58">
        <f t="shared" si="13"/>
        <v>0.7310585786300049</v>
      </c>
      <c r="G58">
        <f t="shared" si="14"/>
        <v>0.98611111111111116</v>
      </c>
      <c r="H58">
        <f t="shared" si="15"/>
        <v>0.32465246735834974</v>
      </c>
      <c r="I58">
        <f t="shared" si="16"/>
        <v>0.33333333333333331</v>
      </c>
      <c r="J58">
        <f t="shared" si="17"/>
        <v>0.33333333333333331</v>
      </c>
    </row>
    <row r="59" spans="1:10" x14ac:dyDescent="0.2">
      <c r="A59">
        <v>11.2</v>
      </c>
      <c r="B59">
        <f t="shared" si="9"/>
        <v>0</v>
      </c>
      <c r="C59">
        <f t="shared" si="10"/>
        <v>0</v>
      </c>
      <c r="D59">
        <f t="shared" si="11"/>
        <v>0.83527021141127222</v>
      </c>
      <c r="E59">
        <f t="shared" si="12"/>
        <v>0.99999999996513211</v>
      </c>
      <c r="F59">
        <f t="shared" si="13"/>
        <v>0.76852478349901754</v>
      </c>
      <c r="G59">
        <f t="shared" si="14"/>
        <v>0.99111111111111105</v>
      </c>
      <c r="H59">
        <f t="shared" si="15"/>
        <v>0.32465246735834974</v>
      </c>
      <c r="I59">
        <f t="shared" si="16"/>
        <v>0.33333333333333331</v>
      </c>
      <c r="J59">
        <f t="shared" si="17"/>
        <v>0.33333333333333331</v>
      </c>
    </row>
    <row r="60" spans="1:10" x14ac:dyDescent="0.2">
      <c r="A60">
        <v>11.4</v>
      </c>
      <c r="B60">
        <f t="shared" si="9"/>
        <v>0</v>
      </c>
      <c r="C60">
        <f t="shared" si="10"/>
        <v>0</v>
      </c>
      <c r="D60">
        <f t="shared" si="11"/>
        <v>0.78270453824186803</v>
      </c>
      <c r="E60">
        <f t="shared" si="12"/>
        <v>0.99999999923904159</v>
      </c>
      <c r="F60">
        <f t="shared" si="13"/>
        <v>0.8021838885585818</v>
      </c>
      <c r="G60">
        <f t="shared" si="14"/>
        <v>0.995</v>
      </c>
      <c r="H60">
        <f t="shared" si="15"/>
        <v>0.32465246735834974</v>
      </c>
      <c r="I60">
        <f t="shared" si="16"/>
        <v>0.33333333333333331</v>
      </c>
      <c r="J60">
        <f t="shared" si="17"/>
        <v>0.33333333333333331</v>
      </c>
    </row>
    <row r="61" spans="1:10" x14ac:dyDescent="0.2">
      <c r="A61">
        <v>11.6</v>
      </c>
      <c r="B61">
        <f t="shared" si="9"/>
        <v>0</v>
      </c>
      <c r="C61">
        <f t="shared" si="10"/>
        <v>0</v>
      </c>
      <c r="D61">
        <f t="shared" si="11"/>
        <v>0.72614903707369094</v>
      </c>
      <c r="E61">
        <f t="shared" si="12"/>
        <v>0.99999998900488374</v>
      </c>
      <c r="F61">
        <f t="shared" si="13"/>
        <v>0.83201838513392445</v>
      </c>
      <c r="G61">
        <f t="shared" si="14"/>
        <v>0.99777777777777776</v>
      </c>
      <c r="H61">
        <f t="shared" si="15"/>
        <v>0.32465246735834974</v>
      </c>
      <c r="I61">
        <f t="shared" si="16"/>
        <v>0.33333333333333331</v>
      </c>
      <c r="J61">
        <f t="shared" si="17"/>
        <v>0.33333333333333331</v>
      </c>
    </row>
    <row r="62" spans="1:10" x14ac:dyDescent="0.2">
      <c r="A62">
        <v>11.8</v>
      </c>
      <c r="B62">
        <f t="shared" si="9"/>
        <v>0</v>
      </c>
      <c r="C62">
        <f t="shared" si="10"/>
        <v>0</v>
      </c>
      <c r="D62">
        <f t="shared" si="11"/>
        <v>0.66697681085847427</v>
      </c>
      <c r="E62">
        <f t="shared" si="12"/>
        <v>0.99999988405548057</v>
      </c>
      <c r="F62">
        <f t="shared" si="13"/>
        <v>0.85814893509951229</v>
      </c>
      <c r="G62">
        <f t="shared" si="14"/>
        <v>0.99944444444444447</v>
      </c>
      <c r="H62">
        <f t="shared" si="15"/>
        <v>0.32465246735834974</v>
      </c>
      <c r="I62">
        <f t="shared" si="16"/>
        <v>0.33333333333333331</v>
      </c>
      <c r="J62">
        <f t="shared" si="17"/>
        <v>0.33333333333333331</v>
      </c>
    </row>
    <row r="63" spans="1:10" x14ac:dyDescent="0.2">
      <c r="A63">
        <v>12</v>
      </c>
      <c r="B63">
        <f t="shared" si="9"/>
        <v>0</v>
      </c>
      <c r="C63">
        <f t="shared" si="10"/>
        <v>0</v>
      </c>
      <c r="D63">
        <f t="shared" si="11"/>
        <v>0.60653065971263342</v>
      </c>
      <c r="E63">
        <f t="shared" si="12"/>
        <v>0.99999904632659309</v>
      </c>
      <c r="F63">
        <f t="shared" si="13"/>
        <v>0.88079707797788231</v>
      </c>
      <c r="G63">
        <f t="shared" si="14"/>
        <v>1</v>
      </c>
      <c r="H63">
        <f t="shared" si="15"/>
        <v>0.32465246735834974</v>
      </c>
      <c r="I63">
        <f t="shared" si="16"/>
        <v>0.33333333333333331</v>
      </c>
      <c r="J63">
        <f t="shared" si="17"/>
        <v>0.33333333333333331</v>
      </c>
    </row>
    <row r="64" spans="1:10" x14ac:dyDescent="0.2">
      <c r="A64">
        <v>12.2</v>
      </c>
      <c r="B64">
        <f t="shared" si="9"/>
        <v>0</v>
      </c>
      <c r="C64">
        <f t="shared" si="10"/>
        <v>0</v>
      </c>
      <c r="D64">
        <f t="shared" si="11"/>
        <v>0.54607442663970962</v>
      </c>
      <c r="E64">
        <f t="shared" si="12"/>
        <v>0.99999358419724749</v>
      </c>
      <c r="F64">
        <f t="shared" si="13"/>
        <v>0.9002495108803148</v>
      </c>
      <c r="G64">
        <f t="shared" si="14"/>
        <v>1</v>
      </c>
      <c r="H64">
        <f t="shared" si="15"/>
        <v>0.32465246735834974</v>
      </c>
      <c r="I64">
        <f t="shared" si="16"/>
        <v>0.33333333333333331</v>
      </c>
      <c r="J64">
        <f t="shared" si="17"/>
        <v>0.33333333333333331</v>
      </c>
    </row>
    <row r="65" spans="1:10" x14ac:dyDescent="0.2">
      <c r="A65">
        <v>12.4</v>
      </c>
      <c r="B65">
        <f t="shared" si="9"/>
        <v>0</v>
      </c>
      <c r="C65">
        <f t="shared" si="10"/>
        <v>0</v>
      </c>
      <c r="D65">
        <f t="shared" si="11"/>
        <v>0.48675225595997157</v>
      </c>
      <c r="E65">
        <f t="shared" si="12"/>
        <v>0.99996343975229984</v>
      </c>
      <c r="F65">
        <f t="shared" si="13"/>
        <v>0.91682730350607766</v>
      </c>
      <c r="G65">
        <f t="shared" si="14"/>
        <v>1</v>
      </c>
      <c r="H65">
        <f t="shared" si="15"/>
        <v>0.32465246735834974</v>
      </c>
      <c r="I65">
        <f t="shared" si="16"/>
        <v>0.33333333333333331</v>
      </c>
      <c r="J65">
        <f t="shared" si="17"/>
        <v>0.33333333333333331</v>
      </c>
    </row>
    <row r="66" spans="1:10" x14ac:dyDescent="0.2">
      <c r="A66">
        <v>12.6</v>
      </c>
      <c r="B66">
        <f t="shared" si="9"/>
        <v>0</v>
      </c>
      <c r="C66">
        <f t="shared" si="10"/>
        <v>0</v>
      </c>
      <c r="D66">
        <f t="shared" si="11"/>
        <v>0.42955735821073926</v>
      </c>
      <c r="E66">
        <f t="shared" si="12"/>
        <v>0.99981878738559993</v>
      </c>
      <c r="F66">
        <f t="shared" si="13"/>
        <v>0.93086157965665306</v>
      </c>
      <c r="G66">
        <f t="shared" si="14"/>
        <v>1</v>
      </c>
      <c r="H66">
        <f t="shared" si="15"/>
        <v>0.32465246735834974</v>
      </c>
      <c r="I66">
        <f t="shared" si="16"/>
        <v>0.33333333333333331</v>
      </c>
      <c r="J66">
        <f t="shared" si="17"/>
        <v>0.33333333333333331</v>
      </c>
    </row>
    <row r="67" spans="1:10" x14ac:dyDescent="0.2">
      <c r="A67">
        <v>12.8</v>
      </c>
      <c r="B67">
        <f t="shared" ref="B67:B98" si="18">IF(A67&lt;$N$2,0,IF(AND($N$2&lt;=A67,A67&lt;=$O$2),(A67-$N$2)/($O$2-$N$2),IF(AND($O$2&lt;A67,A67&lt;=$P$2),1,IF(AND($P$2&lt;A67,A67&lt;=$Q$2),($Q$2-A67)/($Q$2-$P$2),0))))</f>
        <v>0</v>
      </c>
      <c r="C67">
        <f t="shared" ref="C67:C103" si="19">IF(A67&lt;$N$3,0,IF(AND($N$3&lt;=A67,A67&lt;=$O$3),(A67-$N$3)/($O$3-$N$3),IF(AND($O$3&lt;A67,A67&lt;=$P$3),($P$3-A67)/($P$3-$O$3),0)))</f>
        <v>0</v>
      </c>
      <c r="D67">
        <f t="shared" ref="D67:D103" si="20">1/EXP(((A67-$N$4)^2)/(2*$O$4^2))</f>
        <v>0.37531109885139935</v>
      </c>
      <c r="E67">
        <f t="shared" ref="E67:E103" si="21">1/(1+ABS((A67-$P$5)/$N$5)^(2*$O$5))</f>
        <v>0.99920271350998313</v>
      </c>
      <c r="F67">
        <f t="shared" ref="F67:F103" si="22">1/(1+EXP(-$N$6*(A67-$P$6)))</f>
        <v>0.94267582410113127</v>
      </c>
      <c r="G67">
        <f t="shared" ref="G67:G103" si="23">IF(A67&lt;$N$7,0,IF(AND(A67&lt;=$O$7,A67&gt;=$N$7),2*(((A67-$N$7)/($P$7-$N$7))^2),IF(AND(A67&lt;=$P$7,A67&gt;=$O$7),(1-2*((($P$7-A67)/($P$7-$N$7))^2)),1)))</f>
        <v>1</v>
      </c>
      <c r="H67">
        <f t="shared" ref="H67:H103" si="24">MIN(F67,$P$10)</f>
        <v>0.32465246735834974</v>
      </c>
      <c r="I67">
        <f t="shared" ref="I67:I103" si="25">MIN($P$11,G67)</f>
        <v>0.33333333333333331</v>
      </c>
      <c r="J67">
        <f t="shared" ref="J67:J98" si="26">MAX(H67:I67)</f>
        <v>0.33333333333333331</v>
      </c>
    </row>
    <row r="68" spans="1:10" x14ac:dyDescent="0.2">
      <c r="A68">
        <v>13</v>
      </c>
      <c r="B68">
        <f t="shared" si="18"/>
        <v>0</v>
      </c>
      <c r="C68">
        <f t="shared" si="19"/>
        <v>0</v>
      </c>
      <c r="D68">
        <f t="shared" si="20"/>
        <v>0.32465246735834974</v>
      </c>
      <c r="E68">
        <f t="shared" si="21"/>
        <v>0.99683881285547993</v>
      </c>
      <c r="F68">
        <f t="shared" si="22"/>
        <v>0.95257412682243336</v>
      </c>
      <c r="G68">
        <f t="shared" si="23"/>
        <v>1</v>
      </c>
      <c r="H68">
        <f t="shared" si="24"/>
        <v>0.32465246735834974</v>
      </c>
      <c r="I68">
        <f t="shared" si="25"/>
        <v>0.33333333333333331</v>
      </c>
      <c r="J68">
        <f t="shared" si="26"/>
        <v>0.33333333333333331</v>
      </c>
    </row>
    <row r="69" spans="1:10" x14ac:dyDescent="0.2">
      <c r="A69">
        <v>13.2</v>
      </c>
      <c r="B69">
        <f t="shared" si="18"/>
        <v>0</v>
      </c>
      <c r="C69">
        <f t="shared" si="19"/>
        <v>0</v>
      </c>
      <c r="D69">
        <f t="shared" si="20"/>
        <v>0.2780373004531943</v>
      </c>
      <c r="E69">
        <f t="shared" si="21"/>
        <v>0.988602192725058</v>
      </c>
      <c r="F69">
        <f t="shared" si="22"/>
        <v>0.96083427720323566</v>
      </c>
      <c r="G69">
        <f t="shared" si="23"/>
        <v>1</v>
      </c>
      <c r="H69">
        <f t="shared" si="24"/>
        <v>0.32465246735834974</v>
      </c>
      <c r="I69">
        <f t="shared" si="25"/>
        <v>0.33333333333333331</v>
      </c>
      <c r="J69">
        <f t="shared" si="26"/>
        <v>0.33333333333333331</v>
      </c>
    </row>
    <row r="70" spans="1:10" x14ac:dyDescent="0.2">
      <c r="A70">
        <v>13.4</v>
      </c>
      <c r="B70">
        <f t="shared" si="18"/>
        <v>0</v>
      </c>
      <c r="C70">
        <f t="shared" si="19"/>
        <v>0</v>
      </c>
      <c r="D70">
        <f t="shared" si="20"/>
        <v>0.23574607655586347</v>
      </c>
      <c r="E70">
        <f t="shared" si="21"/>
        <v>0.96268671436973718</v>
      </c>
      <c r="F70">
        <f t="shared" si="22"/>
        <v>0.96770453530154954</v>
      </c>
      <c r="G70">
        <f t="shared" si="23"/>
        <v>1</v>
      </c>
      <c r="H70">
        <f t="shared" si="24"/>
        <v>0.32465246735834974</v>
      </c>
      <c r="I70">
        <f t="shared" si="25"/>
        <v>0.33333333333333331</v>
      </c>
      <c r="J70">
        <f t="shared" si="26"/>
        <v>0.33333333333333331</v>
      </c>
    </row>
    <row r="71" spans="1:10" x14ac:dyDescent="0.2">
      <c r="A71">
        <v>13.6</v>
      </c>
      <c r="B71">
        <f t="shared" si="18"/>
        <v>0</v>
      </c>
      <c r="C71">
        <f t="shared" si="19"/>
        <v>0</v>
      </c>
      <c r="D71">
        <f t="shared" si="20"/>
        <v>0.19789869908361474</v>
      </c>
      <c r="E71">
        <f t="shared" si="21"/>
        <v>0.89160201035483344</v>
      </c>
      <c r="F71">
        <f t="shared" si="22"/>
        <v>0.97340300642313404</v>
      </c>
      <c r="G71">
        <f t="shared" si="23"/>
        <v>1</v>
      </c>
      <c r="H71">
        <f t="shared" si="24"/>
        <v>0.32465246735834974</v>
      </c>
      <c r="I71">
        <f t="shared" si="25"/>
        <v>0.33333333333333331</v>
      </c>
      <c r="J71">
        <f t="shared" si="26"/>
        <v>0.33333333333333331</v>
      </c>
    </row>
    <row r="72" spans="1:10" x14ac:dyDescent="0.2">
      <c r="A72">
        <v>13.8</v>
      </c>
      <c r="B72">
        <f t="shared" si="18"/>
        <v>0</v>
      </c>
      <c r="C72">
        <f t="shared" si="19"/>
        <v>0</v>
      </c>
      <c r="D72">
        <f t="shared" si="20"/>
        <v>0.16447445657715479</v>
      </c>
      <c r="E72">
        <f t="shared" si="21"/>
        <v>0.73611362731461971</v>
      </c>
      <c r="F72">
        <f t="shared" si="22"/>
        <v>0.97811872906386943</v>
      </c>
      <c r="G72">
        <f t="shared" si="23"/>
        <v>1</v>
      </c>
      <c r="H72">
        <f t="shared" si="24"/>
        <v>0.32465246735834974</v>
      </c>
      <c r="I72">
        <f t="shared" si="25"/>
        <v>0.33333333333333331</v>
      </c>
      <c r="J72">
        <f t="shared" si="26"/>
        <v>0.33333333333333331</v>
      </c>
    </row>
    <row r="73" spans="1:10" x14ac:dyDescent="0.2">
      <c r="A73">
        <v>14</v>
      </c>
      <c r="B73">
        <f t="shared" si="18"/>
        <v>0</v>
      </c>
      <c r="C73">
        <f t="shared" si="19"/>
        <v>0</v>
      </c>
      <c r="D73">
        <f t="shared" si="20"/>
        <v>0.1353352832366127</v>
      </c>
      <c r="E73">
        <f t="shared" si="21"/>
        <v>0.5</v>
      </c>
      <c r="F73">
        <f t="shared" si="22"/>
        <v>0.98201379003790845</v>
      </c>
      <c r="G73">
        <f t="shared" si="23"/>
        <v>1</v>
      </c>
      <c r="H73">
        <f t="shared" si="24"/>
        <v>0.32465246735834974</v>
      </c>
      <c r="I73">
        <f t="shared" si="25"/>
        <v>0.33333333333333331</v>
      </c>
      <c r="J73">
        <f t="shared" si="26"/>
        <v>0.33333333333333331</v>
      </c>
    </row>
    <row r="74" spans="1:10" x14ac:dyDescent="0.2">
      <c r="A74">
        <v>14.2</v>
      </c>
      <c r="B74">
        <f t="shared" si="18"/>
        <v>0</v>
      </c>
      <c r="C74">
        <f t="shared" si="19"/>
        <v>0</v>
      </c>
      <c r="D74">
        <f t="shared" si="20"/>
        <v>0.11025052530448533</v>
      </c>
      <c r="E74">
        <f t="shared" si="21"/>
        <v>0.27372529717242716</v>
      </c>
      <c r="F74">
        <f t="shared" si="22"/>
        <v>0.98522596830672693</v>
      </c>
      <c r="G74">
        <f t="shared" si="23"/>
        <v>1</v>
      </c>
      <c r="H74">
        <f t="shared" si="24"/>
        <v>0.32465246735834974</v>
      </c>
      <c r="I74">
        <f t="shared" si="25"/>
        <v>0.33333333333333331</v>
      </c>
      <c r="J74">
        <f t="shared" si="26"/>
        <v>0.33333333333333331</v>
      </c>
    </row>
    <row r="75" spans="1:10" x14ac:dyDescent="0.2">
      <c r="A75">
        <v>14.4</v>
      </c>
      <c r="B75">
        <f t="shared" si="18"/>
        <v>0</v>
      </c>
      <c r="C75">
        <f t="shared" si="19"/>
        <v>0</v>
      </c>
      <c r="D75">
        <f t="shared" si="20"/>
        <v>8.8921617459386301E-2</v>
      </c>
      <c r="E75">
        <f t="shared" si="21"/>
        <v>0.12940795943806788</v>
      </c>
      <c r="F75">
        <f t="shared" si="22"/>
        <v>0.98787156501572571</v>
      </c>
      <c r="G75">
        <f t="shared" si="23"/>
        <v>1</v>
      </c>
      <c r="H75">
        <f t="shared" si="24"/>
        <v>0.32465246735834974</v>
      </c>
      <c r="I75">
        <f t="shared" si="25"/>
        <v>0.33333333333333331</v>
      </c>
      <c r="J75">
        <f t="shared" si="26"/>
        <v>0.33333333333333331</v>
      </c>
    </row>
    <row r="76" spans="1:10" x14ac:dyDescent="0.2">
      <c r="A76">
        <v>14.6</v>
      </c>
      <c r="B76">
        <f t="shared" si="18"/>
        <v>0</v>
      </c>
      <c r="C76">
        <f t="shared" si="19"/>
        <v>0</v>
      </c>
      <c r="D76">
        <f t="shared" si="20"/>
        <v>7.1005353739637012E-2</v>
      </c>
      <c r="E76">
        <f t="shared" si="21"/>
        <v>5.7582002524359216E-2</v>
      </c>
      <c r="F76">
        <f t="shared" si="22"/>
        <v>0.99004819813309575</v>
      </c>
      <c r="G76">
        <f t="shared" si="23"/>
        <v>1</v>
      </c>
      <c r="H76">
        <f t="shared" si="24"/>
        <v>0.32465246735834974</v>
      </c>
      <c r="I76">
        <f t="shared" si="25"/>
        <v>0.33333333333333331</v>
      </c>
      <c r="J76">
        <f t="shared" si="26"/>
        <v>0.33333333333333331</v>
      </c>
    </row>
    <row r="77" spans="1:10" x14ac:dyDescent="0.2">
      <c r="A77">
        <v>14.8</v>
      </c>
      <c r="B77">
        <f t="shared" si="18"/>
        <v>0</v>
      </c>
      <c r="C77">
        <f t="shared" si="19"/>
        <v>0</v>
      </c>
      <c r="D77">
        <f t="shared" si="20"/>
        <v>5.6134762834133684E-2</v>
      </c>
      <c r="E77">
        <f t="shared" si="21"/>
        <v>2.5420971333277132E-2</v>
      </c>
      <c r="F77">
        <f t="shared" si="22"/>
        <v>0.99183742884684012</v>
      </c>
      <c r="G77">
        <f t="shared" si="23"/>
        <v>1</v>
      </c>
      <c r="H77">
        <f t="shared" si="24"/>
        <v>0.32465246735834974</v>
      </c>
      <c r="I77">
        <f t="shared" si="25"/>
        <v>0.33333333333333331</v>
      </c>
      <c r="J77">
        <f t="shared" si="26"/>
        <v>0.33333333333333331</v>
      </c>
    </row>
    <row r="78" spans="1:10" x14ac:dyDescent="0.2">
      <c r="A78">
        <v>15</v>
      </c>
      <c r="B78">
        <f t="shared" si="18"/>
        <v>0</v>
      </c>
      <c r="C78">
        <f t="shared" si="19"/>
        <v>0</v>
      </c>
      <c r="D78">
        <f t="shared" si="20"/>
        <v>4.3936933623407413E-2</v>
      </c>
      <c r="E78">
        <f t="shared" si="21"/>
        <v>1.139780727494202E-2</v>
      </c>
      <c r="F78">
        <f t="shared" si="22"/>
        <v>0.99330714907571527</v>
      </c>
      <c r="G78">
        <f t="shared" si="23"/>
        <v>1</v>
      </c>
      <c r="H78">
        <f t="shared" si="24"/>
        <v>0.32465246735834974</v>
      </c>
      <c r="I78">
        <f t="shared" si="25"/>
        <v>0.33333333333333331</v>
      </c>
      <c r="J78">
        <f t="shared" si="26"/>
        <v>0.33333333333333331</v>
      </c>
    </row>
    <row r="79" spans="1:10" x14ac:dyDescent="0.2">
      <c r="A79">
        <v>15.2</v>
      </c>
      <c r="B79">
        <f t="shared" si="18"/>
        <v>0</v>
      </c>
      <c r="C79">
        <f t="shared" si="19"/>
        <v>0</v>
      </c>
      <c r="D79">
        <f t="shared" si="20"/>
        <v>3.4047454734599372E-2</v>
      </c>
      <c r="E79">
        <f t="shared" si="21"/>
        <v>5.2342418011532832E-3</v>
      </c>
      <c r="F79">
        <f t="shared" si="22"/>
        <v>0.99451370110054949</v>
      </c>
      <c r="G79">
        <f t="shared" si="23"/>
        <v>1</v>
      </c>
      <c r="H79">
        <f t="shared" si="24"/>
        <v>0.32465246735834974</v>
      </c>
      <c r="I79">
        <f t="shared" si="25"/>
        <v>0.33333333333333331</v>
      </c>
      <c r="J79">
        <f t="shared" si="26"/>
        <v>0.33333333333333331</v>
      </c>
    </row>
    <row r="80" spans="1:10" x14ac:dyDescent="0.2">
      <c r="A80">
        <v>15.4</v>
      </c>
      <c r="B80">
        <f t="shared" si="18"/>
        <v>0</v>
      </c>
      <c r="C80">
        <f t="shared" si="19"/>
        <v>0</v>
      </c>
      <c r="D80">
        <f t="shared" si="20"/>
        <v>2.6121409853918223E-2</v>
      </c>
      <c r="E80">
        <f t="shared" si="21"/>
        <v>2.4674689577465336E-3</v>
      </c>
      <c r="F80">
        <f t="shared" si="22"/>
        <v>0.99550372683905886</v>
      </c>
      <c r="G80">
        <f t="shared" si="23"/>
        <v>1</v>
      </c>
      <c r="H80">
        <f t="shared" si="24"/>
        <v>0.32465246735834974</v>
      </c>
      <c r="I80">
        <f t="shared" si="25"/>
        <v>0.33333333333333331</v>
      </c>
      <c r="J80">
        <f t="shared" si="26"/>
        <v>0.33333333333333331</v>
      </c>
    </row>
    <row r="81" spans="1:10" x14ac:dyDescent="0.2">
      <c r="A81">
        <v>15.6</v>
      </c>
      <c r="B81">
        <f t="shared" si="18"/>
        <v>0</v>
      </c>
      <c r="C81">
        <f t="shared" si="19"/>
        <v>0</v>
      </c>
      <c r="D81">
        <f t="shared" si="20"/>
        <v>1.9841094744370295E-2</v>
      </c>
      <c r="E81">
        <f t="shared" si="21"/>
        <v>1.1937696385379887E-3</v>
      </c>
      <c r="F81">
        <f t="shared" si="22"/>
        <v>0.99631576010056411</v>
      </c>
      <c r="G81">
        <f t="shared" si="23"/>
        <v>1</v>
      </c>
      <c r="H81">
        <f t="shared" si="24"/>
        <v>0.32465246735834974</v>
      </c>
      <c r="I81">
        <f t="shared" si="25"/>
        <v>0.33333333333333331</v>
      </c>
      <c r="J81">
        <f t="shared" si="26"/>
        <v>0.33333333333333331</v>
      </c>
    </row>
    <row r="82" spans="1:10" x14ac:dyDescent="0.2">
      <c r="A82">
        <v>15.8</v>
      </c>
      <c r="B82">
        <f t="shared" si="18"/>
        <v>0</v>
      </c>
      <c r="C82">
        <f t="shared" si="19"/>
        <v>0</v>
      </c>
      <c r="D82">
        <f t="shared" si="20"/>
        <v>1.492078606906783E-2</v>
      </c>
      <c r="E82">
        <f t="shared" si="21"/>
        <v>5.9208320308558164E-4</v>
      </c>
      <c r="F82">
        <f t="shared" si="22"/>
        <v>0.99698158367529166</v>
      </c>
      <c r="G82">
        <f t="shared" si="23"/>
        <v>1</v>
      </c>
      <c r="H82">
        <f t="shared" si="24"/>
        <v>0.32465246735834974</v>
      </c>
      <c r="I82">
        <f t="shared" si="25"/>
        <v>0.33333333333333331</v>
      </c>
      <c r="J82">
        <f t="shared" si="26"/>
        <v>0.33333333333333331</v>
      </c>
    </row>
    <row r="83" spans="1:10" x14ac:dyDescent="0.2">
      <c r="A83">
        <v>16</v>
      </c>
      <c r="B83">
        <f t="shared" si="18"/>
        <v>0</v>
      </c>
      <c r="C83">
        <f t="shared" si="19"/>
        <v>0</v>
      </c>
      <c r="D83">
        <f t="shared" si="20"/>
        <v>1.1108996538242306E-2</v>
      </c>
      <c r="E83">
        <f t="shared" si="21"/>
        <v>3.0063824928391918E-4</v>
      </c>
      <c r="F83">
        <f t="shared" si="22"/>
        <v>0.99752737684336534</v>
      </c>
      <c r="G83">
        <f t="shared" si="23"/>
        <v>1</v>
      </c>
      <c r="H83">
        <f t="shared" si="24"/>
        <v>0.32465246735834974</v>
      </c>
      <c r="I83">
        <f t="shared" si="25"/>
        <v>0.33333333333333331</v>
      </c>
      <c r="J83">
        <f t="shared" si="26"/>
        <v>0.33333333333333331</v>
      </c>
    </row>
    <row r="84" spans="1:10" x14ac:dyDescent="0.2">
      <c r="A84">
        <v>16.2</v>
      </c>
      <c r="B84">
        <f t="shared" si="18"/>
        <v>0</v>
      </c>
      <c r="C84">
        <f t="shared" si="19"/>
        <v>0</v>
      </c>
      <c r="D84">
        <f t="shared" si="20"/>
        <v>8.1887010143740901E-3</v>
      </c>
      <c r="E84">
        <f t="shared" si="21"/>
        <v>1.5606239024626567E-4</v>
      </c>
      <c r="F84">
        <f t="shared" si="22"/>
        <v>0.9979746796109501</v>
      </c>
      <c r="G84">
        <f t="shared" si="23"/>
        <v>1</v>
      </c>
      <c r="H84">
        <f t="shared" si="24"/>
        <v>0.32465246735834974</v>
      </c>
      <c r="I84">
        <f t="shared" si="25"/>
        <v>0.33333333333333331</v>
      </c>
      <c r="J84">
        <f t="shared" si="26"/>
        <v>0.33333333333333331</v>
      </c>
    </row>
    <row r="85" spans="1:10" x14ac:dyDescent="0.2">
      <c r="A85">
        <v>16.399999999999999</v>
      </c>
      <c r="B85">
        <f t="shared" si="18"/>
        <v>0</v>
      </c>
      <c r="C85">
        <f t="shared" si="19"/>
        <v>0</v>
      </c>
      <c r="D85">
        <f t="shared" si="20"/>
        <v>5.9760228950059592E-3</v>
      </c>
      <c r="E85">
        <f t="shared" si="21"/>
        <v>8.2711219543578495E-5</v>
      </c>
      <c r="F85">
        <f t="shared" si="22"/>
        <v>0.99834119891982553</v>
      </c>
      <c r="G85">
        <f t="shared" si="23"/>
        <v>1</v>
      </c>
      <c r="H85">
        <f t="shared" si="24"/>
        <v>0.32465246735834974</v>
      </c>
      <c r="I85">
        <f t="shared" si="25"/>
        <v>0.33333333333333331</v>
      </c>
      <c r="J85">
        <f t="shared" si="26"/>
        <v>0.33333333333333331</v>
      </c>
    </row>
    <row r="86" spans="1:10" x14ac:dyDescent="0.2">
      <c r="A86">
        <v>16.600000000000001</v>
      </c>
      <c r="B86">
        <f t="shared" si="18"/>
        <v>0</v>
      </c>
      <c r="C86">
        <f t="shared" si="19"/>
        <v>0</v>
      </c>
      <c r="D86">
        <f t="shared" si="20"/>
        <v>4.3178400076330703E-3</v>
      </c>
      <c r="E86">
        <f t="shared" si="21"/>
        <v>4.4699400920980734E-5</v>
      </c>
      <c r="F86">
        <f t="shared" si="22"/>
        <v>0.9986414800495711</v>
      </c>
      <c r="G86">
        <f t="shared" si="23"/>
        <v>1</v>
      </c>
      <c r="H86">
        <f t="shared" si="24"/>
        <v>0.32465246735834974</v>
      </c>
      <c r="I86">
        <f t="shared" si="25"/>
        <v>0.33333333333333331</v>
      </c>
      <c r="J86">
        <f t="shared" si="26"/>
        <v>0.33333333333333331</v>
      </c>
    </row>
    <row r="87" spans="1:10" x14ac:dyDescent="0.2">
      <c r="A87">
        <v>16.8</v>
      </c>
      <c r="B87">
        <f t="shared" si="18"/>
        <v>0</v>
      </c>
      <c r="C87">
        <f t="shared" si="19"/>
        <v>0</v>
      </c>
      <c r="D87">
        <f t="shared" si="20"/>
        <v>3.0887154082367661E-3</v>
      </c>
      <c r="E87">
        <f t="shared" si="21"/>
        <v>2.4604292808514814E-5</v>
      </c>
      <c r="F87">
        <f t="shared" si="22"/>
        <v>0.99888746396713979</v>
      </c>
      <c r="G87">
        <f t="shared" si="23"/>
        <v>1</v>
      </c>
      <c r="H87">
        <f t="shared" si="24"/>
        <v>0.32465246735834974</v>
      </c>
      <c r="I87">
        <f t="shared" si="25"/>
        <v>0.33333333333333331</v>
      </c>
      <c r="J87">
        <f t="shared" si="26"/>
        <v>0.33333333333333331</v>
      </c>
    </row>
    <row r="88" spans="1:10" x14ac:dyDescent="0.2">
      <c r="A88">
        <v>17</v>
      </c>
      <c r="B88">
        <f t="shared" si="18"/>
        <v>0</v>
      </c>
      <c r="C88">
        <f t="shared" si="19"/>
        <v>0</v>
      </c>
      <c r="D88">
        <f t="shared" si="20"/>
        <v>2.1874911181828851E-3</v>
      </c>
      <c r="E88">
        <f t="shared" si="21"/>
        <v>1.377948676089912E-5</v>
      </c>
      <c r="F88">
        <f t="shared" si="22"/>
        <v>0.9990889488055994</v>
      </c>
      <c r="G88">
        <f t="shared" si="23"/>
        <v>1</v>
      </c>
      <c r="H88">
        <f t="shared" si="24"/>
        <v>0.32465246735834974</v>
      </c>
      <c r="I88">
        <f t="shared" si="25"/>
        <v>0.33333333333333331</v>
      </c>
      <c r="J88">
        <f t="shared" si="26"/>
        <v>0.33333333333333331</v>
      </c>
    </row>
    <row r="89" spans="1:10" x14ac:dyDescent="0.2">
      <c r="A89">
        <v>17.2</v>
      </c>
      <c r="B89">
        <f t="shared" si="18"/>
        <v>0</v>
      </c>
      <c r="C89">
        <f t="shared" si="19"/>
        <v>0</v>
      </c>
      <c r="D89">
        <f t="shared" si="20"/>
        <v>1.5338106793244659E-3</v>
      </c>
      <c r="E89">
        <f t="shared" si="21"/>
        <v>7.844160861664973E-6</v>
      </c>
      <c r="F89">
        <f t="shared" si="22"/>
        <v>0.99925397116616332</v>
      </c>
      <c r="G89">
        <f t="shared" si="23"/>
        <v>1</v>
      </c>
      <c r="H89">
        <f t="shared" si="24"/>
        <v>0.32465246735834974</v>
      </c>
      <c r="I89">
        <f t="shared" si="25"/>
        <v>0.33333333333333331</v>
      </c>
      <c r="J89">
        <f t="shared" si="26"/>
        <v>0.33333333333333331</v>
      </c>
    </row>
    <row r="90" spans="1:10" x14ac:dyDescent="0.2">
      <c r="A90">
        <v>17.399999999999999</v>
      </c>
      <c r="B90">
        <f t="shared" si="18"/>
        <v>0</v>
      </c>
      <c r="C90">
        <f t="shared" si="19"/>
        <v>0</v>
      </c>
      <c r="D90">
        <f t="shared" si="20"/>
        <v>1.0647662366679233E-3</v>
      </c>
      <c r="E90">
        <f t="shared" si="21"/>
        <v>4.5348555975893284E-6</v>
      </c>
      <c r="F90">
        <f t="shared" si="22"/>
        <v>0.99938912064056562</v>
      </c>
      <c r="G90">
        <f t="shared" si="23"/>
        <v>1</v>
      </c>
      <c r="H90">
        <f t="shared" si="24"/>
        <v>0.32465246735834974</v>
      </c>
      <c r="I90">
        <f t="shared" si="25"/>
        <v>0.33333333333333331</v>
      </c>
      <c r="J90">
        <f t="shared" si="26"/>
        <v>0.33333333333333331</v>
      </c>
    </row>
    <row r="91" spans="1:10" x14ac:dyDescent="0.2">
      <c r="A91">
        <v>17.600000000000001</v>
      </c>
      <c r="B91">
        <f t="shared" si="18"/>
        <v>0</v>
      </c>
      <c r="C91">
        <f t="shared" si="19"/>
        <v>0</v>
      </c>
      <c r="D91">
        <f t="shared" si="20"/>
        <v>7.3180241888047082E-4</v>
      </c>
      <c r="E91">
        <f t="shared" si="21"/>
        <v>2.6602767912368985E-6</v>
      </c>
      <c r="F91">
        <f t="shared" si="22"/>
        <v>0.99949979889292051</v>
      </c>
      <c r="G91">
        <f t="shared" si="23"/>
        <v>1</v>
      </c>
      <c r="H91">
        <f t="shared" si="24"/>
        <v>0.32465246735834974</v>
      </c>
      <c r="I91">
        <f t="shared" si="25"/>
        <v>0.33333333333333331</v>
      </c>
      <c r="J91">
        <f t="shared" si="26"/>
        <v>0.33333333333333331</v>
      </c>
    </row>
    <row r="92" spans="1:10" x14ac:dyDescent="0.2">
      <c r="A92">
        <v>17.8</v>
      </c>
      <c r="B92">
        <f t="shared" si="18"/>
        <v>0</v>
      </c>
      <c r="C92">
        <f t="shared" si="19"/>
        <v>0</v>
      </c>
      <c r="D92">
        <f t="shared" si="20"/>
        <v>4.9795542150327305E-4</v>
      </c>
      <c r="E92">
        <f t="shared" si="21"/>
        <v>1.582366520246841E-6</v>
      </c>
      <c r="F92">
        <f t="shared" si="22"/>
        <v>0.99959043283501392</v>
      </c>
      <c r="G92">
        <f t="shared" si="23"/>
        <v>1</v>
      </c>
      <c r="H92">
        <f t="shared" si="24"/>
        <v>0.32465246735834974</v>
      </c>
      <c r="I92">
        <f t="shared" si="25"/>
        <v>0.33333333333333331</v>
      </c>
      <c r="J92">
        <f t="shared" si="26"/>
        <v>0.33333333333333331</v>
      </c>
    </row>
    <row r="93" spans="1:10" x14ac:dyDescent="0.2">
      <c r="A93">
        <v>18</v>
      </c>
      <c r="B93">
        <f t="shared" si="18"/>
        <v>0</v>
      </c>
      <c r="C93">
        <f t="shared" si="19"/>
        <v>0</v>
      </c>
      <c r="D93">
        <f t="shared" si="20"/>
        <v>3.3546262790251185E-4</v>
      </c>
      <c r="E93">
        <f t="shared" si="21"/>
        <v>9.5367340691241559E-7</v>
      </c>
      <c r="F93">
        <f t="shared" si="22"/>
        <v>0.99966464986953363</v>
      </c>
      <c r="G93">
        <f t="shared" si="23"/>
        <v>1</v>
      </c>
      <c r="H93">
        <f t="shared" si="24"/>
        <v>0.32465246735834974</v>
      </c>
      <c r="I93">
        <f t="shared" si="25"/>
        <v>0.33333333333333331</v>
      </c>
      <c r="J93">
        <f t="shared" si="26"/>
        <v>0.33333333333333331</v>
      </c>
    </row>
    <row r="94" spans="1:10" x14ac:dyDescent="0.2">
      <c r="A94">
        <v>18.2</v>
      </c>
      <c r="B94">
        <f t="shared" si="18"/>
        <v>0</v>
      </c>
      <c r="C94">
        <f t="shared" si="19"/>
        <v>0</v>
      </c>
      <c r="D94">
        <f t="shared" si="20"/>
        <v>2.2374579372062055E-4</v>
      </c>
      <c r="E94">
        <f t="shared" si="21"/>
        <v>5.8199938553001085E-7</v>
      </c>
      <c r="F94">
        <f t="shared" si="22"/>
        <v>0.99972542184389857</v>
      </c>
      <c r="G94">
        <f t="shared" si="23"/>
        <v>1</v>
      </c>
      <c r="H94">
        <f t="shared" si="24"/>
        <v>0.32465246735834974</v>
      </c>
      <c r="I94">
        <f t="shared" si="25"/>
        <v>0.33333333333333331</v>
      </c>
      <c r="J94">
        <f t="shared" si="26"/>
        <v>0.33333333333333331</v>
      </c>
    </row>
    <row r="95" spans="1:10" x14ac:dyDescent="0.2">
      <c r="A95">
        <v>18.399999999999999</v>
      </c>
      <c r="B95">
        <f t="shared" si="18"/>
        <v>0</v>
      </c>
      <c r="C95">
        <f t="shared" si="19"/>
        <v>0</v>
      </c>
      <c r="D95">
        <f t="shared" si="20"/>
        <v>1.4774836023203415E-4</v>
      </c>
      <c r="E95">
        <f t="shared" si="21"/>
        <v>3.5942969074986627E-7</v>
      </c>
      <c r="F95">
        <f t="shared" si="22"/>
        <v>0.99977518322976666</v>
      </c>
      <c r="G95">
        <f t="shared" si="23"/>
        <v>1</v>
      </c>
      <c r="H95">
        <f t="shared" si="24"/>
        <v>0.32465246735834974</v>
      </c>
      <c r="I95">
        <f t="shared" si="25"/>
        <v>0.33333333333333331</v>
      </c>
      <c r="J95">
        <f t="shared" si="26"/>
        <v>0.33333333333333331</v>
      </c>
    </row>
    <row r="96" spans="1:10" x14ac:dyDescent="0.2">
      <c r="A96">
        <v>18.600000000000001</v>
      </c>
      <c r="B96">
        <f t="shared" si="18"/>
        <v>0</v>
      </c>
      <c r="C96">
        <f t="shared" si="19"/>
        <v>0</v>
      </c>
      <c r="D96">
        <f t="shared" si="20"/>
        <v>9.6593413722183657E-5</v>
      </c>
      <c r="E96">
        <f t="shared" si="21"/>
        <v>2.2450742264614731E-7</v>
      </c>
      <c r="F96">
        <f t="shared" si="22"/>
        <v>0.99981592809503661</v>
      </c>
      <c r="G96">
        <f t="shared" si="23"/>
        <v>1</v>
      </c>
      <c r="H96">
        <f t="shared" si="24"/>
        <v>0.32465246735834974</v>
      </c>
      <c r="I96">
        <f t="shared" si="25"/>
        <v>0.33333333333333331</v>
      </c>
      <c r="J96">
        <f t="shared" si="26"/>
        <v>0.33333333333333331</v>
      </c>
    </row>
    <row r="97" spans="1:10" x14ac:dyDescent="0.2">
      <c r="A97">
        <v>18.8</v>
      </c>
      <c r="B97">
        <f t="shared" si="18"/>
        <v>0</v>
      </c>
      <c r="C97">
        <f t="shared" si="19"/>
        <v>0</v>
      </c>
      <c r="D97">
        <f t="shared" si="20"/>
        <v>6.2521503774820152E-5</v>
      </c>
      <c r="E97">
        <f t="shared" si="21"/>
        <v>1.4175759024885271E-7</v>
      </c>
      <c r="F97">
        <f t="shared" si="22"/>
        <v>0.99984928964194031</v>
      </c>
      <c r="G97">
        <f t="shared" si="23"/>
        <v>1</v>
      </c>
      <c r="H97">
        <f t="shared" si="24"/>
        <v>0.32465246735834974</v>
      </c>
      <c r="I97">
        <f t="shared" si="25"/>
        <v>0.33333333333333331</v>
      </c>
      <c r="J97">
        <f t="shared" si="26"/>
        <v>0.33333333333333331</v>
      </c>
    </row>
    <row r="98" spans="1:10" x14ac:dyDescent="0.2">
      <c r="A98">
        <v>19</v>
      </c>
      <c r="B98">
        <f t="shared" si="18"/>
        <v>0</v>
      </c>
      <c r="C98">
        <f t="shared" si="19"/>
        <v>0</v>
      </c>
      <c r="D98">
        <f t="shared" si="20"/>
        <v>4.0065297392951069E-5</v>
      </c>
      <c r="E98">
        <f t="shared" si="21"/>
        <v>9.0437718659184586E-8</v>
      </c>
      <c r="F98">
        <f t="shared" si="22"/>
        <v>0.99987660542401369</v>
      </c>
      <c r="G98">
        <f t="shared" si="23"/>
        <v>1</v>
      </c>
      <c r="H98">
        <f t="shared" si="24"/>
        <v>0.32465246735834974</v>
      </c>
      <c r="I98">
        <f t="shared" si="25"/>
        <v>0.33333333333333331</v>
      </c>
      <c r="J98">
        <f t="shared" si="26"/>
        <v>0.33333333333333331</v>
      </c>
    </row>
    <row r="99" spans="1:10" x14ac:dyDescent="0.2">
      <c r="A99">
        <v>19.2</v>
      </c>
      <c r="B99">
        <f t="shared" ref="B99:B103" si="27">IF(A99&lt;$N$2,0,IF(AND($N$2&lt;=A99,A99&lt;=$O$2),(A99-$N$2)/($O$2-$N$2),IF(AND($O$2&lt;A99,A99&lt;=$P$2),1,IF(AND($P$2&lt;A99,A99&lt;=$Q$2),($Q$2-A99)/($Q$2-$P$2),0))))</f>
        <v>0</v>
      </c>
      <c r="C99">
        <f t="shared" si="19"/>
        <v>0</v>
      </c>
      <c r="D99">
        <f t="shared" si="20"/>
        <v>2.5419346516199291E-5</v>
      </c>
      <c r="E99">
        <f t="shared" si="21"/>
        <v>5.8269763355497748E-8</v>
      </c>
      <c r="F99">
        <f t="shared" si="22"/>
        <v>0.99989897080609225</v>
      </c>
      <c r="G99">
        <f t="shared" si="23"/>
        <v>1</v>
      </c>
      <c r="H99">
        <f t="shared" si="24"/>
        <v>0.32465246735834974</v>
      </c>
      <c r="I99">
        <f t="shared" si="25"/>
        <v>0.33333333333333331</v>
      </c>
      <c r="J99">
        <f t="shared" ref="J99:J103" si="28">MAX(H99:I99)</f>
        <v>0.33333333333333331</v>
      </c>
    </row>
    <row r="100" spans="1:10" x14ac:dyDescent="0.2">
      <c r="A100">
        <v>19.399999999999999</v>
      </c>
      <c r="B100">
        <f t="shared" si="27"/>
        <v>0</v>
      </c>
      <c r="C100">
        <f t="shared" si="19"/>
        <v>0</v>
      </c>
      <c r="D100">
        <f t="shared" si="20"/>
        <v>1.5966783897804805E-5</v>
      </c>
      <c r="E100">
        <f t="shared" si="21"/>
        <v>3.7900307894649199E-8</v>
      </c>
      <c r="F100">
        <f t="shared" si="22"/>
        <v>0.99991728277714842</v>
      </c>
      <c r="G100">
        <f t="shared" si="23"/>
        <v>1</v>
      </c>
      <c r="H100">
        <f t="shared" si="24"/>
        <v>0.32465246735834974</v>
      </c>
      <c r="I100">
        <f t="shared" si="25"/>
        <v>0.33333333333333331</v>
      </c>
      <c r="J100">
        <f t="shared" si="28"/>
        <v>0.33333333333333331</v>
      </c>
    </row>
    <row r="101" spans="1:10" x14ac:dyDescent="0.2">
      <c r="A101">
        <v>19.600000000000001</v>
      </c>
      <c r="B101">
        <f t="shared" si="27"/>
        <v>0</v>
      </c>
      <c r="C101">
        <f t="shared" si="19"/>
        <v>0</v>
      </c>
      <c r="D101">
        <f t="shared" si="20"/>
        <v>9.9295043058510456E-6</v>
      </c>
      <c r="E101">
        <f t="shared" si="21"/>
        <v>2.4875691085557843E-8</v>
      </c>
      <c r="F101">
        <f t="shared" si="22"/>
        <v>0.99993227585038036</v>
      </c>
      <c r="G101">
        <f t="shared" si="23"/>
        <v>1</v>
      </c>
      <c r="H101">
        <f t="shared" si="24"/>
        <v>0.32465246735834974</v>
      </c>
      <c r="I101">
        <f t="shared" si="25"/>
        <v>0.33333333333333331</v>
      </c>
      <c r="J101">
        <f t="shared" si="28"/>
        <v>0.33333333333333331</v>
      </c>
    </row>
    <row r="102" spans="1:10" x14ac:dyDescent="0.2">
      <c r="A102">
        <v>19.8</v>
      </c>
      <c r="B102">
        <f t="shared" si="27"/>
        <v>0</v>
      </c>
      <c r="C102">
        <f t="shared" si="19"/>
        <v>0</v>
      </c>
      <c r="D102">
        <f t="shared" si="20"/>
        <v>6.1135679663713912E-6</v>
      </c>
      <c r="E102">
        <f t="shared" si="21"/>
        <v>1.6469420021710349E-8</v>
      </c>
      <c r="F102">
        <f t="shared" si="22"/>
        <v>0.99994455147527717</v>
      </c>
      <c r="G102">
        <f t="shared" si="23"/>
        <v>1</v>
      </c>
      <c r="H102">
        <f t="shared" si="24"/>
        <v>0.32465246735834974</v>
      </c>
      <c r="I102">
        <f t="shared" si="25"/>
        <v>0.33333333333333331</v>
      </c>
      <c r="J102">
        <f t="shared" si="28"/>
        <v>0.33333333333333331</v>
      </c>
    </row>
    <row r="103" spans="1:10" x14ac:dyDescent="0.2">
      <c r="A103">
        <v>20</v>
      </c>
      <c r="B103">
        <f t="shared" si="27"/>
        <v>0</v>
      </c>
      <c r="C103">
        <f t="shared" si="19"/>
        <v>0</v>
      </c>
      <c r="D103">
        <f t="shared" si="20"/>
        <v>3.7266531720786705E-6</v>
      </c>
      <c r="E103">
        <f t="shared" si="21"/>
        <v>1.0995116156867419E-8</v>
      </c>
      <c r="F103">
        <f t="shared" si="22"/>
        <v>0.99995460213129761</v>
      </c>
      <c r="G103">
        <f t="shared" si="23"/>
        <v>1</v>
      </c>
      <c r="H103">
        <f t="shared" si="24"/>
        <v>0.32465246735834974</v>
      </c>
      <c r="I103">
        <f t="shared" si="25"/>
        <v>0.33333333333333331</v>
      </c>
      <c r="J103">
        <f t="shared" si="28"/>
        <v>0.33333333333333331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CE63-F1C7-2F4B-8D4D-F5B841C18D24}">
  <dimension ref="A1:Y103"/>
  <sheetViews>
    <sheetView topLeftCell="K1" workbookViewId="0">
      <selection activeCell="G3" sqref="G3"/>
    </sheetView>
  </sheetViews>
  <sheetFormatPr baseColWidth="10" defaultRowHeight="16" x14ac:dyDescent="0.2"/>
  <cols>
    <col min="8" max="8" width="13.33203125" bestFit="1" customWidth="1"/>
  </cols>
  <sheetData>
    <row r="1" spans="1:25" x14ac:dyDescent="0.2">
      <c r="B1" t="s">
        <v>124</v>
      </c>
      <c r="C1" t="s">
        <v>123</v>
      </c>
      <c r="D1" t="s">
        <v>122</v>
      </c>
      <c r="E1" t="s">
        <v>121</v>
      </c>
      <c r="M1" t="s">
        <v>1</v>
      </c>
      <c r="N1" t="s">
        <v>2</v>
      </c>
      <c r="O1" t="s">
        <v>3</v>
      </c>
      <c r="P1" t="s">
        <v>4</v>
      </c>
      <c r="X1" t="s">
        <v>130</v>
      </c>
    </row>
    <row r="2" spans="1:25" x14ac:dyDescent="0.2">
      <c r="A2" t="s">
        <v>0</v>
      </c>
      <c r="B2" t="s">
        <v>5</v>
      </c>
      <c r="C2" t="s">
        <v>6</v>
      </c>
      <c r="D2" t="s">
        <v>8</v>
      </c>
      <c r="E2" t="s">
        <v>7</v>
      </c>
      <c r="F2" t="s">
        <v>129</v>
      </c>
      <c r="G2" t="s">
        <v>128</v>
      </c>
      <c r="H2" t="s">
        <v>120</v>
      </c>
      <c r="I2" t="s">
        <v>119</v>
      </c>
      <c r="L2" t="s">
        <v>5</v>
      </c>
      <c r="M2">
        <v>1</v>
      </c>
      <c r="N2">
        <v>2</v>
      </c>
      <c r="O2">
        <v>6</v>
      </c>
      <c r="P2">
        <v>9</v>
      </c>
      <c r="X2" t="s">
        <v>117</v>
      </c>
      <c r="Y2">
        <v>3</v>
      </c>
    </row>
    <row r="3" spans="1:25" x14ac:dyDescent="0.2">
      <c r="A3">
        <v>0</v>
      </c>
      <c r="B3">
        <f t="shared" ref="B3:B34" si="0">IF(A3&lt;$M$2,0,IF(AND($M$2&lt;=A3,A3&lt;=$N$2),(A3-$M$2)/($N$2-$M$2),IF(AND($N$2&lt;A3,A3&lt;=$O$2),1,IF(AND($O$2&lt;A3,A3&lt;=$P$2),($P$2-A3)/($P$2-$O$2),0))))</f>
        <v>0</v>
      </c>
      <c r="C3">
        <f t="shared" ref="C3:C34" si="1">IF(A3&lt;$M$3,0,IF(AND($M$3&lt;=A3,A3&lt;=$N$3),(A3-$M$3)/($N$3-$M$3),IF(AND($N$3&lt;A3,A3&lt;=$O$3),($O$3-A3)/($O$3-$N$3),0)))</f>
        <v>0</v>
      </c>
      <c r="D3">
        <f t="shared" ref="D3:D34" si="2">1/EXP(((A3-$M$4)^2)/(2*$N$4^2))</f>
        <v>3.7266531720786705E-6</v>
      </c>
      <c r="E3">
        <f t="shared" ref="E3:E34" si="3">1/(1+ABS((A3-$O$5)/$M$5)^(2*$N$5))</f>
        <v>1.0995116156867419E-8</v>
      </c>
      <c r="F3">
        <f t="shared" ref="F3:F34" si="4">A3*$R$10</f>
        <v>0</v>
      </c>
      <c r="G3">
        <f t="shared" ref="G3:G34" si="5">A3*$S$10</f>
        <v>0</v>
      </c>
      <c r="H3">
        <f t="shared" ref="H3:H34" si="6">MIN(F3,$O$10)</f>
        <v>0</v>
      </c>
      <c r="I3">
        <f t="shared" ref="I3:I34" si="7">MIN($O$11,G3)</f>
        <v>0</v>
      </c>
      <c r="L3" t="s">
        <v>6</v>
      </c>
      <c r="M3">
        <v>1</v>
      </c>
      <c r="N3">
        <v>5</v>
      </c>
      <c r="O3">
        <v>8</v>
      </c>
      <c r="X3" t="s">
        <v>116</v>
      </c>
      <c r="Y3">
        <v>1</v>
      </c>
    </row>
    <row r="4" spans="1:25" x14ac:dyDescent="0.2">
      <c r="A4">
        <v>0.2</v>
      </c>
      <c r="B4">
        <f t="shared" si="0"/>
        <v>0</v>
      </c>
      <c r="C4">
        <f t="shared" si="1"/>
        <v>0</v>
      </c>
      <c r="D4">
        <f t="shared" si="2"/>
        <v>6.1135679663713912E-6</v>
      </c>
      <c r="E4">
        <f t="shared" si="3"/>
        <v>1.6469420021710349E-8</v>
      </c>
      <c r="F4">
        <f t="shared" si="4"/>
        <v>4.0000000000000001E-3</v>
      </c>
      <c r="G4">
        <f t="shared" si="5"/>
        <v>1.0000000000000002E-2</v>
      </c>
      <c r="H4">
        <f t="shared" si="6"/>
        <v>4.0000000000000001E-3</v>
      </c>
      <c r="I4">
        <f t="shared" si="7"/>
        <v>1.0000000000000002E-2</v>
      </c>
      <c r="L4" t="s">
        <v>8</v>
      </c>
      <c r="M4">
        <v>10</v>
      </c>
      <c r="N4">
        <v>2</v>
      </c>
      <c r="X4" t="s">
        <v>120</v>
      </c>
      <c r="Y4">
        <v>2</v>
      </c>
    </row>
    <row r="5" spans="1:25" x14ac:dyDescent="0.2">
      <c r="A5">
        <v>0.4</v>
      </c>
      <c r="B5">
        <f t="shared" si="0"/>
        <v>0</v>
      </c>
      <c r="C5">
        <f t="shared" si="1"/>
        <v>0</v>
      </c>
      <c r="D5">
        <f t="shared" si="2"/>
        <v>9.9295043058510811E-6</v>
      </c>
      <c r="E5">
        <f t="shared" si="3"/>
        <v>2.4875691085557922E-8</v>
      </c>
      <c r="F5">
        <f t="shared" si="4"/>
        <v>8.0000000000000002E-3</v>
      </c>
      <c r="G5">
        <f t="shared" si="5"/>
        <v>2.0000000000000004E-2</v>
      </c>
      <c r="H5">
        <f t="shared" si="6"/>
        <v>8.0000000000000002E-3</v>
      </c>
      <c r="I5">
        <f t="shared" si="7"/>
        <v>2.0000000000000004E-2</v>
      </c>
      <c r="L5" t="s">
        <v>7</v>
      </c>
      <c r="M5">
        <v>4</v>
      </c>
      <c r="N5">
        <v>10</v>
      </c>
      <c r="O5">
        <v>10</v>
      </c>
      <c r="X5" t="s">
        <v>119</v>
      </c>
      <c r="Y5">
        <v>4</v>
      </c>
    </row>
    <row r="6" spans="1:25" x14ac:dyDescent="0.2">
      <c r="A6">
        <v>0.6</v>
      </c>
      <c r="B6">
        <f t="shared" si="0"/>
        <v>0</v>
      </c>
      <c r="C6">
        <f t="shared" si="1"/>
        <v>0</v>
      </c>
      <c r="D6">
        <f t="shared" si="2"/>
        <v>1.5966783897804717E-5</v>
      </c>
      <c r="E6">
        <f t="shared" si="3"/>
        <v>3.7900307894649001E-8</v>
      </c>
      <c r="F6">
        <f t="shared" si="4"/>
        <v>1.2E-2</v>
      </c>
      <c r="G6">
        <f t="shared" si="5"/>
        <v>0.03</v>
      </c>
      <c r="H6">
        <f t="shared" si="6"/>
        <v>1.2E-2</v>
      </c>
      <c r="I6">
        <f t="shared" si="7"/>
        <v>0.03</v>
      </c>
      <c r="L6" t="s">
        <v>9</v>
      </c>
      <c r="M6">
        <v>1</v>
      </c>
      <c r="O6">
        <v>10</v>
      </c>
      <c r="X6" t="s">
        <v>127</v>
      </c>
      <c r="Y6">
        <f>Y4*O10+Y2*O11</f>
        <v>1.6493049347166995</v>
      </c>
    </row>
    <row r="7" spans="1:25" x14ac:dyDescent="0.2">
      <c r="A7">
        <v>0.8</v>
      </c>
      <c r="B7">
        <f t="shared" si="0"/>
        <v>0</v>
      </c>
      <c r="C7">
        <f t="shared" si="1"/>
        <v>0</v>
      </c>
      <c r="D7">
        <f t="shared" si="2"/>
        <v>2.5419346516199291E-5</v>
      </c>
      <c r="E7">
        <f t="shared" si="3"/>
        <v>5.8269763355497748E-8</v>
      </c>
      <c r="F7">
        <f t="shared" si="4"/>
        <v>1.6E-2</v>
      </c>
      <c r="G7">
        <f t="shared" si="5"/>
        <v>4.0000000000000008E-2</v>
      </c>
      <c r="H7">
        <f t="shared" si="6"/>
        <v>1.6E-2</v>
      </c>
      <c r="I7">
        <f t="shared" si="7"/>
        <v>4.0000000000000008E-2</v>
      </c>
      <c r="L7" t="s">
        <v>10</v>
      </c>
      <c r="M7">
        <v>0</v>
      </c>
      <c r="N7">
        <v>6</v>
      </c>
      <c r="O7">
        <v>12</v>
      </c>
      <c r="X7" t="s">
        <v>126</v>
      </c>
      <c r="Y7">
        <f>Y3*O10+Y5*O11</f>
        <v>1.657985800691683</v>
      </c>
    </row>
    <row r="8" spans="1:25" x14ac:dyDescent="0.2">
      <c r="A8">
        <v>1</v>
      </c>
      <c r="B8">
        <f t="shared" si="0"/>
        <v>0</v>
      </c>
      <c r="C8">
        <f t="shared" si="1"/>
        <v>0</v>
      </c>
      <c r="D8">
        <f t="shared" si="2"/>
        <v>4.0065297392951069E-5</v>
      </c>
      <c r="E8">
        <f t="shared" si="3"/>
        <v>9.0437718659184586E-8</v>
      </c>
      <c r="F8">
        <f t="shared" si="4"/>
        <v>0.02</v>
      </c>
      <c r="G8">
        <f t="shared" si="5"/>
        <v>0.05</v>
      </c>
      <c r="H8">
        <f t="shared" si="6"/>
        <v>0.02</v>
      </c>
      <c r="I8">
        <f t="shared" si="7"/>
        <v>0.05</v>
      </c>
      <c r="L8" t="s">
        <v>11</v>
      </c>
      <c r="M8">
        <v>3</v>
      </c>
      <c r="N8">
        <v>9.5</v>
      </c>
      <c r="O8">
        <v>16</v>
      </c>
      <c r="X8" t="s">
        <v>125</v>
      </c>
      <c r="Y8">
        <f>(Y6*O10+Y7*O11)/(O10+O11)</f>
        <v>1.6537026314278129</v>
      </c>
    </row>
    <row r="9" spans="1:25" x14ac:dyDescent="0.2">
      <c r="A9">
        <v>1.2</v>
      </c>
      <c r="B9">
        <f t="shared" si="0"/>
        <v>0.19999999999999996</v>
      </c>
      <c r="C9">
        <f t="shared" si="1"/>
        <v>4.9999999999999989E-2</v>
      </c>
      <c r="D9">
        <f t="shared" si="2"/>
        <v>6.2521503774820152E-5</v>
      </c>
      <c r="E9">
        <f t="shared" si="3"/>
        <v>1.4175759024885271E-7</v>
      </c>
      <c r="F9">
        <f t="shared" si="4"/>
        <v>2.4E-2</v>
      </c>
      <c r="G9">
        <f t="shared" si="5"/>
        <v>0.06</v>
      </c>
      <c r="H9">
        <f t="shared" si="6"/>
        <v>2.4E-2</v>
      </c>
      <c r="I9">
        <f t="shared" si="7"/>
        <v>0.06</v>
      </c>
      <c r="M9" t="s">
        <v>117</v>
      </c>
      <c r="N9" t="s">
        <v>116</v>
      </c>
      <c r="O9" t="s">
        <v>115</v>
      </c>
      <c r="R9" t="s">
        <v>41</v>
      </c>
      <c r="S9" t="s">
        <v>42</v>
      </c>
      <c r="T9" t="s">
        <v>87</v>
      </c>
      <c r="U9" t="s">
        <v>88</v>
      </c>
      <c r="V9" t="s">
        <v>125</v>
      </c>
    </row>
    <row r="10" spans="1:25" x14ac:dyDescent="0.2">
      <c r="A10">
        <v>1.4</v>
      </c>
      <c r="B10">
        <f t="shared" si="0"/>
        <v>0.39999999999999991</v>
      </c>
      <c r="C10">
        <f t="shared" si="1"/>
        <v>9.9999999999999978E-2</v>
      </c>
      <c r="D10">
        <f t="shared" si="2"/>
        <v>9.6593413722184009E-5</v>
      </c>
      <c r="E10">
        <f t="shared" si="3"/>
        <v>2.2450742264614811E-7</v>
      </c>
      <c r="F10">
        <f t="shared" si="4"/>
        <v>2.7999999999999997E-2</v>
      </c>
      <c r="G10">
        <f t="shared" si="5"/>
        <v>6.9999999999999993E-2</v>
      </c>
      <c r="H10">
        <f t="shared" si="6"/>
        <v>2.7999999999999997E-2</v>
      </c>
      <c r="I10">
        <f t="shared" si="7"/>
        <v>6.9999999999999993E-2</v>
      </c>
      <c r="J10">
        <v>0</v>
      </c>
      <c r="K10" t="s">
        <v>74</v>
      </c>
      <c r="L10">
        <v>7</v>
      </c>
      <c r="M10">
        <f>IF(AND(L10&lt;=$N$2,L10&gt;=$M$2),(L10-$M$2)/($N$2-$M$2),IF(AND(L10&gt;$N$2,L10&lt;=$O$2),1,IF(AND(L10&lt;=$P$2,L10&gt;$O$2),($P$2-L10)/($P$2-$O$2),0)))</f>
        <v>0.66666666666666663</v>
      </c>
      <c r="N10">
        <f>1/EXP(((L10-$M$4)^2)/(2*$N$4^2))</f>
        <v>0.32465246735834974</v>
      </c>
      <c r="O10">
        <f>MIN(M10,N10)</f>
        <v>0.32465246735834974</v>
      </c>
      <c r="R10">
        <v>0.02</v>
      </c>
      <c r="S10">
        <v>0.05</v>
      </c>
      <c r="T10">
        <f>1/$R$10*O10</f>
        <v>16.232623367917487</v>
      </c>
      <c r="U10">
        <f>1/$S$10*O11</f>
        <v>6.6666666666666661</v>
      </c>
      <c r="V10">
        <f>(O10*T10+O11*U10)/(O10+O11)</f>
        <v>11.386542752806459</v>
      </c>
    </row>
    <row r="11" spans="1:25" x14ac:dyDescent="0.2">
      <c r="A11">
        <v>1.6</v>
      </c>
      <c r="B11">
        <f t="shared" si="0"/>
        <v>0.60000000000000009</v>
      </c>
      <c r="C11">
        <f t="shared" si="1"/>
        <v>0.15000000000000002</v>
      </c>
      <c r="D11">
        <f t="shared" si="2"/>
        <v>1.4774836023203364E-4</v>
      </c>
      <c r="E11">
        <f t="shared" si="3"/>
        <v>3.594296907498649E-7</v>
      </c>
      <c r="F11">
        <f t="shared" si="4"/>
        <v>3.2000000000000001E-2</v>
      </c>
      <c r="G11">
        <f t="shared" si="5"/>
        <v>8.0000000000000016E-2</v>
      </c>
      <c r="H11">
        <f t="shared" si="6"/>
        <v>3.2000000000000001E-2</v>
      </c>
      <c r="I11">
        <f t="shared" si="7"/>
        <v>8.0000000000000016E-2</v>
      </c>
      <c r="J11">
        <v>20</v>
      </c>
      <c r="K11" t="s">
        <v>75</v>
      </c>
      <c r="L11">
        <v>7</v>
      </c>
      <c r="M11">
        <f>IF(AND(L11&lt;=$N$3,L11&gt;=$M$3),(L11-$M$3)/($N$3-$M$3),IF(AND(L11&lt;=$O$3,L11&gt;=$N$3),($O$3-L11)/($O$3-$N$3),0))</f>
        <v>0.33333333333333331</v>
      </c>
      <c r="N11">
        <f>1/(1+(ABS((L11-$O$5)/$M$5))^(2*$N$5))</f>
        <v>0.99683881285547993</v>
      </c>
      <c r="O11">
        <f>MIN(M11,N11)</f>
        <v>0.33333333333333331</v>
      </c>
    </row>
    <row r="12" spans="1:25" x14ac:dyDescent="0.2">
      <c r="A12">
        <v>1.8</v>
      </c>
      <c r="B12">
        <f t="shared" si="0"/>
        <v>0.8</v>
      </c>
      <c r="C12">
        <f t="shared" si="1"/>
        <v>0.2</v>
      </c>
      <c r="D12">
        <f t="shared" si="2"/>
        <v>2.2374579372062055E-4</v>
      </c>
      <c r="E12">
        <f t="shared" si="3"/>
        <v>5.8199938553001085E-7</v>
      </c>
      <c r="F12">
        <f t="shared" si="4"/>
        <v>3.6000000000000004E-2</v>
      </c>
      <c r="G12">
        <f t="shared" si="5"/>
        <v>9.0000000000000011E-2</v>
      </c>
      <c r="H12">
        <f t="shared" si="6"/>
        <v>3.6000000000000004E-2</v>
      </c>
      <c r="I12">
        <f t="shared" si="7"/>
        <v>9.0000000000000011E-2</v>
      </c>
    </row>
    <row r="13" spans="1:25" x14ac:dyDescent="0.2">
      <c r="A13">
        <v>2</v>
      </c>
      <c r="B13">
        <f t="shared" si="0"/>
        <v>1</v>
      </c>
      <c r="C13">
        <f t="shared" si="1"/>
        <v>0.25</v>
      </c>
      <c r="D13">
        <f t="shared" si="2"/>
        <v>3.3546262790251185E-4</v>
      </c>
      <c r="E13">
        <f t="shared" si="3"/>
        <v>9.5367340691241559E-7</v>
      </c>
      <c r="F13">
        <f t="shared" si="4"/>
        <v>0.04</v>
      </c>
      <c r="G13">
        <f t="shared" si="5"/>
        <v>0.1</v>
      </c>
      <c r="H13">
        <f t="shared" si="6"/>
        <v>0.04</v>
      </c>
      <c r="I13">
        <f t="shared" si="7"/>
        <v>0.1</v>
      </c>
    </row>
    <row r="14" spans="1:25" x14ac:dyDescent="0.2">
      <c r="A14">
        <v>2.2000000000000002</v>
      </c>
      <c r="B14">
        <f t="shared" si="0"/>
        <v>1</v>
      </c>
      <c r="C14">
        <f t="shared" si="1"/>
        <v>0.30000000000000004</v>
      </c>
      <c r="D14">
        <f t="shared" si="2"/>
        <v>4.9795542150327392E-4</v>
      </c>
      <c r="E14">
        <f t="shared" si="3"/>
        <v>1.5823665202468446E-6</v>
      </c>
      <c r="F14">
        <f t="shared" si="4"/>
        <v>4.4000000000000004E-2</v>
      </c>
      <c r="G14">
        <f t="shared" si="5"/>
        <v>0.11000000000000001</v>
      </c>
      <c r="H14">
        <f t="shared" si="6"/>
        <v>4.4000000000000004E-2</v>
      </c>
      <c r="I14">
        <f t="shared" si="7"/>
        <v>0.11000000000000001</v>
      </c>
    </row>
    <row r="15" spans="1:25" x14ac:dyDescent="0.2">
      <c r="A15">
        <v>2.4</v>
      </c>
      <c r="B15">
        <f t="shared" si="0"/>
        <v>1</v>
      </c>
      <c r="C15">
        <f t="shared" si="1"/>
        <v>0.35</v>
      </c>
      <c r="D15">
        <f t="shared" si="2"/>
        <v>7.3180241888047277E-4</v>
      </c>
      <c r="E15">
        <f t="shared" si="3"/>
        <v>2.6602767912369079E-6</v>
      </c>
      <c r="F15">
        <f t="shared" si="4"/>
        <v>4.8000000000000001E-2</v>
      </c>
      <c r="G15">
        <f t="shared" si="5"/>
        <v>0.12</v>
      </c>
      <c r="H15">
        <f t="shared" si="6"/>
        <v>4.8000000000000001E-2</v>
      </c>
      <c r="I15">
        <f t="shared" si="7"/>
        <v>0.12</v>
      </c>
    </row>
    <row r="16" spans="1:25" x14ac:dyDescent="0.2">
      <c r="A16">
        <v>2.6</v>
      </c>
      <c r="B16">
        <f t="shared" si="0"/>
        <v>1</v>
      </c>
      <c r="C16">
        <f t="shared" si="1"/>
        <v>0.4</v>
      </c>
      <c r="D16">
        <f t="shared" si="2"/>
        <v>1.0647662366679196E-3</v>
      </c>
      <c r="E16">
        <f t="shared" si="3"/>
        <v>4.5348555975893047E-6</v>
      </c>
      <c r="F16">
        <f t="shared" si="4"/>
        <v>5.2000000000000005E-2</v>
      </c>
      <c r="G16">
        <f t="shared" si="5"/>
        <v>0.13</v>
      </c>
      <c r="H16">
        <f t="shared" si="6"/>
        <v>5.2000000000000005E-2</v>
      </c>
      <c r="I16">
        <f t="shared" si="7"/>
        <v>0.13</v>
      </c>
    </row>
    <row r="17" spans="1:9" x14ac:dyDescent="0.2">
      <c r="A17">
        <v>2.8</v>
      </c>
      <c r="B17">
        <f t="shared" si="0"/>
        <v>1</v>
      </c>
      <c r="C17">
        <f t="shared" si="1"/>
        <v>0.44999999999999996</v>
      </c>
      <c r="D17">
        <f t="shared" si="2"/>
        <v>1.533810679324463E-3</v>
      </c>
      <c r="E17">
        <f t="shared" si="3"/>
        <v>7.8441608616649459E-6</v>
      </c>
      <c r="F17">
        <f t="shared" si="4"/>
        <v>5.5999999999999994E-2</v>
      </c>
      <c r="G17">
        <f t="shared" si="5"/>
        <v>0.13999999999999999</v>
      </c>
      <c r="H17">
        <f t="shared" si="6"/>
        <v>5.5999999999999994E-2</v>
      </c>
      <c r="I17">
        <f t="shared" si="7"/>
        <v>0.13999999999999999</v>
      </c>
    </row>
    <row r="18" spans="1:9" x14ac:dyDescent="0.2">
      <c r="A18">
        <v>3</v>
      </c>
      <c r="B18">
        <f t="shared" si="0"/>
        <v>1</v>
      </c>
      <c r="C18">
        <f t="shared" si="1"/>
        <v>0.5</v>
      </c>
      <c r="D18">
        <f t="shared" si="2"/>
        <v>2.1874911181828851E-3</v>
      </c>
      <c r="E18">
        <f t="shared" si="3"/>
        <v>1.377948676089912E-5</v>
      </c>
      <c r="F18">
        <f t="shared" si="4"/>
        <v>0.06</v>
      </c>
      <c r="G18">
        <f t="shared" si="5"/>
        <v>0.15000000000000002</v>
      </c>
      <c r="H18">
        <f t="shared" si="6"/>
        <v>0.06</v>
      </c>
      <c r="I18">
        <f t="shared" si="7"/>
        <v>0.15000000000000002</v>
      </c>
    </row>
    <row r="19" spans="1:9" x14ac:dyDescent="0.2">
      <c r="A19">
        <v>3.2</v>
      </c>
      <c r="B19">
        <f t="shared" si="0"/>
        <v>1</v>
      </c>
      <c r="C19">
        <f t="shared" si="1"/>
        <v>0.55000000000000004</v>
      </c>
      <c r="D19">
        <f t="shared" si="2"/>
        <v>3.0887154082367713E-3</v>
      </c>
      <c r="E19">
        <f t="shared" si="3"/>
        <v>2.4604292808514892E-5</v>
      </c>
      <c r="F19">
        <f t="shared" si="4"/>
        <v>6.4000000000000001E-2</v>
      </c>
      <c r="G19">
        <f t="shared" si="5"/>
        <v>0.16000000000000003</v>
      </c>
      <c r="H19">
        <f t="shared" si="6"/>
        <v>6.4000000000000001E-2</v>
      </c>
      <c r="I19">
        <f t="shared" si="7"/>
        <v>0.16000000000000003</v>
      </c>
    </row>
    <row r="20" spans="1:9" x14ac:dyDescent="0.2">
      <c r="A20">
        <v>3.4</v>
      </c>
      <c r="B20">
        <f t="shared" si="0"/>
        <v>1</v>
      </c>
      <c r="C20">
        <f t="shared" si="1"/>
        <v>0.6</v>
      </c>
      <c r="D20">
        <f t="shared" si="2"/>
        <v>4.3178400076330824E-3</v>
      </c>
      <c r="E20">
        <f t="shared" si="3"/>
        <v>4.4699400920980951E-5</v>
      </c>
      <c r="F20">
        <f t="shared" si="4"/>
        <v>6.8000000000000005E-2</v>
      </c>
      <c r="G20">
        <f t="shared" si="5"/>
        <v>0.17</v>
      </c>
      <c r="H20">
        <f t="shared" si="6"/>
        <v>6.8000000000000005E-2</v>
      </c>
      <c r="I20">
        <f t="shared" si="7"/>
        <v>0.17</v>
      </c>
    </row>
    <row r="21" spans="1:9" x14ac:dyDescent="0.2">
      <c r="A21">
        <v>3.6</v>
      </c>
      <c r="B21">
        <f t="shared" si="0"/>
        <v>1</v>
      </c>
      <c r="C21">
        <f t="shared" si="1"/>
        <v>0.65</v>
      </c>
      <c r="D21">
        <f t="shared" si="2"/>
        <v>5.9760228950059375E-3</v>
      </c>
      <c r="E21">
        <f t="shared" si="3"/>
        <v>8.2711219543577885E-5</v>
      </c>
      <c r="F21">
        <f t="shared" si="4"/>
        <v>7.2000000000000008E-2</v>
      </c>
      <c r="G21">
        <f t="shared" si="5"/>
        <v>0.18000000000000002</v>
      </c>
      <c r="H21">
        <f t="shared" si="6"/>
        <v>7.2000000000000008E-2</v>
      </c>
      <c r="I21">
        <f t="shared" si="7"/>
        <v>0.18000000000000002</v>
      </c>
    </row>
    <row r="22" spans="1:9" x14ac:dyDescent="0.2">
      <c r="A22">
        <v>3.8</v>
      </c>
      <c r="B22">
        <f t="shared" si="0"/>
        <v>1</v>
      </c>
      <c r="C22">
        <f t="shared" si="1"/>
        <v>0.7</v>
      </c>
      <c r="D22">
        <f t="shared" si="2"/>
        <v>8.1887010143740762E-3</v>
      </c>
      <c r="E22">
        <f t="shared" si="3"/>
        <v>1.5606239024626504E-4</v>
      </c>
      <c r="F22">
        <f t="shared" si="4"/>
        <v>7.5999999999999998E-2</v>
      </c>
      <c r="G22">
        <f t="shared" si="5"/>
        <v>0.19</v>
      </c>
      <c r="H22">
        <f t="shared" si="6"/>
        <v>7.5999999999999998E-2</v>
      </c>
      <c r="I22">
        <f t="shared" si="7"/>
        <v>0.19</v>
      </c>
    </row>
    <row r="23" spans="1:9" x14ac:dyDescent="0.2">
      <c r="A23">
        <v>4</v>
      </c>
      <c r="B23">
        <f t="shared" si="0"/>
        <v>1</v>
      </c>
      <c r="C23">
        <f t="shared" si="1"/>
        <v>0.75</v>
      </c>
      <c r="D23">
        <f t="shared" si="2"/>
        <v>1.1108996538242306E-2</v>
      </c>
      <c r="E23">
        <f t="shared" si="3"/>
        <v>3.0063824928391918E-4</v>
      </c>
      <c r="F23">
        <f t="shared" si="4"/>
        <v>0.08</v>
      </c>
      <c r="G23">
        <f t="shared" si="5"/>
        <v>0.2</v>
      </c>
      <c r="H23">
        <f t="shared" si="6"/>
        <v>0.08</v>
      </c>
      <c r="I23">
        <f t="shared" si="7"/>
        <v>0.2</v>
      </c>
    </row>
    <row r="24" spans="1:9" x14ac:dyDescent="0.2">
      <c r="A24">
        <v>4.2</v>
      </c>
      <c r="B24">
        <f t="shared" si="0"/>
        <v>1</v>
      </c>
      <c r="C24">
        <f t="shared" si="1"/>
        <v>0.8</v>
      </c>
      <c r="D24">
        <f t="shared" si="2"/>
        <v>1.4920786069067842E-2</v>
      </c>
      <c r="E24">
        <f t="shared" si="3"/>
        <v>5.9208320308558261E-4</v>
      </c>
      <c r="F24">
        <f t="shared" si="4"/>
        <v>8.4000000000000005E-2</v>
      </c>
      <c r="G24">
        <f t="shared" si="5"/>
        <v>0.21000000000000002</v>
      </c>
      <c r="H24">
        <f t="shared" si="6"/>
        <v>8.4000000000000005E-2</v>
      </c>
      <c r="I24">
        <f t="shared" si="7"/>
        <v>0.21000000000000002</v>
      </c>
    </row>
    <row r="25" spans="1:9" x14ac:dyDescent="0.2">
      <c r="A25">
        <v>4.4000000000000004</v>
      </c>
      <c r="B25">
        <f t="shared" si="0"/>
        <v>1</v>
      </c>
      <c r="C25">
        <f t="shared" si="1"/>
        <v>0.85000000000000009</v>
      </c>
      <c r="D25">
        <f t="shared" si="2"/>
        <v>1.9841094744370295E-2</v>
      </c>
      <c r="E25">
        <f t="shared" si="3"/>
        <v>1.1937696385379887E-3</v>
      </c>
      <c r="F25">
        <f t="shared" si="4"/>
        <v>8.8000000000000009E-2</v>
      </c>
      <c r="G25">
        <f t="shared" si="5"/>
        <v>0.22000000000000003</v>
      </c>
      <c r="H25">
        <f t="shared" si="6"/>
        <v>8.8000000000000009E-2</v>
      </c>
      <c r="I25">
        <f t="shared" si="7"/>
        <v>0.22000000000000003</v>
      </c>
    </row>
    <row r="26" spans="1:9" x14ac:dyDescent="0.2">
      <c r="A26">
        <v>4.5999999999999996</v>
      </c>
      <c r="B26">
        <f t="shared" si="0"/>
        <v>1</v>
      </c>
      <c r="C26">
        <f t="shared" si="1"/>
        <v>0.89999999999999991</v>
      </c>
      <c r="D26">
        <f t="shared" si="2"/>
        <v>2.6121409853918223E-2</v>
      </c>
      <c r="E26">
        <f t="shared" si="3"/>
        <v>2.4674689577465336E-3</v>
      </c>
      <c r="F26">
        <f t="shared" si="4"/>
        <v>9.1999999999999998E-2</v>
      </c>
      <c r="G26">
        <f t="shared" si="5"/>
        <v>0.22999999999999998</v>
      </c>
      <c r="H26">
        <f t="shared" si="6"/>
        <v>9.1999999999999998E-2</v>
      </c>
      <c r="I26">
        <f t="shared" si="7"/>
        <v>0.22999999999999998</v>
      </c>
    </row>
    <row r="27" spans="1:9" x14ac:dyDescent="0.2">
      <c r="A27">
        <v>4.8</v>
      </c>
      <c r="B27">
        <f t="shared" si="0"/>
        <v>1</v>
      </c>
      <c r="C27">
        <f t="shared" si="1"/>
        <v>0.95</v>
      </c>
      <c r="D27">
        <f t="shared" si="2"/>
        <v>3.4047454734599331E-2</v>
      </c>
      <c r="E27">
        <f t="shared" si="3"/>
        <v>5.2342418011532632E-3</v>
      </c>
      <c r="F27">
        <f t="shared" si="4"/>
        <v>9.6000000000000002E-2</v>
      </c>
      <c r="G27">
        <f t="shared" si="5"/>
        <v>0.24</v>
      </c>
      <c r="H27">
        <f t="shared" si="6"/>
        <v>9.6000000000000002E-2</v>
      </c>
      <c r="I27">
        <f t="shared" si="7"/>
        <v>0.24</v>
      </c>
    </row>
    <row r="28" spans="1:9" x14ac:dyDescent="0.2">
      <c r="A28">
        <v>5</v>
      </c>
      <c r="B28">
        <f t="shared" si="0"/>
        <v>1</v>
      </c>
      <c r="C28">
        <f t="shared" si="1"/>
        <v>1</v>
      </c>
      <c r="D28">
        <f t="shared" si="2"/>
        <v>4.3936933623407413E-2</v>
      </c>
      <c r="E28">
        <f t="shared" si="3"/>
        <v>1.139780727494202E-2</v>
      </c>
      <c r="F28">
        <f t="shared" si="4"/>
        <v>0.1</v>
      </c>
      <c r="G28">
        <f t="shared" si="5"/>
        <v>0.25</v>
      </c>
      <c r="H28">
        <f t="shared" si="6"/>
        <v>0.1</v>
      </c>
      <c r="I28">
        <f t="shared" si="7"/>
        <v>0.25</v>
      </c>
    </row>
    <row r="29" spans="1:9" x14ac:dyDescent="0.2">
      <c r="A29">
        <v>5.2</v>
      </c>
      <c r="B29">
        <f t="shared" si="0"/>
        <v>1</v>
      </c>
      <c r="C29">
        <f t="shared" si="1"/>
        <v>0.93333333333333324</v>
      </c>
      <c r="D29">
        <f t="shared" si="2"/>
        <v>5.6134762834133725E-2</v>
      </c>
      <c r="E29">
        <f t="shared" si="3"/>
        <v>2.5420971333277208E-2</v>
      </c>
      <c r="F29">
        <f t="shared" si="4"/>
        <v>0.10400000000000001</v>
      </c>
      <c r="G29">
        <f t="shared" si="5"/>
        <v>0.26</v>
      </c>
      <c r="H29">
        <f t="shared" si="6"/>
        <v>0.10400000000000001</v>
      </c>
      <c r="I29">
        <f t="shared" si="7"/>
        <v>0.26</v>
      </c>
    </row>
    <row r="30" spans="1:9" x14ac:dyDescent="0.2">
      <c r="A30">
        <v>5.4</v>
      </c>
      <c r="B30">
        <f t="shared" si="0"/>
        <v>1</v>
      </c>
      <c r="C30">
        <f t="shared" si="1"/>
        <v>0.86666666666666659</v>
      </c>
      <c r="D30">
        <f t="shared" si="2"/>
        <v>7.1005353739637012E-2</v>
      </c>
      <c r="E30">
        <f t="shared" si="3"/>
        <v>5.7582002524359216E-2</v>
      </c>
      <c r="F30">
        <f t="shared" si="4"/>
        <v>0.10800000000000001</v>
      </c>
      <c r="G30">
        <f t="shared" si="5"/>
        <v>0.27</v>
      </c>
      <c r="H30">
        <f t="shared" si="6"/>
        <v>0.10800000000000001</v>
      </c>
      <c r="I30">
        <f t="shared" si="7"/>
        <v>0.27</v>
      </c>
    </row>
    <row r="31" spans="1:9" x14ac:dyDescent="0.2">
      <c r="A31">
        <v>5.6</v>
      </c>
      <c r="B31">
        <f t="shared" si="0"/>
        <v>1</v>
      </c>
      <c r="C31">
        <f t="shared" si="1"/>
        <v>0.80000000000000016</v>
      </c>
      <c r="D31">
        <f t="shared" si="2"/>
        <v>8.8921617459386301E-2</v>
      </c>
      <c r="E31">
        <f t="shared" si="3"/>
        <v>0.12940795943806788</v>
      </c>
      <c r="F31">
        <f t="shared" si="4"/>
        <v>0.11199999999999999</v>
      </c>
      <c r="G31">
        <f t="shared" si="5"/>
        <v>0.27999999999999997</v>
      </c>
      <c r="H31">
        <f t="shared" si="6"/>
        <v>0.11199999999999999</v>
      </c>
      <c r="I31">
        <f t="shared" si="7"/>
        <v>0.27999999999999997</v>
      </c>
    </row>
    <row r="32" spans="1:9" x14ac:dyDescent="0.2">
      <c r="A32">
        <v>5.8</v>
      </c>
      <c r="B32">
        <f t="shared" si="0"/>
        <v>1</v>
      </c>
      <c r="C32">
        <f t="shared" si="1"/>
        <v>0.73333333333333339</v>
      </c>
      <c r="D32">
        <f t="shared" si="2"/>
        <v>0.11025052530448522</v>
      </c>
      <c r="E32">
        <f t="shared" si="3"/>
        <v>0.27372529717242639</v>
      </c>
      <c r="F32">
        <f t="shared" si="4"/>
        <v>0.11599999999999999</v>
      </c>
      <c r="G32">
        <f t="shared" si="5"/>
        <v>0.28999999999999998</v>
      </c>
      <c r="H32">
        <f t="shared" si="6"/>
        <v>0.11599999999999999</v>
      </c>
      <c r="I32">
        <f t="shared" si="7"/>
        <v>0.28999999999999998</v>
      </c>
    </row>
    <row r="33" spans="1:9" x14ac:dyDescent="0.2">
      <c r="A33">
        <v>6</v>
      </c>
      <c r="B33">
        <f t="shared" si="0"/>
        <v>1</v>
      </c>
      <c r="C33">
        <f t="shared" si="1"/>
        <v>0.66666666666666663</v>
      </c>
      <c r="D33">
        <f t="shared" si="2"/>
        <v>0.1353352832366127</v>
      </c>
      <c r="E33">
        <f t="shared" si="3"/>
        <v>0.5</v>
      </c>
      <c r="F33">
        <f t="shared" si="4"/>
        <v>0.12</v>
      </c>
      <c r="G33">
        <f t="shared" si="5"/>
        <v>0.30000000000000004</v>
      </c>
      <c r="H33">
        <f t="shared" si="6"/>
        <v>0.12</v>
      </c>
      <c r="I33">
        <f t="shared" si="7"/>
        <v>0.30000000000000004</v>
      </c>
    </row>
    <row r="34" spans="1:9" x14ac:dyDescent="0.2">
      <c r="A34">
        <v>6.2</v>
      </c>
      <c r="B34">
        <f t="shared" si="0"/>
        <v>0.93333333333333324</v>
      </c>
      <c r="C34">
        <f t="shared" si="1"/>
        <v>0.6</v>
      </c>
      <c r="D34">
        <f t="shared" si="2"/>
        <v>0.1644744565771549</v>
      </c>
      <c r="E34">
        <f t="shared" si="3"/>
        <v>0.73611362731462049</v>
      </c>
      <c r="F34">
        <f t="shared" si="4"/>
        <v>0.12400000000000001</v>
      </c>
      <c r="G34">
        <f t="shared" si="5"/>
        <v>0.31000000000000005</v>
      </c>
      <c r="H34">
        <f t="shared" si="6"/>
        <v>0.12400000000000001</v>
      </c>
      <c r="I34">
        <f t="shared" si="7"/>
        <v>0.31000000000000005</v>
      </c>
    </row>
    <row r="35" spans="1:9" x14ac:dyDescent="0.2">
      <c r="A35">
        <v>6.4</v>
      </c>
      <c r="B35">
        <f t="shared" ref="B35:B66" si="8">IF(A35&lt;$M$2,0,IF(AND($M$2&lt;=A35,A35&lt;=$N$2),(A35-$M$2)/($N$2-$M$2),IF(AND($N$2&lt;A35,A35&lt;=$O$2),1,IF(AND($O$2&lt;A35,A35&lt;=$P$2),($P$2-A35)/($P$2-$O$2),0))))</f>
        <v>0.86666666666666659</v>
      </c>
      <c r="C35">
        <f t="shared" ref="C35:C66" si="9">IF(A35&lt;$M$3,0,IF(AND($M$3&lt;=A35,A35&lt;=$N$3),(A35-$M$3)/($N$3-$M$3),IF(AND($N$3&lt;A35,A35&lt;=$O$3),($O$3-A35)/($O$3-$N$3),0)))</f>
        <v>0.53333333333333321</v>
      </c>
      <c r="D35">
        <f t="shared" ref="D35:D66" si="10">1/EXP(((A35-$M$4)^2)/(2*$N$4^2))</f>
        <v>0.19789869908361474</v>
      </c>
      <c r="E35">
        <f t="shared" ref="E35:E66" si="11">1/(1+ABS((A35-$O$5)/$M$5)^(2*$N$5))</f>
        <v>0.89160201035483344</v>
      </c>
      <c r="F35">
        <f t="shared" ref="F35:F66" si="12">A35*$R$10</f>
        <v>0.128</v>
      </c>
      <c r="G35">
        <f t="shared" ref="G35:G66" si="13">A35*$S$10</f>
        <v>0.32000000000000006</v>
      </c>
      <c r="H35">
        <f t="shared" ref="H35:H66" si="14">MIN(F35,$O$10)</f>
        <v>0.128</v>
      </c>
      <c r="I35">
        <f t="shared" ref="I35:I66" si="15">MIN($O$11,G35)</f>
        <v>0.32000000000000006</v>
      </c>
    </row>
    <row r="36" spans="1:9" x14ac:dyDescent="0.2">
      <c r="A36">
        <v>6.6</v>
      </c>
      <c r="B36">
        <f t="shared" si="8"/>
        <v>0.80000000000000016</v>
      </c>
      <c r="C36">
        <f t="shared" si="9"/>
        <v>0.46666666666666679</v>
      </c>
      <c r="D36">
        <f t="shared" si="10"/>
        <v>0.23574607655586347</v>
      </c>
      <c r="E36">
        <f t="shared" si="11"/>
        <v>0.96268671436973718</v>
      </c>
      <c r="F36">
        <f t="shared" si="12"/>
        <v>0.13200000000000001</v>
      </c>
      <c r="G36">
        <f t="shared" si="13"/>
        <v>0.33</v>
      </c>
      <c r="H36">
        <f t="shared" si="14"/>
        <v>0.13200000000000001</v>
      </c>
      <c r="I36">
        <f t="shared" si="15"/>
        <v>0.33</v>
      </c>
    </row>
    <row r="37" spans="1:9" x14ac:dyDescent="0.2">
      <c r="A37">
        <v>6.8</v>
      </c>
      <c r="B37">
        <f t="shared" si="8"/>
        <v>0.73333333333333339</v>
      </c>
      <c r="C37">
        <f t="shared" si="9"/>
        <v>0.40000000000000008</v>
      </c>
      <c r="D37">
        <f t="shared" si="10"/>
        <v>0.27803730045319403</v>
      </c>
      <c r="E37">
        <f t="shared" si="11"/>
        <v>0.988602192725058</v>
      </c>
      <c r="F37">
        <f t="shared" si="12"/>
        <v>0.13600000000000001</v>
      </c>
      <c r="G37">
        <f t="shared" si="13"/>
        <v>0.34</v>
      </c>
      <c r="H37">
        <f t="shared" si="14"/>
        <v>0.13600000000000001</v>
      </c>
      <c r="I37">
        <f t="shared" si="15"/>
        <v>0.33333333333333331</v>
      </c>
    </row>
    <row r="38" spans="1:9" x14ac:dyDescent="0.2">
      <c r="A38">
        <v>7</v>
      </c>
      <c r="B38">
        <f t="shared" si="8"/>
        <v>0.66666666666666663</v>
      </c>
      <c r="C38">
        <f t="shared" si="9"/>
        <v>0.33333333333333331</v>
      </c>
      <c r="D38">
        <f t="shared" si="10"/>
        <v>0.32465246735834974</v>
      </c>
      <c r="E38">
        <f t="shared" si="11"/>
        <v>0.99683881285547993</v>
      </c>
      <c r="F38">
        <f t="shared" si="12"/>
        <v>0.14000000000000001</v>
      </c>
      <c r="G38">
        <f t="shared" si="13"/>
        <v>0.35000000000000003</v>
      </c>
      <c r="H38">
        <f t="shared" si="14"/>
        <v>0.14000000000000001</v>
      </c>
      <c r="I38">
        <f t="shared" si="15"/>
        <v>0.33333333333333331</v>
      </c>
    </row>
    <row r="39" spans="1:9" x14ac:dyDescent="0.2">
      <c r="A39">
        <v>7.2</v>
      </c>
      <c r="B39">
        <f t="shared" si="8"/>
        <v>0.6</v>
      </c>
      <c r="C39">
        <f t="shared" si="9"/>
        <v>0.26666666666666661</v>
      </c>
      <c r="D39">
        <f t="shared" si="10"/>
        <v>0.37531109885139957</v>
      </c>
      <c r="E39">
        <f t="shared" si="11"/>
        <v>0.99920271350998313</v>
      </c>
      <c r="F39">
        <f t="shared" si="12"/>
        <v>0.14400000000000002</v>
      </c>
      <c r="G39">
        <f t="shared" si="13"/>
        <v>0.36000000000000004</v>
      </c>
      <c r="H39">
        <f t="shared" si="14"/>
        <v>0.14400000000000002</v>
      </c>
      <c r="I39">
        <f t="shared" si="15"/>
        <v>0.33333333333333331</v>
      </c>
    </row>
    <row r="40" spans="1:9" x14ac:dyDescent="0.2">
      <c r="A40">
        <v>7.4</v>
      </c>
      <c r="B40">
        <f t="shared" si="8"/>
        <v>0.53333333333333321</v>
      </c>
      <c r="C40">
        <f t="shared" si="9"/>
        <v>0.19999999999999987</v>
      </c>
      <c r="D40">
        <f t="shared" si="10"/>
        <v>0.42955735821073926</v>
      </c>
      <c r="E40">
        <f t="shared" si="11"/>
        <v>0.99981878738559993</v>
      </c>
      <c r="F40">
        <f t="shared" si="12"/>
        <v>0.14800000000000002</v>
      </c>
      <c r="G40">
        <f t="shared" si="13"/>
        <v>0.37000000000000005</v>
      </c>
      <c r="H40">
        <f t="shared" si="14"/>
        <v>0.14800000000000002</v>
      </c>
      <c r="I40">
        <f t="shared" si="15"/>
        <v>0.33333333333333331</v>
      </c>
    </row>
    <row r="41" spans="1:9" x14ac:dyDescent="0.2">
      <c r="A41">
        <v>7.6</v>
      </c>
      <c r="B41">
        <f t="shared" si="8"/>
        <v>0.46666666666666679</v>
      </c>
      <c r="C41">
        <f t="shared" si="9"/>
        <v>0.13333333333333344</v>
      </c>
      <c r="D41">
        <f t="shared" si="10"/>
        <v>0.48675225595997157</v>
      </c>
      <c r="E41">
        <f t="shared" si="11"/>
        <v>0.99996343975229984</v>
      </c>
      <c r="F41">
        <f t="shared" si="12"/>
        <v>0.152</v>
      </c>
      <c r="G41">
        <f t="shared" si="13"/>
        <v>0.38</v>
      </c>
      <c r="H41">
        <f t="shared" si="14"/>
        <v>0.152</v>
      </c>
      <c r="I41">
        <f t="shared" si="15"/>
        <v>0.33333333333333331</v>
      </c>
    </row>
    <row r="42" spans="1:9" x14ac:dyDescent="0.2">
      <c r="A42">
        <v>7.8</v>
      </c>
      <c r="B42">
        <f t="shared" si="8"/>
        <v>0.40000000000000008</v>
      </c>
      <c r="C42">
        <f t="shared" si="9"/>
        <v>6.6666666666666721E-2</v>
      </c>
      <c r="D42">
        <f t="shared" si="10"/>
        <v>0.5460744266397094</v>
      </c>
      <c r="E42">
        <f t="shared" si="11"/>
        <v>0.99999358419724749</v>
      </c>
      <c r="F42">
        <f t="shared" si="12"/>
        <v>0.156</v>
      </c>
      <c r="G42">
        <f t="shared" si="13"/>
        <v>0.39</v>
      </c>
      <c r="H42">
        <f t="shared" si="14"/>
        <v>0.156</v>
      </c>
      <c r="I42">
        <f t="shared" si="15"/>
        <v>0.33333333333333331</v>
      </c>
    </row>
    <row r="43" spans="1:9" x14ac:dyDescent="0.2">
      <c r="A43">
        <v>8</v>
      </c>
      <c r="B43">
        <f t="shared" si="8"/>
        <v>0.33333333333333331</v>
      </c>
      <c r="C43">
        <f t="shared" si="9"/>
        <v>0</v>
      </c>
      <c r="D43">
        <f t="shared" si="10"/>
        <v>0.60653065971263342</v>
      </c>
      <c r="E43">
        <f t="shared" si="11"/>
        <v>0.99999904632659309</v>
      </c>
      <c r="F43">
        <f t="shared" si="12"/>
        <v>0.16</v>
      </c>
      <c r="G43">
        <f t="shared" si="13"/>
        <v>0.4</v>
      </c>
      <c r="H43">
        <f t="shared" si="14"/>
        <v>0.16</v>
      </c>
      <c r="I43">
        <f t="shared" si="15"/>
        <v>0.33333333333333331</v>
      </c>
    </row>
    <row r="44" spans="1:9" x14ac:dyDescent="0.2">
      <c r="A44">
        <v>8.1999999999999993</v>
      </c>
      <c r="B44">
        <f t="shared" si="8"/>
        <v>0.26666666666666689</v>
      </c>
      <c r="C44">
        <f t="shared" si="9"/>
        <v>0</v>
      </c>
      <c r="D44">
        <f t="shared" si="10"/>
        <v>0.66697681085847427</v>
      </c>
      <c r="E44">
        <f t="shared" si="11"/>
        <v>0.99999988405548057</v>
      </c>
      <c r="F44">
        <f t="shared" si="12"/>
        <v>0.16399999999999998</v>
      </c>
      <c r="G44">
        <f t="shared" si="13"/>
        <v>0.41</v>
      </c>
      <c r="H44">
        <f t="shared" si="14"/>
        <v>0.16399999999999998</v>
      </c>
      <c r="I44">
        <f t="shared" si="15"/>
        <v>0.33333333333333331</v>
      </c>
    </row>
    <row r="45" spans="1:9" x14ac:dyDescent="0.2">
      <c r="A45">
        <v>8.4</v>
      </c>
      <c r="B45">
        <f t="shared" si="8"/>
        <v>0.19999999999999987</v>
      </c>
      <c r="C45">
        <f t="shared" si="9"/>
        <v>0</v>
      </c>
      <c r="D45">
        <f t="shared" si="10"/>
        <v>0.72614903707369094</v>
      </c>
      <c r="E45">
        <f t="shared" si="11"/>
        <v>0.99999998900488374</v>
      </c>
      <c r="F45">
        <f t="shared" si="12"/>
        <v>0.16800000000000001</v>
      </c>
      <c r="G45">
        <f t="shared" si="13"/>
        <v>0.42000000000000004</v>
      </c>
      <c r="H45">
        <f t="shared" si="14"/>
        <v>0.16800000000000001</v>
      </c>
      <c r="I45">
        <f t="shared" si="15"/>
        <v>0.33333333333333331</v>
      </c>
    </row>
    <row r="46" spans="1:9" x14ac:dyDescent="0.2">
      <c r="A46">
        <v>8.6</v>
      </c>
      <c r="B46">
        <f t="shared" si="8"/>
        <v>0.13333333333333344</v>
      </c>
      <c r="C46">
        <f t="shared" si="9"/>
        <v>0</v>
      </c>
      <c r="D46">
        <f t="shared" si="10"/>
        <v>0.78270453824186803</v>
      </c>
      <c r="E46">
        <f t="shared" si="11"/>
        <v>0.99999999923904159</v>
      </c>
      <c r="F46">
        <f t="shared" si="12"/>
        <v>0.17199999999999999</v>
      </c>
      <c r="G46">
        <f t="shared" si="13"/>
        <v>0.43</v>
      </c>
      <c r="H46">
        <f t="shared" si="14"/>
        <v>0.17199999999999999</v>
      </c>
      <c r="I46">
        <f t="shared" si="15"/>
        <v>0.33333333333333331</v>
      </c>
    </row>
    <row r="47" spans="1:9" x14ac:dyDescent="0.2">
      <c r="A47">
        <v>8.8000000000000007</v>
      </c>
      <c r="B47">
        <f t="shared" si="8"/>
        <v>6.666666666666643E-2</v>
      </c>
      <c r="C47">
        <f t="shared" si="9"/>
        <v>0</v>
      </c>
      <c r="D47">
        <f t="shared" si="10"/>
        <v>0.83527021141127222</v>
      </c>
      <c r="E47">
        <f t="shared" si="11"/>
        <v>0.99999999996513211</v>
      </c>
      <c r="F47">
        <f t="shared" si="12"/>
        <v>0.17600000000000002</v>
      </c>
      <c r="G47">
        <f t="shared" si="13"/>
        <v>0.44000000000000006</v>
      </c>
      <c r="H47">
        <f t="shared" si="14"/>
        <v>0.17600000000000002</v>
      </c>
      <c r="I47">
        <f t="shared" si="15"/>
        <v>0.33333333333333331</v>
      </c>
    </row>
    <row r="48" spans="1:9" x14ac:dyDescent="0.2">
      <c r="A48">
        <v>9</v>
      </c>
      <c r="B48">
        <f t="shared" si="8"/>
        <v>0</v>
      </c>
      <c r="C48">
        <f t="shared" si="9"/>
        <v>0</v>
      </c>
      <c r="D48">
        <f t="shared" si="10"/>
        <v>0.88249690258459534</v>
      </c>
      <c r="E48">
        <f t="shared" si="11"/>
        <v>0.99999999999909051</v>
      </c>
      <c r="F48">
        <f t="shared" si="12"/>
        <v>0.18</v>
      </c>
      <c r="G48">
        <f t="shared" si="13"/>
        <v>0.45</v>
      </c>
      <c r="H48">
        <f t="shared" si="14"/>
        <v>0.18</v>
      </c>
      <c r="I48">
        <f t="shared" si="15"/>
        <v>0.33333333333333331</v>
      </c>
    </row>
    <row r="49" spans="1:9" x14ac:dyDescent="0.2">
      <c r="A49">
        <v>9.1999999999999993</v>
      </c>
      <c r="B49">
        <f t="shared" si="8"/>
        <v>0</v>
      </c>
      <c r="C49">
        <f t="shared" si="9"/>
        <v>0</v>
      </c>
      <c r="D49">
        <f t="shared" si="10"/>
        <v>0.92311634638663576</v>
      </c>
      <c r="E49">
        <f t="shared" si="11"/>
        <v>0.99999999999998956</v>
      </c>
      <c r="F49">
        <f t="shared" si="12"/>
        <v>0.184</v>
      </c>
      <c r="G49">
        <f t="shared" si="13"/>
        <v>0.45999999999999996</v>
      </c>
      <c r="H49">
        <f t="shared" si="14"/>
        <v>0.184</v>
      </c>
      <c r="I49">
        <f t="shared" si="15"/>
        <v>0.33333333333333331</v>
      </c>
    </row>
    <row r="50" spans="1:9" x14ac:dyDescent="0.2">
      <c r="A50">
        <v>9.4</v>
      </c>
      <c r="B50">
        <f t="shared" si="8"/>
        <v>0</v>
      </c>
      <c r="C50">
        <f t="shared" si="9"/>
        <v>0</v>
      </c>
      <c r="D50">
        <f t="shared" si="10"/>
        <v>0.95599748183309996</v>
      </c>
      <c r="E50">
        <f t="shared" si="11"/>
        <v>1</v>
      </c>
      <c r="F50">
        <f t="shared" si="12"/>
        <v>0.188</v>
      </c>
      <c r="G50">
        <f t="shared" si="13"/>
        <v>0.47000000000000003</v>
      </c>
      <c r="H50">
        <f t="shared" si="14"/>
        <v>0.188</v>
      </c>
      <c r="I50">
        <f t="shared" si="15"/>
        <v>0.33333333333333331</v>
      </c>
    </row>
    <row r="51" spans="1:9" x14ac:dyDescent="0.2">
      <c r="A51">
        <v>9.6</v>
      </c>
      <c r="B51">
        <f t="shared" si="8"/>
        <v>0</v>
      </c>
      <c r="C51">
        <f t="shared" si="9"/>
        <v>0</v>
      </c>
      <c r="D51">
        <f t="shared" si="10"/>
        <v>0.98019867330675536</v>
      </c>
      <c r="E51">
        <f t="shared" si="11"/>
        <v>1</v>
      </c>
      <c r="F51">
        <f t="shared" si="12"/>
        <v>0.192</v>
      </c>
      <c r="G51">
        <f t="shared" si="13"/>
        <v>0.48</v>
      </c>
      <c r="H51">
        <f t="shared" si="14"/>
        <v>0.192</v>
      </c>
      <c r="I51">
        <f t="shared" si="15"/>
        <v>0.33333333333333331</v>
      </c>
    </row>
    <row r="52" spans="1:9" x14ac:dyDescent="0.2">
      <c r="A52">
        <v>9.8000000000000007</v>
      </c>
      <c r="B52">
        <f t="shared" si="8"/>
        <v>0</v>
      </c>
      <c r="C52">
        <f t="shared" si="9"/>
        <v>0</v>
      </c>
      <c r="D52">
        <f t="shared" si="10"/>
        <v>0.99501247919268243</v>
      </c>
      <c r="E52">
        <f t="shared" si="11"/>
        <v>1</v>
      </c>
      <c r="F52">
        <f t="shared" si="12"/>
        <v>0.19600000000000001</v>
      </c>
      <c r="G52">
        <f t="shared" si="13"/>
        <v>0.49000000000000005</v>
      </c>
      <c r="H52">
        <f t="shared" si="14"/>
        <v>0.19600000000000001</v>
      </c>
      <c r="I52">
        <f t="shared" si="15"/>
        <v>0.33333333333333331</v>
      </c>
    </row>
    <row r="53" spans="1:9" x14ac:dyDescent="0.2">
      <c r="A53">
        <v>10</v>
      </c>
      <c r="B53">
        <f t="shared" si="8"/>
        <v>0</v>
      </c>
      <c r="C53">
        <f t="shared" si="9"/>
        <v>0</v>
      </c>
      <c r="D53">
        <f t="shared" si="10"/>
        <v>1</v>
      </c>
      <c r="E53">
        <f t="shared" si="11"/>
        <v>1</v>
      </c>
      <c r="F53">
        <f t="shared" si="12"/>
        <v>0.2</v>
      </c>
      <c r="G53">
        <f t="shared" si="13"/>
        <v>0.5</v>
      </c>
      <c r="H53">
        <f t="shared" si="14"/>
        <v>0.2</v>
      </c>
      <c r="I53">
        <f t="shared" si="15"/>
        <v>0.33333333333333331</v>
      </c>
    </row>
    <row r="54" spans="1:9" x14ac:dyDescent="0.2">
      <c r="A54">
        <v>10.199999999999999</v>
      </c>
      <c r="B54">
        <f t="shared" si="8"/>
        <v>0</v>
      </c>
      <c r="C54">
        <f t="shared" si="9"/>
        <v>0</v>
      </c>
      <c r="D54">
        <f t="shared" si="10"/>
        <v>0.99501247919268243</v>
      </c>
      <c r="E54">
        <f t="shared" si="11"/>
        <v>1</v>
      </c>
      <c r="F54">
        <f t="shared" si="12"/>
        <v>0.20399999999999999</v>
      </c>
      <c r="G54">
        <f t="shared" si="13"/>
        <v>0.51</v>
      </c>
      <c r="H54">
        <f t="shared" si="14"/>
        <v>0.20399999999999999</v>
      </c>
      <c r="I54">
        <f t="shared" si="15"/>
        <v>0.33333333333333331</v>
      </c>
    </row>
    <row r="55" spans="1:9" x14ac:dyDescent="0.2">
      <c r="A55">
        <v>10.4</v>
      </c>
      <c r="B55">
        <f t="shared" si="8"/>
        <v>0</v>
      </c>
      <c r="C55">
        <f t="shared" si="9"/>
        <v>0</v>
      </c>
      <c r="D55">
        <f t="shared" si="10"/>
        <v>0.98019867330675536</v>
      </c>
      <c r="E55">
        <f t="shared" si="11"/>
        <v>1</v>
      </c>
      <c r="F55">
        <f t="shared" si="12"/>
        <v>0.20800000000000002</v>
      </c>
      <c r="G55">
        <f t="shared" si="13"/>
        <v>0.52</v>
      </c>
      <c r="H55">
        <f t="shared" si="14"/>
        <v>0.20800000000000002</v>
      </c>
      <c r="I55">
        <f t="shared" si="15"/>
        <v>0.33333333333333331</v>
      </c>
    </row>
    <row r="56" spans="1:9" x14ac:dyDescent="0.2">
      <c r="A56">
        <v>10.6</v>
      </c>
      <c r="B56">
        <f t="shared" si="8"/>
        <v>0</v>
      </c>
      <c r="C56">
        <f t="shared" si="9"/>
        <v>0</v>
      </c>
      <c r="D56">
        <f t="shared" si="10"/>
        <v>0.95599748183309996</v>
      </c>
      <c r="E56">
        <f t="shared" si="11"/>
        <v>1</v>
      </c>
      <c r="F56">
        <f t="shared" si="12"/>
        <v>0.21199999999999999</v>
      </c>
      <c r="G56">
        <f t="shared" si="13"/>
        <v>0.53</v>
      </c>
      <c r="H56">
        <f t="shared" si="14"/>
        <v>0.21199999999999999</v>
      </c>
      <c r="I56">
        <f t="shared" si="15"/>
        <v>0.33333333333333331</v>
      </c>
    </row>
    <row r="57" spans="1:9" x14ac:dyDescent="0.2">
      <c r="A57">
        <v>10.8</v>
      </c>
      <c r="B57">
        <f t="shared" si="8"/>
        <v>0</v>
      </c>
      <c r="C57">
        <f t="shared" si="9"/>
        <v>0</v>
      </c>
      <c r="D57">
        <f t="shared" si="10"/>
        <v>0.92311634638663576</v>
      </c>
      <c r="E57">
        <f t="shared" si="11"/>
        <v>0.99999999999998956</v>
      </c>
      <c r="F57">
        <f t="shared" si="12"/>
        <v>0.21600000000000003</v>
      </c>
      <c r="G57">
        <f t="shared" si="13"/>
        <v>0.54</v>
      </c>
      <c r="H57">
        <f t="shared" si="14"/>
        <v>0.21600000000000003</v>
      </c>
      <c r="I57">
        <f t="shared" si="15"/>
        <v>0.33333333333333331</v>
      </c>
    </row>
    <row r="58" spans="1:9" x14ac:dyDescent="0.2">
      <c r="A58">
        <v>11</v>
      </c>
      <c r="B58">
        <f t="shared" si="8"/>
        <v>0</v>
      </c>
      <c r="C58">
        <f t="shared" si="9"/>
        <v>0</v>
      </c>
      <c r="D58">
        <f t="shared" si="10"/>
        <v>0.88249690258459534</v>
      </c>
      <c r="E58">
        <f t="shared" si="11"/>
        <v>0.99999999999909051</v>
      </c>
      <c r="F58">
        <f t="shared" si="12"/>
        <v>0.22</v>
      </c>
      <c r="G58">
        <f t="shared" si="13"/>
        <v>0.55000000000000004</v>
      </c>
      <c r="H58">
        <f t="shared" si="14"/>
        <v>0.22</v>
      </c>
      <c r="I58">
        <f t="shared" si="15"/>
        <v>0.33333333333333331</v>
      </c>
    </row>
    <row r="59" spans="1:9" x14ac:dyDescent="0.2">
      <c r="A59">
        <v>11.2</v>
      </c>
      <c r="B59">
        <f t="shared" si="8"/>
        <v>0</v>
      </c>
      <c r="C59">
        <f t="shared" si="9"/>
        <v>0</v>
      </c>
      <c r="D59">
        <f t="shared" si="10"/>
        <v>0.83527021141127222</v>
      </c>
      <c r="E59">
        <f t="shared" si="11"/>
        <v>0.99999999996513211</v>
      </c>
      <c r="F59">
        <f t="shared" si="12"/>
        <v>0.22399999999999998</v>
      </c>
      <c r="G59">
        <f t="shared" si="13"/>
        <v>0.55999999999999994</v>
      </c>
      <c r="H59">
        <f t="shared" si="14"/>
        <v>0.22399999999999998</v>
      </c>
      <c r="I59">
        <f t="shared" si="15"/>
        <v>0.33333333333333331</v>
      </c>
    </row>
    <row r="60" spans="1:9" x14ac:dyDescent="0.2">
      <c r="A60">
        <v>11.4</v>
      </c>
      <c r="B60">
        <f t="shared" si="8"/>
        <v>0</v>
      </c>
      <c r="C60">
        <f t="shared" si="9"/>
        <v>0</v>
      </c>
      <c r="D60">
        <f t="shared" si="10"/>
        <v>0.78270453824186803</v>
      </c>
      <c r="E60">
        <f t="shared" si="11"/>
        <v>0.99999999923904159</v>
      </c>
      <c r="F60">
        <f t="shared" si="12"/>
        <v>0.22800000000000001</v>
      </c>
      <c r="G60">
        <f t="shared" si="13"/>
        <v>0.57000000000000006</v>
      </c>
      <c r="H60">
        <f t="shared" si="14"/>
        <v>0.22800000000000001</v>
      </c>
      <c r="I60">
        <f t="shared" si="15"/>
        <v>0.33333333333333331</v>
      </c>
    </row>
    <row r="61" spans="1:9" x14ac:dyDescent="0.2">
      <c r="A61">
        <v>11.6</v>
      </c>
      <c r="B61">
        <f t="shared" si="8"/>
        <v>0</v>
      </c>
      <c r="C61">
        <f t="shared" si="9"/>
        <v>0</v>
      </c>
      <c r="D61">
        <f t="shared" si="10"/>
        <v>0.72614903707369094</v>
      </c>
      <c r="E61">
        <f t="shared" si="11"/>
        <v>0.99999998900488374</v>
      </c>
      <c r="F61">
        <f t="shared" si="12"/>
        <v>0.23199999999999998</v>
      </c>
      <c r="G61">
        <f t="shared" si="13"/>
        <v>0.57999999999999996</v>
      </c>
      <c r="H61">
        <f t="shared" si="14"/>
        <v>0.23199999999999998</v>
      </c>
      <c r="I61">
        <f t="shared" si="15"/>
        <v>0.33333333333333331</v>
      </c>
    </row>
    <row r="62" spans="1:9" x14ac:dyDescent="0.2">
      <c r="A62">
        <v>11.8</v>
      </c>
      <c r="B62">
        <f t="shared" si="8"/>
        <v>0</v>
      </c>
      <c r="C62">
        <f t="shared" si="9"/>
        <v>0</v>
      </c>
      <c r="D62">
        <f t="shared" si="10"/>
        <v>0.66697681085847427</v>
      </c>
      <c r="E62">
        <f t="shared" si="11"/>
        <v>0.99999988405548057</v>
      </c>
      <c r="F62">
        <f t="shared" si="12"/>
        <v>0.23600000000000002</v>
      </c>
      <c r="G62">
        <f t="shared" si="13"/>
        <v>0.59000000000000008</v>
      </c>
      <c r="H62">
        <f t="shared" si="14"/>
        <v>0.23600000000000002</v>
      </c>
      <c r="I62">
        <f t="shared" si="15"/>
        <v>0.33333333333333331</v>
      </c>
    </row>
    <row r="63" spans="1:9" x14ac:dyDescent="0.2">
      <c r="A63">
        <v>12</v>
      </c>
      <c r="B63">
        <f t="shared" si="8"/>
        <v>0</v>
      </c>
      <c r="C63">
        <f t="shared" si="9"/>
        <v>0</v>
      </c>
      <c r="D63">
        <f t="shared" si="10"/>
        <v>0.60653065971263342</v>
      </c>
      <c r="E63">
        <f t="shared" si="11"/>
        <v>0.99999904632659309</v>
      </c>
      <c r="F63">
        <f t="shared" si="12"/>
        <v>0.24</v>
      </c>
      <c r="G63">
        <f t="shared" si="13"/>
        <v>0.60000000000000009</v>
      </c>
      <c r="H63">
        <f t="shared" si="14"/>
        <v>0.24</v>
      </c>
      <c r="I63">
        <f t="shared" si="15"/>
        <v>0.33333333333333331</v>
      </c>
    </row>
    <row r="64" spans="1:9" x14ac:dyDescent="0.2">
      <c r="A64">
        <v>12.2</v>
      </c>
      <c r="B64">
        <f t="shared" si="8"/>
        <v>0</v>
      </c>
      <c r="C64">
        <f t="shared" si="9"/>
        <v>0</v>
      </c>
      <c r="D64">
        <f t="shared" si="10"/>
        <v>0.54607442663970962</v>
      </c>
      <c r="E64">
        <f t="shared" si="11"/>
        <v>0.99999358419724749</v>
      </c>
      <c r="F64">
        <f t="shared" si="12"/>
        <v>0.24399999999999999</v>
      </c>
      <c r="G64">
        <f t="shared" si="13"/>
        <v>0.61</v>
      </c>
      <c r="H64">
        <f t="shared" si="14"/>
        <v>0.24399999999999999</v>
      </c>
      <c r="I64">
        <f t="shared" si="15"/>
        <v>0.33333333333333331</v>
      </c>
    </row>
    <row r="65" spans="1:9" x14ac:dyDescent="0.2">
      <c r="A65">
        <v>12.4</v>
      </c>
      <c r="B65">
        <f t="shared" si="8"/>
        <v>0</v>
      </c>
      <c r="C65">
        <f t="shared" si="9"/>
        <v>0</v>
      </c>
      <c r="D65">
        <f t="shared" si="10"/>
        <v>0.48675225595997157</v>
      </c>
      <c r="E65">
        <f t="shared" si="11"/>
        <v>0.99996343975229984</v>
      </c>
      <c r="F65">
        <f t="shared" si="12"/>
        <v>0.24800000000000003</v>
      </c>
      <c r="G65">
        <f t="shared" si="13"/>
        <v>0.62000000000000011</v>
      </c>
      <c r="H65">
        <f t="shared" si="14"/>
        <v>0.24800000000000003</v>
      </c>
      <c r="I65">
        <f t="shared" si="15"/>
        <v>0.33333333333333331</v>
      </c>
    </row>
    <row r="66" spans="1:9" x14ac:dyDescent="0.2">
      <c r="A66">
        <v>12.6</v>
      </c>
      <c r="B66">
        <f t="shared" si="8"/>
        <v>0</v>
      </c>
      <c r="C66">
        <f t="shared" si="9"/>
        <v>0</v>
      </c>
      <c r="D66">
        <f t="shared" si="10"/>
        <v>0.42955735821073926</v>
      </c>
      <c r="E66">
        <f t="shared" si="11"/>
        <v>0.99981878738559993</v>
      </c>
      <c r="F66">
        <f t="shared" si="12"/>
        <v>0.252</v>
      </c>
      <c r="G66">
        <f t="shared" si="13"/>
        <v>0.63</v>
      </c>
      <c r="H66">
        <f t="shared" si="14"/>
        <v>0.252</v>
      </c>
      <c r="I66">
        <f t="shared" si="15"/>
        <v>0.33333333333333331</v>
      </c>
    </row>
    <row r="67" spans="1:9" x14ac:dyDescent="0.2">
      <c r="A67">
        <v>12.8</v>
      </c>
      <c r="B67">
        <f t="shared" ref="B67:B98" si="16">IF(A67&lt;$M$2,0,IF(AND($M$2&lt;=A67,A67&lt;=$N$2),(A67-$M$2)/($N$2-$M$2),IF(AND($N$2&lt;A67,A67&lt;=$O$2),1,IF(AND($O$2&lt;A67,A67&lt;=$P$2),($P$2-A67)/($P$2-$O$2),0))))</f>
        <v>0</v>
      </c>
      <c r="C67">
        <f t="shared" ref="C67:C103" si="17">IF(A67&lt;$M$3,0,IF(AND($M$3&lt;=A67,A67&lt;=$N$3),(A67-$M$3)/($N$3-$M$3),IF(AND($N$3&lt;A67,A67&lt;=$O$3),($O$3-A67)/($O$3-$N$3),0)))</f>
        <v>0</v>
      </c>
      <c r="D67">
        <f t="shared" ref="D67:D103" si="18">1/EXP(((A67-$M$4)^2)/(2*$N$4^2))</f>
        <v>0.37531109885139935</v>
      </c>
      <c r="E67">
        <f t="shared" ref="E67:E103" si="19">1/(1+ABS((A67-$O$5)/$M$5)^(2*$N$5))</f>
        <v>0.99920271350998313</v>
      </c>
      <c r="F67">
        <f t="shared" ref="F67:F103" si="20">A67*$R$10</f>
        <v>0.25600000000000001</v>
      </c>
      <c r="G67">
        <f t="shared" ref="G67:G103" si="21">A67*$S$10</f>
        <v>0.64000000000000012</v>
      </c>
      <c r="H67">
        <f t="shared" ref="H67:H103" si="22">MIN(F67,$O$10)</f>
        <v>0.25600000000000001</v>
      </c>
      <c r="I67">
        <f t="shared" ref="I67:I103" si="23">MIN($O$11,G67)</f>
        <v>0.33333333333333331</v>
      </c>
    </row>
    <row r="68" spans="1:9" x14ac:dyDescent="0.2">
      <c r="A68">
        <v>13</v>
      </c>
      <c r="B68">
        <f t="shared" si="16"/>
        <v>0</v>
      </c>
      <c r="C68">
        <f t="shared" si="17"/>
        <v>0</v>
      </c>
      <c r="D68">
        <f t="shared" si="18"/>
        <v>0.32465246735834974</v>
      </c>
      <c r="E68">
        <f t="shared" si="19"/>
        <v>0.99683881285547993</v>
      </c>
      <c r="F68">
        <f t="shared" si="20"/>
        <v>0.26</v>
      </c>
      <c r="G68">
        <f t="shared" si="21"/>
        <v>0.65</v>
      </c>
      <c r="H68">
        <f t="shared" si="22"/>
        <v>0.26</v>
      </c>
      <c r="I68">
        <f t="shared" si="23"/>
        <v>0.33333333333333331</v>
      </c>
    </row>
    <row r="69" spans="1:9" x14ac:dyDescent="0.2">
      <c r="A69">
        <v>13.2</v>
      </c>
      <c r="B69">
        <f t="shared" si="16"/>
        <v>0</v>
      </c>
      <c r="C69">
        <f t="shared" si="17"/>
        <v>0</v>
      </c>
      <c r="D69">
        <f t="shared" si="18"/>
        <v>0.2780373004531943</v>
      </c>
      <c r="E69">
        <f t="shared" si="19"/>
        <v>0.988602192725058</v>
      </c>
      <c r="F69">
        <f t="shared" si="20"/>
        <v>0.26400000000000001</v>
      </c>
      <c r="G69">
        <f t="shared" si="21"/>
        <v>0.66</v>
      </c>
      <c r="H69">
        <f t="shared" si="22"/>
        <v>0.26400000000000001</v>
      </c>
      <c r="I69">
        <f t="shared" si="23"/>
        <v>0.33333333333333331</v>
      </c>
    </row>
    <row r="70" spans="1:9" x14ac:dyDescent="0.2">
      <c r="A70">
        <v>13.4</v>
      </c>
      <c r="B70">
        <f t="shared" si="16"/>
        <v>0</v>
      </c>
      <c r="C70">
        <f t="shared" si="17"/>
        <v>0</v>
      </c>
      <c r="D70">
        <f t="shared" si="18"/>
        <v>0.23574607655586347</v>
      </c>
      <c r="E70">
        <f t="shared" si="19"/>
        <v>0.96268671436973718</v>
      </c>
      <c r="F70">
        <f t="shared" si="20"/>
        <v>0.26800000000000002</v>
      </c>
      <c r="G70">
        <f t="shared" si="21"/>
        <v>0.67</v>
      </c>
      <c r="H70">
        <f t="shared" si="22"/>
        <v>0.26800000000000002</v>
      </c>
      <c r="I70">
        <f t="shared" si="23"/>
        <v>0.33333333333333331</v>
      </c>
    </row>
    <row r="71" spans="1:9" x14ac:dyDescent="0.2">
      <c r="A71">
        <v>13.6</v>
      </c>
      <c r="B71">
        <f t="shared" si="16"/>
        <v>0</v>
      </c>
      <c r="C71">
        <f t="shared" si="17"/>
        <v>0</v>
      </c>
      <c r="D71">
        <f t="shared" si="18"/>
        <v>0.19789869908361474</v>
      </c>
      <c r="E71">
        <f t="shared" si="19"/>
        <v>0.89160201035483344</v>
      </c>
      <c r="F71">
        <f t="shared" si="20"/>
        <v>0.27200000000000002</v>
      </c>
      <c r="G71">
        <f t="shared" si="21"/>
        <v>0.68</v>
      </c>
      <c r="H71">
        <f t="shared" si="22"/>
        <v>0.27200000000000002</v>
      </c>
      <c r="I71">
        <f t="shared" si="23"/>
        <v>0.33333333333333331</v>
      </c>
    </row>
    <row r="72" spans="1:9" x14ac:dyDescent="0.2">
      <c r="A72">
        <v>13.8</v>
      </c>
      <c r="B72">
        <f t="shared" si="16"/>
        <v>0</v>
      </c>
      <c r="C72">
        <f t="shared" si="17"/>
        <v>0</v>
      </c>
      <c r="D72">
        <f t="shared" si="18"/>
        <v>0.16447445657715479</v>
      </c>
      <c r="E72">
        <f t="shared" si="19"/>
        <v>0.73611362731461971</v>
      </c>
      <c r="F72">
        <f t="shared" si="20"/>
        <v>0.27600000000000002</v>
      </c>
      <c r="G72">
        <f t="shared" si="21"/>
        <v>0.69000000000000006</v>
      </c>
      <c r="H72">
        <f t="shared" si="22"/>
        <v>0.27600000000000002</v>
      </c>
      <c r="I72">
        <f t="shared" si="23"/>
        <v>0.33333333333333331</v>
      </c>
    </row>
    <row r="73" spans="1:9" x14ac:dyDescent="0.2">
      <c r="A73">
        <v>14</v>
      </c>
      <c r="B73">
        <f t="shared" si="16"/>
        <v>0</v>
      </c>
      <c r="C73">
        <f t="shared" si="17"/>
        <v>0</v>
      </c>
      <c r="D73">
        <f t="shared" si="18"/>
        <v>0.1353352832366127</v>
      </c>
      <c r="E73">
        <f t="shared" si="19"/>
        <v>0.5</v>
      </c>
      <c r="F73">
        <f t="shared" si="20"/>
        <v>0.28000000000000003</v>
      </c>
      <c r="G73">
        <f t="shared" si="21"/>
        <v>0.70000000000000007</v>
      </c>
      <c r="H73">
        <f t="shared" si="22"/>
        <v>0.28000000000000003</v>
      </c>
      <c r="I73">
        <f t="shared" si="23"/>
        <v>0.33333333333333331</v>
      </c>
    </row>
    <row r="74" spans="1:9" x14ac:dyDescent="0.2">
      <c r="A74">
        <v>14.2</v>
      </c>
      <c r="B74">
        <f t="shared" si="16"/>
        <v>0</v>
      </c>
      <c r="C74">
        <f t="shared" si="17"/>
        <v>0</v>
      </c>
      <c r="D74">
        <f t="shared" si="18"/>
        <v>0.11025052530448533</v>
      </c>
      <c r="E74">
        <f t="shared" si="19"/>
        <v>0.27372529717242716</v>
      </c>
      <c r="F74">
        <f t="shared" si="20"/>
        <v>0.28399999999999997</v>
      </c>
      <c r="G74">
        <f t="shared" si="21"/>
        <v>0.71</v>
      </c>
      <c r="H74">
        <f t="shared" si="22"/>
        <v>0.28399999999999997</v>
      </c>
      <c r="I74">
        <f t="shared" si="23"/>
        <v>0.33333333333333331</v>
      </c>
    </row>
    <row r="75" spans="1:9" x14ac:dyDescent="0.2">
      <c r="A75">
        <v>14.4</v>
      </c>
      <c r="B75">
        <f t="shared" si="16"/>
        <v>0</v>
      </c>
      <c r="C75">
        <f t="shared" si="17"/>
        <v>0</v>
      </c>
      <c r="D75">
        <f t="shared" si="18"/>
        <v>8.8921617459386301E-2</v>
      </c>
      <c r="E75">
        <f t="shared" si="19"/>
        <v>0.12940795943806788</v>
      </c>
      <c r="F75">
        <f t="shared" si="20"/>
        <v>0.28800000000000003</v>
      </c>
      <c r="G75">
        <f t="shared" si="21"/>
        <v>0.72000000000000008</v>
      </c>
      <c r="H75">
        <f t="shared" si="22"/>
        <v>0.28800000000000003</v>
      </c>
      <c r="I75">
        <f t="shared" si="23"/>
        <v>0.33333333333333331</v>
      </c>
    </row>
    <row r="76" spans="1:9" x14ac:dyDescent="0.2">
      <c r="A76">
        <v>14.6</v>
      </c>
      <c r="B76">
        <f t="shared" si="16"/>
        <v>0</v>
      </c>
      <c r="C76">
        <f t="shared" si="17"/>
        <v>0</v>
      </c>
      <c r="D76">
        <f t="shared" si="18"/>
        <v>7.1005353739637012E-2</v>
      </c>
      <c r="E76">
        <f t="shared" si="19"/>
        <v>5.7582002524359216E-2</v>
      </c>
      <c r="F76">
        <f t="shared" si="20"/>
        <v>0.29199999999999998</v>
      </c>
      <c r="G76">
        <f t="shared" si="21"/>
        <v>0.73</v>
      </c>
      <c r="H76">
        <f t="shared" si="22"/>
        <v>0.29199999999999998</v>
      </c>
      <c r="I76">
        <f t="shared" si="23"/>
        <v>0.33333333333333331</v>
      </c>
    </row>
    <row r="77" spans="1:9" x14ac:dyDescent="0.2">
      <c r="A77">
        <v>14.8</v>
      </c>
      <c r="B77">
        <f t="shared" si="16"/>
        <v>0</v>
      </c>
      <c r="C77">
        <f t="shared" si="17"/>
        <v>0</v>
      </c>
      <c r="D77">
        <f t="shared" si="18"/>
        <v>5.6134762834133684E-2</v>
      </c>
      <c r="E77">
        <f t="shared" si="19"/>
        <v>2.5420971333277132E-2</v>
      </c>
      <c r="F77">
        <f t="shared" si="20"/>
        <v>0.29600000000000004</v>
      </c>
      <c r="G77">
        <f t="shared" si="21"/>
        <v>0.7400000000000001</v>
      </c>
      <c r="H77">
        <f t="shared" si="22"/>
        <v>0.29600000000000004</v>
      </c>
      <c r="I77">
        <f t="shared" si="23"/>
        <v>0.33333333333333331</v>
      </c>
    </row>
    <row r="78" spans="1:9" x14ac:dyDescent="0.2">
      <c r="A78">
        <v>15</v>
      </c>
      <c r="B78">
        <f t="shared" si="16"/>
        <v>0</v>
      </c>
      <c r="C78">
        <f t="shared" si="17"/>
        <v>0</v>
      </c>
      <c r="D78">
        <f t="shared" si="18"/>
        <v>4.3936933623407413E-2</v>
      </c>
      <c r="E78">
        <f t="shared" si="19"/>
        <v>1.139780727494202E-2</v>
      </c>
      <c r="F78">
        <f t="shared" si="20"/>
        <v>0.3</v>
      </c>
      <c r="G78">
        <f t="shared" si="21"/>
        <v>0.75</v>
      </c>
      <c r="H78">
        <f t="shared" si="22"/>
        <v>0.3</v>
      </c>
      <c r="I78">
        <f t="shared" si="23"/>
        <v>0.33333333333333331</v>
      </c>
    </row>
    <row r="79" spans="1:9" x14ac:dyDescent="0.2">
      <c r="A79">
        <v>15.2</v>
      </c>
      <c r="B79">
        <f t="shared" si="16"/>
        <v>0</v>
      </c>
      <c r="C79">
        <f t="shared" si="17"/>
        <v>0</v>
      </c>
      <c r="D79">
        <f t="shared" si="18"/>
        <v>3.4047454734599372E-2</v>
      </c>
      <c r="E79">
        <f t="shared" si="19"/>
        <v>5.2342418011532832E-3</v>
      </c>
      <c r="F79">
        <f t="shared" si="20"/>
        <v>0.30399999999999999</v>
      </c>
      <c r="G79">
        <f t="shared" si="21"/>
        <v>0.76</v>
      </c>
      <c r="H79">
        <f t="shared" si="22"/>
        <v>0.30399999999999999</v>
      </c>
      <c r="I79">
        <f t="shared" si="23"/>
        <v>0.33333333333333331</v>
      </c>
    </row>
    <row r="80" spans="1:9" x14ac:dyDescent="0.2">
      <c r="A80">
        <v>15.4</v>
      </c>
      <c r="B80">
        <f t="shared" si="16"/>
        <v>0</v>
      </c>
      <c r="C80">
        <f t="shared" si="17"/>
        <v>0</v>
      </c>
      <c r="D80">
        <f t="shared" si="18"/>
        <v>2.6121409853918223E-2</v>
      </c>
      <c r="E80">
        <f t="shared" si="19"/>
        <v>2.4674689577465336E-3</v>
      </c>
      <c r="F80">
        <f t="shared" si="20"/>
        <v>0.308</v>
      </c>
      <c r="G80">
        <f t="shared" si="21"/>
        <v>0.77</v>
      </c>
      <c r="H80">
        <f t="shared" si="22"/>
        <v>0.308</v>
      </c>
      <c r="I80">
        <f t="shared" si="23"/>
        <v>0.33333333333333331</v>
      </c>
    </row>
    <row r="81" spans="1:9" x14ac:dyDescent="0.2">
      <c r="A81">
        <v>15.6</v>
      </c>
      <c r="B81">
        <f t="shared" si="16"/>
        <v>0</v>
      </c>
      <c r="C81">
        <f t="shared" si="17"/>
        <v>0</v>
      </c>
      <c r="D81">
        <f t="shared" si="18"/>
        <v>1.9841094744370295E-2</v>
      </c>
      <c r="E81">
        <f t="shared" si="19"/>
        <v>1.1937696385379887E-3</v>
      </c>
      <c r="F81">
        <f t="shared" si="20"/>
        <v>0.312</v>
      </c>
      <c r="G81">
        <f t="shared" si="21"/>
        <v>0.78</v>
      </c>
      <c r="H81">
        <f t="shared" si="22"/>
        <v>0.312</v>
      </c>
      <c r="I81">
        <f t="shared" si="23"/>
        <v>0.33333333333333331</v>
      </c>
    </row>
    <row r="82" spans="1:9" x14ac:dyDescent="0.2">
      <c r="A82">
        <v>15.8</v>
      </c>
      <c r="B82">
        <f t="shared" si="16"/>
        <v>0</v>
      </c>
      <c r="C82">
        <f t="shared" si="17"/>
        <v>0</v>
      </c>
      <c r="D82">
        <f t="shared" si="18"/>
        <v>1.492078606906783E-2</v>
      </c>
      <c r="E82">
        <f t="shared" si="19"/>
        <v>5.9208320308558164E-4</v>
      </c>
      <c r="F82">
        <f t="shared" si="20"/>
        <v>0.316</v>
      </c>
      <c r="G82">
        <f t="shared" si="21"/>
        <v>0.79</v>
      </c>
      <c r="H82">
        <f t="shared" si="22"/>
        <v>0.316</v>
      </c>
      <c r="I82">
        <f t="shared" si="23"/>
        <v>0.33333333333333331</v>
      </c>
    </row>
    <row r="83" spans="1:9" x14ac:dyDescent="0.2">
      <c r="A83">
        <v>16</v>
      </c>
      <c r="B83">
        <f t="shared" si="16"/>
        <v>0</v>
      </c>
      <c r="C83">
        <f t="shared" si="17"/>
        <v>0</v>
      </c>
      <c r="D83">
        <f t="shared" si="18"/>
        <v>1.1108996538242306E-2</v>
      </c>
      <c r="E83">
        <f t="shared" si="19"/>
        <v>3.0063824928391918E-4</v>
      </c>
      <c r="F83">
        <f t="shared" si="20"/>
        <v>0.32</v>
      </c>
      <c r="G83">
        <f t="shared" si="21"/>
        <v>0.8</v>
      </c>
      <c r="H83">
        <f t="shared" si="22"/>
        <v>0.32</v>
      </c>
      <c r="I83">
        <f t="shared" si="23"/>
        <v>0.33333333333333331</v>
      </c>
    </row>
    <row r="84" spans="1:9" x14ac:dyDescent="0.2">
      <c r="A84">
        <v>16.2</v>
      </c>
      <c r="B84">
        <f t="shared" si="16"/>
        <v>0</v>
      </c>
      <c r="C84">
        <f t="shared" si="17"/>
        <v>0</v>
      </c>
      <c r="D84">
        <f t="shared" si="18"/>
        <v>8.1887010143740901E-3</v>
      </c>
      <c r="E84">
        <f t="shared" si="19"/>
        <v>1.5606239024626567E-4</v>
      </c>
      <c r="F84">
        <f t="shared" si="20"/>
        <v>0.32400000000000001</v>
      </c>
      <c r="G84">
        <f t="shared" si="21"/>
        <v>0.81</v>
      </c>
      <c r="H84">
        <f t="shared" si="22"/>
        <v>0.32400000000000001</v>
      </c>
      <c r="I84">
        <f t="shared" si="23"/>
        <v>0.33333333333333331</v>
      </c>
    </row>
    <row r="85" spans="1:9" x14ac:dyDescent="0.2">
      <c r="A85">
        <v>16.399999999999999</v>
      </c>
      <c r="B85">
        <f t="shared" si="16"/>
        <v>0</v>
      </c>
      <c r="C85">
        <f t="shared" si="17"/>
        <v>0</v>
      </c>
      <c r="D85">
        <f t="shared" si="18"/>
        <v>5.9760228950059592E-3</v>
      </c>
      <c r="E85">
        <f t="shared" si="19"/>
        <v>8.2711219543578495E-5</v>
      </c>
      <c r="F85">
        <f t="shared" si="20"/>
        <v>0.32799999999999996</v>
      </c>
      <c r="G85">
        <f t="shared" si="21"/>
        <v>0.82</v>
      </c>
      <c r="H85">
        <f t="shared" si="22"/>
        <v>0.32465246735834974</v>
      </c>
      <c r="I85">
        <f t="shared" si="23"/>
        <v>0.33333333333333331</v>
      </c>
    </row>
    <row r="86" spans="1:9" x14ac:dyDescent="0.2">
      <c r="A86">
        <v>16.600000000000001</v>
      </c>
      <c r="B86">
        <f t="shared" si="16"/>
        <v>0</v>
      </c>
      <c r="C86">
        <f t="shared" si="17"/>
        <v>0</v>
      </c>
      <c r="D86">
        <f t="shared" si="18"/>
        <v>4.3178400076330703E-3</v>
      </c>
      <c r="E86">
        <f t="shared" si="19"/>
        <v>4.4699400920980734E-5</v>
      </c>
      <c r="F86">
        <f t="shared" si="20"/>
        <v>0.33200000000000002</v>
      </c>
      <c r="G86">
        <f t="shared" si="21"/>
        <v>0.83000000000000007</v>
      </c>
      <c r="H86">
        <f t="shared" si="22"/>
        <v>0.32465246735834974</v>
      </c>
      <c r="I86">
        <f t="shared" si="23"/>
        <v>0.33333333333333331</v>
      </c>
    </row>
    <row r="87" spans="1:9" x14ac:dyDescent="0.2">
      <c r="A87">
        <v>16.8</v>
      </c>
      <c r="B87">
        <f t="shared" si="16"/>
        <v>0</v>
      </c>
      <c r="C87">
        <f t="shared" si="17"/>
        <v>0</v>
      </c>
      <c r="D87">
        <f t="shared" si="18"/>
        <v>3.0887154082367661E-3</v>
      </c>
      <c r="E87">
        <f t="shared" si="19"/>
        <v>2.4604292808514814E-5</v>
      </c>
      <c r="F87">
        <f t="shared" si="20"/>
        <v>0.33600000000000002</v>
      </c>
      <c r="G87">
        <f t="shared" si="21"/>
        <v>0.84000000000000008</v>
      </c>
      <c r="H87">
        <f t="shared" si="22"/>
        <v>0.32465246735834974</v>
      </c>
      <c r="I87">
        <f t="shared" si="23"/>
        <v>0.33333333333333331</v>
      </c>
    </row>
    <row r="88" spans="1:9" x14ac:dyDescent="0.2">
      <c r="A88">
        <v>17</v>
      </c>
      <c r="B88">
        <f t="shared" si="16"/>
        <v>0</v>
      </c>
      <c r="C88">
        <f t="shared" si="17"/>
        <v>0</v>
      </c>
      <c r="D88">
        <f t="shared" si="18"/>
        <v>2.1874911181828851E-3</v>
      </c>
      <c r="E88">
        <f t="shared" si="19"/>
        <v>1.377948676089912E-5</v>
      </c>
      <c r="F88">
        <f t="shared" si="20"/>
        <v>0.34</v>
      </c>
      <c r="G88">
        <f t="shared" si="21"/>
        <v>0.85000000000000009</v>
      </c>
      <c r="H88">
        <f t="shared" si="22"/>
        <v>0.32465246735834974</v>
      </c>
      <c r="I88">
        <f t="shared" si="23"/>
        <v>0.33333333333333331</v>
      </c>
    </row>
    <row r="89" spans="1:9" x14ac:dyDescent="0.2">
      <c r="A89">
        <v>17.2</v>
      </c>
      <c r="B89">
        <f t="shared" si="16"/>
        <v>0</v>
      </c>
      <c r="C89">
        <f t="shared" si="17"/>
        <v>0</v>
      </c>
      <c r="D89">
        <f t="shared" si="18"/>
        <v>1.5338106793244659E-3</v>
      </c>
      <c r="E89">
        <f t="shared" si="19"/>
        <v>7.844160861664973E-6</v>
      </c>
      <c r="F89">
        <f t="shared" si="20"/>
        <v>0.34399999999999997</v>
      </c>
      <c r="G89">
        <f t="shared" si="21"/>
        <v>0.86</v>
      </c>
      <c r="H89">
        <f t="shared" si="22"/>
        <v>0.32465246735834974</v>
      </c>
      <c r="I89">
        <f t="shared" si="23"/>
        <v>0.33333333333333331</v>
      </c>
    </row>
    <row r="90" spans="1:9" x14ac:dyDescent="0.2">
      <c r="A90">
        <v>17.399999999999999</v>
      </c>
      <c r="B90">
        <f t="shared" si="16"/>
        <v>0</v>
      </c>
      <c r="C90">
        <f t="shared" si="17"/>
        <v>0</v>
      </c>
      <c r="D90">
        <f t="shared" si="18"/>
        <v>1.0647662366679233E-3</v>
      </c>
      <c r="E90">
        <f t="shared" si="19"/>
        <v>4.5348555975893284E-6</v>
      </c>
      <c r="F90">
        <f t="shared" si="20"/>
        <v>0.34799999999999998</v>
      </c>
      <c r="G90">
        <f t="shared" si="21"/>
        <v>0.87</v>
      </c>
      <c r="H90">
        <f t="shared" si="22"/>
        <v>0.32465246735834974</v>
      </c>
      <c r="I90">
        <f t="shared" si="23"/>
        <v>0.33333333333333331</v>
      </c>
    </row>
    <row r="91" spans="1:9" x14ac:dyDescent="0.2">
      <c r="A91">
        <v>17.600000000000001</v>
      </c>
      <c r="B91">
        <f t="shared" si="16"/>
        <v>0</v>
      </c>
      <c r="C91">
        <f t="shared" si="17"/>
        <v>0</v>
      </c>
      <c r="D91">
        <f t="shared" si="18"/>
        <v>7.3180241888047082E-4</v>
      </c>
      <c r="E91">
        <f t="shared" si="19"/>
        <v>2.6602767912368985E-6</v>
      </c>
      <c r="F91">
        <f t="shared" si="20"/>
        <v>0.35200000000000004</v>
      </c>
      <c r="G91">
        <f t="shared" si="21"/>
        <v>0.88000000000000012</v>
      </c>
      <c r="H91">
        <f t="shared" si="22"/>
        <v>0.32465246735834974</v>
      </c>
      <c r="I91">
        <f t="shared" si="23"/>
        <v>0.33333333333333331</v>
      </c>
    </row>
    <row r="92" spans="1:9" x14ac:dyDescent="0.2">
      <c r="A92">
        <v>17.8</v>
      </c>
      <c r="B92">
        <f t="shared" si="16"/>
        <v>0</v>
      </c>
      <c r="C92">
        <f t="shared" si="17"/>
        <v>0</v>
      </c>
      <c r="D92">
        <f t="shared" si="18"/>
        <v>4.9795542150327305E-4</v>
      </c>
      <c r="E92">
        <f t="shared" si="19"/>
        <v>1.582366520246841E-6</v>
      </c>
      <c r="F92">
        <f t="shared" si="20"/>
        <v>0.35600000000000004</v>
      </c>
      <c r="G92">
        <f t="shared" si="21"/>
        <v>0.89000000000000012</v>
      </c>
      <c r="H92">
        <f t="shared" si="22"/>
        <v>0.32465246735834974</v>
      </c>
      <c r="I92">
        <f t="shared" si="23"/>
        <v>0.33333333333333331</v>
      </c>
    </row>
    <row r="93" spans="1:9" x14ac:dyDescent="0.2">
      <c r="A93">
        <v>18</v>
      </c>
      <c r="B93">
        <f t="shared" si="16"/>
        <v>0</v>
      </c>
      <c r="C93">
        <f t="shared" si="17"/>
        <v>0</v>
      </c>
      <c r="D93">
        <f t="shared" si="18"/>
        <v>3.3546262790251185E-4</v>
      </c>
      <c r="E93">
        <f t="shared" si="19"/>
        <v>9.5367340691241559E-7</v>
      </c>
      <c r="F93">
        <f t="shared" si="20"/>
        <v>0.36</v>
      </c>
      <c r="G93">
        <f t="shared" si="21"/>
        <v>0.9</v>
      </c>
      <c r="H93">
        <f t="shared" si="22"/>
        <v>0.32465246735834974</v>
      </c>
      <c r="I93">
        <f t="shared" si="23"/>
        <v>0.33333333333333331</v>
      </c>
    </row>
    <row r="94" spans="1:9" x14ac:dyDescent="0.2">
      <c r="A94">
        <v>18.2</v>
      </c>
      <c r="B94">
        <f t="shared" si="16"/>
        <v>0</v>
      </c>
      <c r="C94">
        <f t="shared" si="17"/>
        <v>0</v>
      </c>
      <c r="D94">
        <f t="shared" si="18"/>
        <v>2.2374579372062055E-4</v>
      </c>
      <c r="E94">
        <f t="shared" si="19"/>
        <v>5.8199938553001085E-7</v>
      </c>
      <c r="F94">
        <f t="shared" si="20"/>
        <v>0.36399999999999999</v>
      </c>
      <c r="G94">
        <f t="shared" si="21"/>
        <v>0.91</v>
      </c>
      <c r="H94">
        <f t="shared" si="22"/>
        <v>0.32465246735834974</v>
      </c>
      <c r="I94">
        <f t="shared" si="23"/>
        <v>0.33333333333333331</v>
      </c>
    </row>
    <row r="95" spans="1:9" x14ac:dyDescent="0.2">
      <c r="A95">
        <v>18.399999999999999</v>
      </c>
      <c r="B95">
        <f t="shared" si="16"/>
        <v>0</v>
      </c>
      <c r="C95">
        <f t="shared" si="17"/>
        <v>0</v>
      </c>
      <c r="D95">
        <f t="shared" si="18"/>
        <v>1.4774836023203415E-4</v>
      </c>
      <c r="E95">
        <f t="shared" si="19"/>
        <v>3.5942969074986627E-7</v>
      </c>
      <c r="F95">
        <f t="shared" si="20"/>
        <v>0.36799999999999999</v>
      </c>
      <c r="G95">
        <f t="shared" si="21"/>
        <v>0.91999999999999993</v>
      </c>
      <c r="H95">
        <f t="shared" si="22"/>
        <v>0.32465246735834974</v>
      </c>
      <c r="I95">
        <f t="shared" si="23"/>
        <v>0.33333333333333331</v>
      </c>
    </row>
    <row r="96" spans="1:9" x14ac:dyDescent="0.2">
      <c r="A96">
        <v>18.600000000000001</v>
      </c>
      <c r="B96">
        <f t="shared" si="16"/>
        <v>0</v>
      </c>
      <c r="C96">
        <f t="shared" si="17"/>
        <v>0</v>
      </c>
      <c r="D96">
        <f t="shared" si="18"/>
        <v>9.6593413722183657E-5</v>
      </c>
      <c r="E96">
        <f t="shared" si="19"/>
        <v>2.2450742264614731E-7</v>
      </c>
      <c r="F96">
        <f t="shared" si="20"/>
        <v>0.37200000000000005</v>
      </c>
      <c r="G96">
        <f t="shared" si="21"/>
        <v>0.93000000000000016</v>
      </c>
      <c r="H96">
        <f t="shared" si="22"/>
        <v>0.32465246735834974</v>
      </c>
      <c r="I96">
        <f t="shared" si="23"/>
        <v>0.33333333333333331</v>
      </c>
    </row>
    <row r="97" spans="1:9" x14ac:dyDescent="0.2">
      <c r="A97">
        <v>18.8</v>
      </c>
      <c r="B97">
        <f t="shared" si="16"/>
        <v>0</v>
      </c>
      <c r="C97">
        <f t="shared" si="17"/>
        <v>0</v>
      </c>
      <c r="D97">
        <f t="shared" si="18"/>
        <v>6.2521503774820152E-5</v>
      </c>
      <c r="E97">
        <f t="shared" si="19"/>
        <v>1.4175759024885271E-7</v>
      </c>
      <c r="F97">
        <f t="shared" si="20"/>
        <v>0.376</v>
      </c>
      <c r="G97">
        <f t="shared" si="21"/>
        <v>0.94000000000000006</v>
      </c>
      <c r="H97">
        <f t="shared" si="22"/>
        <v>0.32465246735834974</v>
      </c>
      <c r="I97">
        <f t="shared" si="23"/>
        <v>0.33333333333333331</v>
      </c>
    </row>
    <row r="98" spans="1:9" x14ac:dyDescent="0.2">
      <c r="A98">
        <v>19</v>
      </c>
      <c r="B98">
        <f t="shared" si="16"/>
        <v>0</v>
      </c>
      <c r="C98">
        <f t="shared" si="17"/>
        <v>0</v>
      </c>
      <c r="D98">
        <f t="shared" si="18"/>
        <v>4.0065297392951069E-5</v>
      </c>
      <c r="E98">
        <f t="shared" si="19"/>
        <v>9.0437718659184586E-8</v>
      </c>
      <c r="F98">
        <f t="shared" si="20"/>
        <v>0.38</v>
      </c>
      <c r="G98">
        <f t="shared" si="21"/>
        <v>0.95000000000000007</v>
      </c>
      <c r="H98">
        <f t="shared" si="22"/>
        <v>0.32465246735834974</v>
      </c>
      <c r="I98">
        <f t="shared" si="23"/>
        <v>0.33333333333333331</v>
      </c>
    </row>
    <row r="99" spans="1:9" x14ac:dyDescent="0.2">
      <c r="A99">
        <v>19.2</v>
      </c>
      <c r="B99">
        <f t="shared" ref="B99:B103" si="24">IF(A99&lt;$M$2,0,IF(AND($M$2&lt;=A99,A99&lt;=$N$2),(A99-$M$2)/($N$2-$M$2),IF(AND($N$2&lt;A99,A99&lt;=$O$2),1,IF(AND($O$2&lt;A99,A99&lt;=$P$2),($P$2-A99)/($P$2-$O$2),0))))</f>
        <v>0</v>
      </c>
      <c r="C99">
        <f t="shared" si="17"/>
        <v>0</v>
      </c>
      <c r="D99">
        <f t="shared" si="18"/>
        <v>2.5419346516199291E-5</v>
      </c>
      <c r="E99">
        <f t="shared" si="19"/>
        <v>5.8269763355497748E-8</v>
      </c>
      <c r="F99">
        <f t="shared" si="20"/>
        <v>0.38400000000000001</v>
      </c>
      <c r="G99">
        <f t="shared" si="21"/>
        <v>0.96</v>
      </c>
      <c r="H99">
        <f t="shared" si="22"/>
        <v>0.32465246735834974</v>
      </c>
      <c r="I99">
        <f t="shared" si="23"/>
        <v>0.33333333333333331</v>
      </c>
    </row>
    <row r="100" spans="1:9" x14ac:dyDescent="0.2">
      <c r="A100">
        <v>19.399999999999999</v>
      </c>
      <c r="B100">
        <f t="shared" si="24"/>
        <v>0</v>
      </c>
      <c r="C100">
        <f t="shared" si="17"/>
        <v>0</v>
      </c>
      <c r="D100">
        <f t="shared" si="18"/>
        <v>1.5966783897804805E-5</v>
      </c>
      <c r="E100">
        <f t="shared" si="19"/>
        <v>3.7900307894649199E-8</v>
      </c>
      <c r="F100">
        <f t="shared" si="20"/>
        <v>0.38799999999999996</v>
      </c>
      <c r="G100">
        <f t="shared" si="21"/>
        <v>0.97</v>
      </c>
      <c r="H100">
        <f t="shared" si="22"/>
        <v>0.32465246735834974</v>
      </c>
      <c r="I100">
        <f t="shared" si="23"/>
        <v>0.33333333333333331</v>
      </c>
    </row>
    <row r="101" spans="1:9" x14ac:dyDescent="0.2">
      <c r="A101">
        <v>19.600000000000001</v>
      </c>
      <c r="B101">
        <f t="shared" si="24"/>
        <v>0</v>
      </c>
      <c r="C101">
        <f t="shared" si="17"/>
        <v>0</v>
      </c>
      <c r="D101">
        <f t="shared" si="18"/>
        <v>9.9295043058510456E-6</v>
      </c>
      <c r="E101">
        <f t="shared" si="19"/>
        <v>2.4875691085557843E-8</v>
      </c>
      <c r="F101">
        <f t="shared" si="20"/>
        <v>0.39200000000000002</v>
      </c>
      <c r="G101">
        <f t="shared" si="21"/>
        <v>0.98000000000000009</v>
      </c>
      <c r="H101">
        <f t="shared" si="22"/>
        <v>0.32465246735834974</v>
      </c>
      <c r="I101">
        <f t="shared" si="23"/>
        <v>0.33333333333333331</v>
      </c>
    </row>
    <row r="102" spans="1:9" x14ac:dyDescent="0.2">
      <c r="A102">
        <v>19.8</v>
      </c>
      <c r="B102">
        <f t="shared" si="24"/>
        <v>0</v>
      </c>
      <c r="C102">
        <f t="shared" si="17"/>
        <v>0</v>
      </c>
      <c r="D102">
        <f t="shared" si="18"/>
        <v>6.1135679663713912E-6</v>
      </c>
      <c r="E102">
        <f t="shared" si="19"/>
        <v>1.6469420021710349E-8</v>
      </c>
      <c r="F102">
        <f t="shared" si="20"/>
        <v>0.39600000000000002</v>
      </c>
      <c r="G102">
        <f t="shared" si="21"/>
        <v>0.9900000000000001</v>
      </c>
      <c r="H102">
        <f t="shared" si="22"/>
        <v>0.32465246735834974</v>
      </c>
      <c r="I102">
        <f t="shared" si="23"/>
        <v>0.33333333333333331</v>
      </c>
    </row>
    <row r="103" spans="1:9" x14ac:dyDescent="0.2">
      <c r="A103">
        <v>20</v>
      </c>
      <c r="B103">
        <f t="shared" si="24"/>
        <v>0</v>
      </c>
      <c r="C103">
        <f t="shared" si="17"/>
        <v>0</v>
      </c>
      <c r="D103">
        <f t="shared" si="18"/>
        <v>3.7266531720786705E-6</v>
      </c>
      <c r="E103">
        <f t="shared" si="19"/>
        <v>1.0995116156867419E-8</v>
      </c>
      <c r="F103">
        <f t="shared" si="20"/>
        <v>0.4</v>
      </c>
      <c r="G103">
        <f t="shared" si="21"/>
        <v>1</v>
      </c>
      <c r="H103">
        <f t="shared" si="22"/>
        <v>0.32465246735834974</v>
      </c>
      <c r="I103">
        <f t="shared" si="23"/>
        <v>0.33333333333333331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FCF00-081C-9244-8349-4F78F291EDB4}">
  <dimension ref="A1:Q103"/>
  <sheetViews>
    <sheetView zoomScale="75" workbookViewId="0">
      <selection activeCell="G3" sqref="G3"/>
    </sheetView>
  </sheetViews>
  <sheetFormatPr baseColWidth="10" defaultRowHeight="16" x14ac:dyDescent="0.2"/>
  <cols>
    <col min="8" max="8" width="13.33203125" bestFit="1" customWidth="1"/>
    <col min="10" max="10" width="13.33203125" bestFit="1" customWidth="1"/>
  </cols>
  <sheetData>
    <row r="1" spans="1:17" x14ac:dyDescent="0.2">
      <c r="B1" t="s">
        <v>124</v>
      </c>
      <c r="C1" t="s">
        <v>123</v>
      </c>
      <c r="D1" t="s">
        <v>122</v>
      </c>
      <c r="E1" t="s">
        <v>121</v>
      </c>
      <c r="N1" t="s">
        <v>1</v>
      </c>
      <c r="O1" t="s">
        <v>2</v>
      </c>
      <c r="P1" t="s">
        <v>3</v>
      </c>
      <c r="Q1" t="s">
        <v>4</v>
      </c>
    </row>
    <row r="2" spans="1:17" x14ac:dyDescent="0.2">
      <c r="A2" t="s">
        <v>0</v>
      </c>
      <c r="B2" t="s">
        <v>5</v>
      </c>
      <c r="C2" t="s">
        <v>6</v>
      </c>
      <c r="D2" t="s">
        <v>8</v>
      </c>
      <c r="E2" t="s">
        <v>7</v>
      </c>
      <c r="F2" t="s">
        <v>9</v>
      </c>
      <c r="G2" t="s">
        <v>10</v>
      </c>
      <c r="H2" t="s">
        <v>120</v>
      </c>
      <c r="I2" t="s">
        <v>119</v>
      </c>
      <c r="J2" t="s">
        <v>118</v>
      </c>
      <c r="M2" t="s">
        <v>5</v>
      </c>
      <c r="N2">
        <v>1</v>
      </c>
      <c r="O2">
        <v>2</v>
      </c>
      <c r="P2">
        <v>6</v>
      </c>
      <c r="Q2">
        <v>9</v>
      </c>
    </row>
    <row r="3" spans="1:17" x14ac:dyDescent="0.2">
      <c r="A3">
        <v>0</v>
      </c>
      <c r="B3">
        <f t="shared" ref="B3:B34" si="0">IF(A3&lt;$N$2,0,IF(AND($N$2&lt;=A3,A3&lt;=$O$2),(A3-$N$2)/($O$2-$N$2),IF(AND($O$2&lt;A3,A3&lt;=$P$2),1,IF(AND($P$2&lt;A3,A3&lt;=$Q$2),($Q$2-A3)/($Q$2-$P$2),0))))</f>
        <v>0</v>
      </c>
      <c r="C3">
        <f t="shared" ref="C3:C34" si="1">IF(A3&lt;$N$3,0,IF(AND($N$3&lt;=A3,A3&lt;=$O$3),(A3-$N$3)/($O$3-$N$3),IF(AND($O$3&lt;A3,A3&lt;=$P$3),($P$3-A3)/($P$3-$O$3),0)))</f>
        <v>0</v>
      </c>
      <c r="D3">
        <f t="shared" ref="D3:D34" si="2">1/EXP(((A3-$N$4)^2)/(2*$O$4^2))</f>
        <v>3.7266531720786705E-6</v>
      </c>
      <c r="E3">
        <f t="shared" ref="E3:E34" si="3">1/(1+ABS((A3-$P$5)/$N$5)^(2*$O$5))</f>
        <v>1.0995116156867419E-8</v>
      </c>
      <c r="F3">
        <f t="shared" ref="F3:F34" si="4">1/(1+EXP(-$N$6*(A3-$P$6)))</f>
        <v>4.5397868702434395E-5</v>
      </c>
      <c r="G3">
        <f t="shared" ref="G3:G34" si="5">IF(A3&lt;$N$7,0,IF(AND(A3&lt;=$O$7,A3&gt;=$N$7),2*(((A3-$N$7)/($P$7-$N$7))^2),IF(AND(A3&lt;=$P$7,A3&gt;=$O$7),(1-2*((($P$7-A3)/($P$7-$N$7))^2)),1)))</f>
        <v>0</v>
      </c>
      <c r="H3">
        <f t="shared" ref="H3:H34" si="6">F3*$P$10</f>
        <v>1.4738530087055729E-5</v>
      </c>
      <c r="I3">
        <f t="shared" ref="I3:I34" si="7">$P$11*G3</f>
        <v>0</v>
      </c>
      <c r="J3">
        <f t="shared" ref="J3:J34" si="8">MAX(H3:I3)</f>
        <v>1.4738530087055729E-5</v>
      </c>
      <c r="M3" t="s">
        <v>6</v>
      </c>
      <c r="N3">
        <v>1</v>
      </c>
      <c r="O3">
        <v>5</v>
      </c>
      <c r="P3">
        <v>8</v>
      </c>
    </row>
    <row r="4" spans="1:17" x14ac:dyDescent="0.2">
      <c r="A4">
        <v>0.2</v>
      </c>
      <c r="B4">
        <f t="shared" si="0"/>
        <v>0</v>
      </c>
      <c r="C4">
        <f t="shared" si="1"/>
        <v>0</v>
      </c>
      <c r="D4">
        <f t="shared" si="2"/>
        <v>6.1135679663713912E-6</v>
      </c>
      <c r="E4">
        <f t="shared" si="3"/>
        <v>1.6469420021710349E-8</v>
      </c>
      <c r="F4">
        <f t="shared" si="4"/>
        <v>5.5448524722794907E-5</v>
      </c>
      <c r="G4">
        <f t="shared" si="5"/>
        <v>5.5555555555555556E-4</v>
      </c>
      <c r="H4">
        <f t="shared" si="6"/>
        <v>1.8001500362635822E-5</v>
      </c>
      <c r="I4">
        <f t="shared" si="7"/>
        <v>1.8518518518518518E-4</v>
      </c>
      <c r="J4">
        <f t="shared" si="8"/>
        <v>1.8518518518518518E-4</v>
      </c>
      <c r="M4" t="s">
        <v>8</v>
      </c>
      <c r="N4">
        <v>10</v>
      </c>
      <c r="O4">
        <v>2</v>
      </c>
    </row>
    <row r="5" spans="1:17" x14ac:dyDescent="0.2">
      <c r="A5">
        <v>0.4</v>
      </c>
      <c r="B5">
        <f t="shared" si="0"/>
        <v>0</v>
      </c>
      <c r="C5">
        <f t="shared" si="1"/>
        <v>0</v>
      </c>
      <c r="D5">
        <f t="shared" si="2"/>
        <v>9.9295043058510811E-6</v>
      </c>
      <c r="E5">
        <f t="shared" si="3"/>
        <v>2.4875691085557922E-8</v>
      </c>
      <c r="F5">
        <f t="shared" si="4"/>
        <v>6.7724149619770231E-5</v>
      </c>
      <c r="G5">
        <f t="shared" si="5"/>
        <v>2.2222222222222222E-3</v>
      </c>
      <c r="H5">
        <f t="shared" si="6"/>
        <v>2.1986812273804448E-5</v>
      </c>
      <c r="I5">
        <f t="shared" si="7"/>
        <v>7.407407407407407E-4</v>
      </c>
      <c r="J5">
        <f t="shared" si="8"/>
        <v>7.407407407407407E-4</v>
      </c>
      <c r="M5" t="s">
        <v>7</v>
      </c>
      <c r="N5">
        <v>4</v>
      </c>
      <c r="O5">
        <v>10</v>
      </c>
      <c r="P5">
        <v>10</v>
      </c>
    </row>
    <row r="6" spans="1:17" x14ac:dyDescent="0.2">
      <c r="A6">
        <v>0.6</v>
      </c>
      <c r="B6">
        <f t="shared" si="0"/>
        <v>0</v>
      </c>
      <c r="C6">
        <f t="shared" si="1"/>
        <v>0</v>
      </c>
      <c r="D6">
        <f t="shared" si="2"/>
        <v>1.5966783897804717E-5</v>
      </c>
      <c r="E6">
        <f t="shared" si="3"/>
        <v>3.7900307894649001E-8</v>
      </c>
      <c r="F6">
        <f t="shared" si="4"/>
        <v>8.2717222851666389E-5</v>
      </c>
      <c r="G6">
        <f t="shared" si="5"/>
        <v>4.9999999999999992E-3</v>
      </c>
      <c r="H6">
        <f t="shared" si="6"/>
        <v>2.6854350491823963E-5</v>
      </c>
      <c r="I6">
        <f t="shared" si="7"/>
        <v>1.6666666666666663E-3</v>
      </c>
      <c r="J6">
        <f t="shared" si="8"/>
        <v>1.6666666666666663E-3</v>
      </c>
      <c r="M6" t="s">
        <v>9</v>
      </c>
      <c r="N6">
        <v>1</v>
      </c>
      <c r="P6">
        <v>10</v>
      </c>
    </row>
    <row r="7" spans="1:17" x14ac:dyDescent="0.2">
      <c r="A7">
        <v>0.8</v>
      </c>
      <c r="B7">
        <f t="shared" si="0"/>
        <v>0</v>
      </c>
      <c r="C7">
        <f t="shared" si="1"/>
        <v>0</v>
      </c>
      <c r="D7">
        <f t="shared" si="2"/>
        <v>2.5419346516199291E-5</v>
      </c>
      <c r="E7">
        <f t="shared" si="3"/>
        <v>5.8269763355497748E-8</v>
      </c>
      <c r="F7">
        <f t="shared" si="4"/>
        <v>1.0102919390777289E-4</v>
      </c>
      <c r="G7">
        <f t="shared" si="5"/>
        <v>8.8888888888888889E-3</v>
      </c>
      <c r="H7">
        <f t="shared" si="6"/>
        <v>3.2799377077383622E-5</v>
      </c>
      <c r="I7">
        <f t="shared" si="7"/>
        <v>2.9629629629629628E-3</v>
      </c>
      <c r="J7">
        <f t="shared" si="8"/>
        <v>2.9629629629629628E-3</v>
      </c>
      <c r="M7" t="s">
        <v>10</v>
      </c>
      <c r="N7">
        <v>0</v>
      </c>
      <c r="O7">
        <v>6</v>
      </c>
      <c r="P7">
        <v>12</v>
      </c>
    </row>
    <row r="8" spans="1:17" x14ac:dyDescent="0.2">
      <c r="A8">
        <v>1</v>
      </c>
      <c r="B8">
        <f t="shared" si="0"/>
        <v>0</v>
      </c>
      <c r="C8">
        <f t="shared" si="1"/>
        <v>0</v>
      </c>
      <c r="D8">
        <f t="shared" si="2"/>
        <v>4.0065297392951069E-5</v>
      </c>
      <c r="E8">
        <f t="shared" si="3"/>
        <v>9.0437718659184586E-8</v>
      </c>
      <c r="F8">
        <f t="shared" si="4"/>
        <v>1.2339457598623172E-4</v>
      </c>
      <c r="G8">
        <f t="shared" si="5"/>
        <v>1.3888888888888888E-2</v>
      </c>
      <c r="H8">
        <f t="shared" si="6"/>
        <v>4.0060353552567498E-5</v>
      </c>
      <c r="I8">
        <f t="shared" si="7"/>
        <v>4.6296296296296294E-3</v>
      </c>
      <c r="J8">
        <f t="shared" si="8"/>
        <v>4.6296296296296294E-3</v>
      </c>
      <c r="M8" t="s">
        <v>11</v>
      </c>
      <c r="N8">
        <v>3</v>
      </c>
      <c r="O8">
        <v>9.5</v>
      </c>
      <c r="P8">
        <v>16</v>
      </c>
    </row>
    <row r="9" spans="1:17" x14ac:dyDescent="0.2">
      <c r="A9">
        <v>1.2</v>
      </c>
      <c r="B9">
        <f t="shared" si="0"/>
        <v>0.19999999999999996</v>
      </c>
      <c r="C9">
        <f t="shared" si="1"/>
        <v>4.9999999999999989E-2</v>
      </c>
      <c r="D9">
        <f t="shared" si="2"/>
        <v>6.2521503774820152E-5</v>
      </c>
      <c r="E9">
        <f t="shared" si="3"/>
        <v>1.4175759024885271E-7</v>
      </c>
      <c r="F9">
        <f t="shared" si="4"/>
        <v>1.5071035805975741E-4</v>
      </c>
      <c r="G9">
        <f t="shared" si="5"/>
        <v>1.9999999999999997E-2</v>
      </c>
      <c r="H9">
        <f t="shared" si="6"/>
        <v>4.8928489600560591E-5</v>
      </c>
      <c r="I9">
        <f t="shared" si="7"/>
        <v>6.6666666666666654E-3</v>
      </c>
      <c r="J9">
        <f t="shared" si="8"/>
        <v>6.6666666666666654E-3</v>
      </c>
      <c r="N9" t="s">
        <v>117</v>
      </c>
      <c r="O9" t="s">
        <v>116</v>
      </c>
      <c r="P9" t="s">
        <v>115</v>
      </c>
    </row>
    <row r="10" spans="1:17" x14ac:dyDescent="0.2">
      <c r="A10">
        <v>1.4</v>
      </c>
      <c r="B10">
        <f t="shared" si="0"/>
        <v>0.39999999999999991</v>
      </c>
      <c r="C10">
        <f t="shared" si="1"/>
        <v>9.9999999999999978E-2</v>
      </c>
      <c r="D10">
        <f t="shared" si="2"/>
        <v>9.6593413722184009E-5</v>
      </c>
      <c r="E10">
        <f t="shared" si="3"/>
        <v>2.2450742264614811E-7</v>
      </c>
      <c r="F10">
        <f t="shared" si="4"/>
        <v>1.84071904963424E-4</v>
      </c>
      <c r="G10">
        <f t="shared" si="5"/>
        <v>2.7222222222222217E-2</v>
      </c>
      <c r="H10">
        <f t="shared" si="6"/>
        <v>5.9759398117727263E-5</v>
      </c>
      <c r="I10">
        <f t="shared" si="7"/>
        <v>9.0740740740740712E-3</v>
      </c>
      <c r="J10">
        <f t="shared" si="8"/>
        <v>9.0740740740740712E-3</v>
      </c>
      <c r="K10">
        <v>0</v>
      </c>
      <c r="L10" t="s">
        <v>74</v>
      </c>
      <c r="M10">
        <v>7</v>
      </c>
      <c r="N10">
        <f>IF(AND(M10&lt;=$O$2,M10&gt;=$N$2),(M10-$N$2)/($O$2-$N$2),IF(AND(M10&gt;$O$2,M10&lt;=$P$2),1,IF(AND(M10&lt;=$Q$2,M10&gt;$P$2),($Q$2-M10)/($Q$2-$P$2),0)))</f>
        <v>0.66666666666666663</v>
      </c>
      <c r="O10">
        <f>1/EXP(((M10-$N$4)^2)/(2*$O$4^2))</f>
        <v>0.32465246735834974</v>
      </c>
      <c r="P10">
        <f>MIN(N10,O10)</f>
        <v>0.32465246735834974</v>
      </c>
    </row>
    <row r="11" spans="1:17" x14ac:dyDescent="0.2">
      <c r="A11">
        <v>1.6</v>
      </c>
      <c r="B11">
        <f t="shared" si="0"/>
        <v>0.60000000000000009</v>
      </c>
      <c r="C11">
        <f t="shared" si="1"/>
        <v>0.15000000000000002</v>
      </c>
      <c r="D11">
        <f t="shared" si="2"/>
        <v>1.4774836023203364E-4</v>
      </c>
      <c r="E11">
        <f t="shared" si="3"/>
        <v>3.594296907498649E-7</v>
      </c>
      <c r="F11">
        <f t="shared" si="4"/>
        <v>2.248167702332953E-4</v>
      </c>
      <c r="G11">
        <f t="shared" si="5"/>
        <v>3.5555555555555556E-2</v>
      </c>
      <c r="H11">
        <f t="shared" si="6"/>
        <v>7.2987319159774521E-5</v>
      </c>
      <c r="I11">
        <f t="shared" si="7"/>
        <v>1.1851851851851851E-2</v>
      </c>
      <c r="J11">
        <f t="shared" si="8"/>
        <v>1.1851851851851851E-2</v>
      </c>
      <c r="K11">
        <v>20</v>
      </c>
      <c r="L11" t="s">
        <v>75</v>
      </c>
      <c r="M11">
        <v>7</v>
      </c>
      <c r="N11">
        <f>IF(AND(M11&lt;=$O$3,M11&gt;=$N$3),(M11-$N$3)/($O$3-$N$3),IF(AND(M11&lt;=$P$3,M11&gt;=$O$3),($P$3-M11)/($P$3-$O$3),0))</f>
        <v>0.33333333333333331</v>
      </c>
      <c r="O11">
        <f>1/(1+(ABS((M11-$P$5)/$N$5))^(2*$O$5))</f>
        <v>0.99683881285547993</v>
      </c>
      <c r="P11">
        <f>MIN(N11,O11)</f>
        <v>0.33333333333333331</v>
      </c>
    </row>
    <row r="12" spans="1:17" x14ac:dyDescent="0.2">
      <c r="A12">
        <v>1.8</v>
      </c>
      <c r="B12">
        <f t="shared" si="0"/>
        <v>0.8</v>
      </c>
      <c r="C12">
        <f t="shared" si="1"/>
        <v>0.2</v>
      </c>
      <c r="D12">
        <f t="shared" si="2"/>
        <v>2.2374579372062055E-4</v>
      </c>
      <c r="E12">
        <f t="shared" si="3"/>
        <v>5.8199938553001085E-7</v>
      </c>
      <c r="F12">
        <f t="shared" si="4"/>
        <v>2.7457815610133291E-4</v>
      </c>
      <c r="G12">
        <f t="shared" si="5"/>
        <v>4.4999999999999998E-2</v>
      </c>
      <c r="H12">
        <f t="shared" si="6"/>
        <v>8.9142475861003835E-5</v>
      </c>
      <c r="I12">
        <f t="shared" si="7"/>
        <v>1.4999999999999999E-2</v>
      </c>
      <c r="J12">
        <f t="shared" si="8"/>
        <v>1.4999999999999999E-2</v>
      </c>
    </row>
    <row r="13" spans="1:17" x14ac:dyDescent="0.2">
      <c r="A13">
        <v>2</v>
      </c>
      <c r="B13">
        <f t="shared" si="0"/>
        <v>1</v>
      </c>
      <c r="C13">
        <f t="shared" si="1"/>
        <v>0.25</v>
      </c>
      <c r="D13">
        <f t="shared" si="2"/>
        <v>3.3546262790251185E-4</v>
      </c>
      <c r="E13">
        <f t="shared" si="3"/>
        <v>9.5367340691241559E-7</v>
      </c>
      <c r="F13">
        <f t="shared" si="4"/>
        <v>3.3535013046647811E-4</v>
      </c>
      <c r="G13">
        <f t="shared" si="5"/>
        <v>5.5555555555555552E-2</v>
      </c>
      <c r="H13">
        <f t="shared" si="6"/>
        <v>1.0887224728488662E-4</v>
      </c>
      <c r="I13">
        <f t="shared" si="7"/>
        <v>1.8518518518518517E-2</v>
      </c>
      <c r="J13">
        <f t="shared" si="8"/>
        <v>1.8518518518518517E-2</v>
      </c>
    </row>
    <row r="14" spans="1:17" x14ac:dyDescent="0.2">
      <c r="A14">
        <v>2.2000000000000002</v>
      </c>
      <c r="B14">
        <f t="shared" si="0"/>
        <v>1</v>
      </c>
      <c r="C14">
        <f t="shared" si="1"/>
        <v>0.30000000000000004</v>
      </c>
      <c r="D14">
        <f t="shared" si="2"/>
        <v>4.9795542150327392E-4</v>
      </c>
      <c r="E14">
        <f t="shared" si="3"/>
        <v>1.5823665202468446E-6</v>
      </c>
      <c r="F14">
        <f t="shared" si="4"/>
        <v>4.0956716498605043E-4</v>
      </c>
      <c r="G14">
        <f t="shared" si="5"/>
        <v>6.7222222222222239E-2</v>
      </c>
      <c r="H14">
        <f t="shared" si="6"/>
        <v>1.3296699066168559E-4</v>
      </c>
      <c r="I14">
        <f t="shared" si="7"/>
        <v>2.2407407407407411E-2</v>
      </c>
      <c r="J14">
        <f t="shared" si="8"/>
        <v>2.2407407407407411E-2</v>
      </c>
    </row>
    <row r="15" spans="1:17" x14ac:dyDescent="0.2">
      <c r="A15">
        <v>2.4</v>
      </c>
      <c r="B15">
        <f t="shared" si="0"/>
        <v>1</v>
      </c>
      <c r="C15">
        <f t="shared" si="1"/>
        <v>0.35</v>
      </c>
      <c r="D15">
        <f t="shared" si="2"/>
        <v>7.3180241888047277E-4</v>
      </c>
      <c r="E15">
        <f t="shared" si="3"/>
        <v>2.6602767912369079E-6</v>
      </c>
      <c r="F15">
        <f t="shared" si="4"/>
        <v>5.0020110707956432E-4</v>
      </c>
      <c r="G15">
        <f t="shared" si="5"/>
        <v>7.9999999999999988E-2</v>
      </c>
      <c r="H15">
        <f t="shared" si="6"/>
        <v>1.6239152358875865E-4</v>
      </c>
      <c r="I15">
        <f t="shared" si="7"/>
        <v>2.6666666666666661E-2</v>
      </c>
      <c r="J15">
        <f t="shared" si="8"/>
        <v>2.6666666666666661E-2</v>
      </c>
    </row>
    <row r="16" spans="1:17" x14ac:dyDescent="0.2">
      <c r="A16">
        <v>2.6</v>
      </c>
      <c r="B16">
        <f t="shared" si="0"/>
        <v>1</v>
      </c>
      <c r="C16">
        <f t="shared" si="1"/>
        <v>0.4</v>
      </c>
      <c r="D16">
        <f t="shared" si="2"/>
        <v>1.0647662366679196E-3</v>
      </c>
      <c r="E16">
        <f t="shared" si="3"/>
        <v>4.5348555975893047E-6</v>
      </c>
      <c r="F16">
        <f t="shared" si="4"/>
        <v>6.1087935943440102E-4</v>
      </c>
      <c r="G16">
        <f t="shared" si="5"/>
        <v>9.3888888888888897E-2</v>
      </c>
      <c r="H16">
        <f t="shared" si="6"/>
        <v>1.9832349129866647E-4</v>
      </c>
      <c r="I16">
        <f t="shared" si="7"/>
        <v>3.1296296296296294E-2</v>
      </c>
      <c r="J16">
        <f t="shared" si="8"/>
        <v>3.1296296296296294E-2</v>
      </c>
    </row>
    <row r="17" spans="1:10" x14ac:dyDescent="0.2">
      <c r="A17">
        <v>2.8</v>
      </c>
      <c r="B17">
        <f t="shared" si="0"/>
        <v>1</v>
      </c>
      <c r="C17">
        <f t="shared" si="1"/>
        <v>0.44999999999999996</v>
      </c>
      <c r="D17">
        <f t="shared" si="2"/>
        <v>1.533810679324463E-3</v>
      </c>
      <c r="E17">
        <f t="shared" si="3"/>
        <v>7.8441608616649459E-6</v>
      </c>
      <c r="F17">
        <f t="shared" si="4"/>
        <v>7.4602883383669699E-4</v>
      </c>
      <c r="G17">
        <f t="shared" si="5"/>
        <v>0.10888888888888887</v>
      </c>
      <c r="H17">
        <f t="shared" si="6"/>
        <v>2.4220010162555598E-4</v>
      </c>
      <c r="I17">
        <f t="shared" si="7"/>
        <v>3.6296296296296285E-2</v>
      </c>
      <c r="J17">
        <f t="shared" si="8"/>
        <v>3.6296296296296285E-2</v>
      </c>
    </row>
    <row r="18" spans="1:10" x14ac:dyDescent="0.2">
      <c r="A18">
        <v>3</v>
      </c>
      <c r="B18">
        <f t="shared" si="0"/>
        <v>1</v>
      </c>
      <c r="C18">
        <f t="shared" si="1"/>
        <v>0.5</v>
      </c>
      <c r="D18">
        <f t="shared" si="2"/>
        <v>2.1874911181828851E-3</v>
      </c>
      <c r="E18">
        <f t="shared" si="3"/>
        <v>1.377948676089912E-5</v>
      </c>
      <c r="F18">
        <f t="shared" si="4"/>
        <v>9.1105119440064539E-4</v>
      </c>
      <c r="G18">
        <f t="shared" si="5"/>
        <v>0.125</v>
      </c>
      <c r="H18">
        <f t="shared" si="6"/>
        <v>2.9577501815194107E-4</v>
      </c>
      <c r="I18">
        <f t="shared" si="7"/>
        <v>4.1666666666666664E-2</v>
      </c>
      <c r="J18">
        <f t="shared" si="8"/>
        <v>4.1666666666666664E-2</v>
      </c>
    </row>
    <row r="19" spans="1:10" x14ac:dyDescent="0.2">
      <c r="A19">
        <v>3.2</v>
      </c>
      <c r="B19">
        <f t="shared" si="0"/>
        <v>1</v>
      </c>
      <c r="C19">
        <f t="shared" si="1"/>
        <v>0.55000000000000004</v>
      </c>
      <c r="D19">
        <f t="shared" si="2"/>
        <v>3.0887154082367713E-3</v>
      </c>
      <c r="E19">
        <f t="shared" si="3"/>
        <v>2.4604292808514892E-5</v>
      </c>
      <c r="F19">
        <f t="shared" si="4"/>
        <v>1.1125360328603216E-3</v>
      </c>
      <c r="G19">
        <f t="shared" si="5"/>
        <v>0.14222222222222222</v>
      </c>
      <c r="H19">
        <f t="shared" si="6"/>
        <v>3.6118756809317348E-4</v>
      </c>
      <c r="I19">
        <f t="shared" si="7"/>
        <v>4.7407407407407405E-2</v>
      </c>
      <c r="J19">
        <f t="shared" si="8"/>
        <v>4.7407407407407405E-2</v>
      </c>
    </row>
    <row r="20" spans="1:10" x14ac:dyDescent="0.2">
      <c r="A20">
        <v>3.4</v>
      </c>
      <c r="B20">
        <f t="shared" si="0"/>
        <v>1</v>
      </c>
      <c r="C20">
        <f t="shared" si="1"/>
        <v>0.6</v>
      </c>
      <c r="D20">
        <f t="shared" si="2"/>
        <v>4.3178400076330824E-3</v>
      </c>
      <c r="E20">
        <f t="shared" si="3"/>
        <v>4.4699400920980951E-5</v>
      </c>
      <c r="F20">
        <f t="shared" si="4"/>
        <v>1.3585199504289591E-3</v>
      </c>
      <c r="G20">
        <f t="shared" si="5"/>
        <v>0.16055555555555553</v>
      </c>
      <c r="H20">
        <f t="shared" si="6"/>
        <v>4.4104685386230454E-4</v>
      </c>
      <c r="I20">
        <f t="shared" si="7"/>
        <v>5.3518518518518507E-2</v>
      </c>
      <c r="J20">
        <f t="shared" si="8"/>
        <v>5.3518518518518507E-2</v>
      </c>
    </row>
    <row r="21" spans="1:10" x14ac:dyDescent="0.2">
      <c r="A21">
        <v>3.6</v>
      </c>
      <c r="B21">
        <f t="shared" si="0"/>
        <v>1</v>
      </c>
      <c r="C21">
        <f t="shared" si="1"/>
        <v>0.65</v>
      </c>
      <c r="D21">
        <f t="shared" si="2"/>
        <v>5.9760228950059375E-3</v>
      </c>
      <c r="E21">
        <f t="shared" si="3"/>
        <v>8.2711219543577885E-5</v>
      </c>
      <c r="F21">
        <f t="shared" si="4"/>
        <v>1.6588010801744215E-3</v>
      </c>
      <c r="G21">
        <f t="shared" si="5"/>
        <v>0.18</v>
      </c>
      <c r="H21">
        <f t="shared" si="6"/>
        <v>5.385338635353217E-4</v>
      </c>
      <c r="I21">
        <f t="shared" si="7"/>
        <v>0.06</v>
      </c>
      <c r="J21">
        <f t="shared" si="8"/>
        <v>0.06</v>
      </c>
    </row>
    <row r="22" spans="1:10" x14ac:dyDescent="0.2">
      <c r="A22">
        <v>3.8</v>
      </c>
      <c r="B22">
        <f t="shared" si="0"/>
        <v>1</v>
      </c>
      <c r="C22">
        <f t="shared" si="1"/>
        <v>0.7</v>
      </c>
      <c r="D22">
        <f t="shared" si="2"/>
        <v>8.1887010143740762E-3</v>
      </c>
      <c r="E22">
        <f t="shared" si="3"/>
        <v>1.5606239024626504E-4</v>
      </c>
      <c r="F22">
        <f t="shared" si="4"/>
        <v>2.0253203890498819E-3</v>
      </c>
      <c r="G22">
        <f t="shared" si="5"/>
        <v>0.20055555555555554</v>
      </c>
      <c r="H22">
        <f t="shared" si="6"/>
        <v>6.5752526149621699E-4</v>
      </c>
      <c r="I22">
        <f t="shared" si="7"/>
        <v>6.6851851851851843E-2</v>
      </c>
      <c r="J22">
        <f t="shared" si="8"/>
        <v>6.6851851851851843E-2</v>
      </c>
    </row>
    <row r="23" spans="1:10" x14ac:dyDescent="0.2">
      <c r="A23">
        <v>4</v>
      </c>
      <c r="B23">
        <f t="shared" si="0"/>
        <v>1</v>
      </c>
      <c r="C23">
        <f t="shared" si="1"/>
        <v>0.75</v>
      </c>
      <c r="D23">
        <f t="shared" si="2"/>
        <v>1.1108996538242306E-2</v>
      </c>
      <c r="E23">
        <f t="shared" si="3"/>
        <v>3.0063824928391918E-4</v>
      </c>
      <c r="F23">
        <f t="shared" si="4"/>
        <v>2.4726231566347743E-3</v>
      </c>
      <c r="G23">
        <f t="shared" si="5"/>
        <v>0.22222222222222221</v>
      </c>
      <c r="H23">
        <f t="shared" si="6"/>
        <v>8.0274320864887072E-4</v>
      </c>
      <c r="I23">
        <f t="shared" si="7"/>
        <v>7.407407407407407E-2</v>
      </c>
      <c r="J23">
        <f t="shared" si="8"/>
        <v>7.407407407407407E-2</v>
      </c>
    </row>
    <row r="24" spans="1:10" x14ac:dyDescent="0.2">
      <c r="A24">
        <v>4.2</v>
      </c>
      <c r="B24">
        <f t="shared" si="0"/>
        <v>1</v>
      </c>
      <c r="C24">
        <f t="shared" si="1"/>
        <v>0.8</v>
      </c>
      <c r="D24">
        <f t="shared" si="2"/>
        <v>1.4920786069067842E-2</v>
      </c>
      <c r="E24">
        <f t="shared" si="3"/>
        <v>5.9208320308558261E-4</v>
      </c>
      <c r="F24">
        <f t="shared" si="4"/>
        <v>3.0184163247084241E-3</v>
      </c>
      <c r="G24">
        <f t="shared" si="5"/>
        <v>0.24500000000000005</v>
      </c>
      <c r="H24">
        <f t="shared" si="6"/>
        <v>9.799363073313117E-4</v>
      </c>
      <c r="I24">
        <f t="shared" si="7"/>
        <v>8.1666666666666679E-2</v>
      </c>
      <c r="J24">
        <f t="shared" si="8"/>
        <v>8.1666666666666679E-2</v>
      </c>
    </row>
    <row r="25" spans="1:10" x14ac:dyDescent="0.2">
      <c r="A25">
        <v>4.4000000000000004</v>
      </c>
      <c r="B25">
        <f t="shared" si="0"/>
        <v>1</v>
      </c>
      <c r="C25">
        <f t="shared" si="1"/>
        <v>0.85000000000000009</v>
      </c>
      <c r="D25">
        <f t="shared" si="2"/>
        <v>1.9841094744370295E-2</v>
      </c>
      <c r="E25">
        <f t="shared" si="3"/>
        <v>1.1937696385379887E-3</v>
      </c>
      <c r="F25">
        <f t="shared" si="4"/>
        <v>3.684239899435989E-3</v>
      </c>
      <c r="G25">
        <f t="shared" si="5"/>
        <v>0.26888888888888896</v>
      </c>
      <c r="H25">
        <f t="shared" si="6"/>
        <v>1.1960975736919721E-3</v>
      </c>
      <c r="I25">
        <f t="shared" si="7"/>
        <v>8.9629629629629642E-2</v>
      </c>
      <c r="J25">
        <f t="shared" si="8"/>
        <v>8.9629629629629642E-2</v>
      </c>
    </row>
    <row r="26" spans="1:10" x14ac:dyDescent="0.2">
      <c r="A26">
        <v>4.5999999999999996</v>
      </c>
      <c r="B26">
        <f t="shared" si="0"/>
        <v>1</v>
      </c>
      <c r="C26">
        <f t="shared" si="1"/>
        <v>0.89999999999999991</v>
      </c>
      <c r="D26">
        <f t="shared" si="2"/>
        <v>2.6121409853918223E-2</v>
      </c>
      <c r="E26">
        <f t="shared" si="3"/>
        <v>2.4674689577465336E-3</v>
      </c>
      <c r="F26">
        <f t="shared" si="4"/>
        <v>4.4962731609411782E-3</v>
      </c>
      <c r="G26">
        <f t="shared" si="5"/>
        <v>0.29388888888888887</v>
      </c>
      <c r="H26">
        <f t="shared" si="6"/>
        <v>1.4597261756166798E-3</v>
      </c>
      <c r="I26">
        <f t="shared" si="7"/>
        <v>9.7962962962962946E-2</v>
      </c>
      <c r="J26">
        <f t="shared" si="8"/>
        <v>9.7962962962962946E-2</v>
      </c>
    </row>
    <row r="27" spans="1:10" x14ac:dyDescent="0.2">
      <c r="A27">
        <v>4.8</v>
      </c>
      <c r="B27">
        <f t="shared" si="0"/>
        <v>1</v>
      </c>
      <c r="C27">
        <f t="shared" si="1"/>
        <v>0.95</v>
      </c>
      <c r="D27">
        <f t="shared" si="2"/>
        <v>3.4047454734599331E-2</v>
      </c>
      <c r="E27">
        <f t="shared" si="3"/>
        <v>5.2342418011532632E-3</v>
      </c>
      <c r="F27">
        <f t="shared" si="4"/>
        <v>5.4862988994504036E-3</v>
      </c>
      <c r="G27">
        <f t="shared" si="5"/>
        <v>0.31999999999999995</v>
      </c>
      <c r="H27">
        <f t="shared" si="6"/>
        <v>1.7811404743719723E-3</v>
      </c>
      <c r="I27">
        <f t="shared" si="7"/>
        <v>0.10666666666666665</v>
      </c>
      <c r="J27">
        <f t="shared" si="8"/>
        <v>0.10666666666666665</v>
      </c>
    </row>
    <row r="28" spans="1:10" x14ac:dyDescent="0.2">
      <c r="A28">
        <v>5</v>
      </c>
      <c r="B28">
        <f t="shared" si="0"/>
        <v>1</v>
      </c>
      <c r="C28">
        <f t="shared" si="1"/>
        <v>1</v>
      </c>
      <c r="D28">
        <f t="shared" si="2"/>
        <v>4.3936933623407413E-2</v>
      </c>
      <c r="E28">
        <f t="shared" si="3"/>
        <v>1.139780727494202E-2</v>
      </c>
      <c r="F28">
        <f t="shared" si="4"/>
        <v>6.6928509242848554E-3</v>
      </c>
      <c r="G28">
        <f t="shared" si="5"/>
        <v>0.34722222222222227</v>
      </c>
      <c r="H28">
        <f t="shared" si="6"/>
        <v>2.17285056623069E-3</v>
      </c>
      <c r="I28">
        <f t="shared" si="7"/>
        <v>0.11574074074074076</v>
      </c>
      <c r="J28">
        <f t="shared" si="8"/>
        <v>0.11574074074074076</v>
      </c>
    </row>
    <row r="29" spans="1:10" x14ac:dyDescent="0.2">
      <c r="A29">
        <v>5.2</v>
      </c>
      <c r="B29">
        <f t="shared" si="0"/>
        <v>1</v>
      </c>
      <c r="C29">
        <f t="shared" si="1"/>
        <v>0.93333333333333324</v>
      </c>
      <c r="D29">
        <f t="shared" si="2"/>
        <v>5.6134762834133725E-2</v>
      </c>
      <c r="E29">
        <f t="shared" si="3"/>
        <v>2.5420971333277208E-2</v>
      </c>
      <c r="F29">
        <f t="shared" si="4"/>
        <v>8.1625711531598966E-3</v>
      </c>
      <c r="G29">
        <f t="shared" si="5"/>
        <v>0.37555555555555559</v>
      </c>
      <c r="H29">
        <f t="shared" si="6"/>
        <v>2.6499988648614504E-3</v>
      </c>
      <c r="I29">
        <f t="shared" si="7"/>
        <v>0.12518518518518518</v>
      </c>
      <c r="J29">
        <f t="shared" si="8"/>
        <v>0.12518518518518518</v>
      </c>
    </row>
    <row r="30" spans="1:10" x14ac:dyDescent="0.2">
      <c r="A30">
        <v>5.4</v>
      </c>
      <c r="B30">
        <f t="shared" si="0"/>
        <v>1</v>
      </c>
      <c r="C30">
        <f t="shared" si="1"/>
        <v>0.86666666666666659</v>
      </c>
      <c r="D30">
        <f t="shared" si="2"/>
        <v>7.1005353739637012E-2</v>
      </c>
      <c r="E30">
        <f t="shared" si="3"/>
        <v>5.7582002524359216E-2</v>
      </c>
      <c r="F30">
        <f t="shared" si="4"/>
        <v>9.9518018669043241E-3</v>
      </c>
      <c r="G30">
        <f t="shared" si="5"/>
        <v>0.40500000000000003</v>
      </c>
      <c r="H30">
        <f t="shared" si="6"/>
        <v>3.2308770307519202E-3</v>
      </c>
      <c r="I30">
        <f t="shared" si="7"/>
        <v>0.13500000000000001</v>
      </c>
      <c r="J30">
        <f t="shared" si="8"/>
        <v>0.13500000000000001</v>
      </c>
    </row>
    <row r="31" spans="1:10" x14ac:dyDescent="0.2">
      <c r="A31">
        <v>5.6</v>
      </c>
      <c r="B31">
        <f t="shared" si="0"/>
        <v>1</v>
      </c>
      <c r="C31">
        <f t="shared" si="1"/>
        <v>0.80000000000000016</v>
      </c>
      <c r="D31">
        <f t="shared" si="2"/>
        <v>8.8921617459386301E-2</v>
      </c>
      <c r="E31">
        <f t="shared" si="3"/>
        <v>0.12940795943806788</v>
      </c>
      <c r="F31">
        <f t="shared" si="4"/>
        <v>1.2128434984274237E-2</v>
      </c>
      <c r="G31">
        <f t="shared" si="5"/>
        <v>0.43555555555555547</v>
      </c>
      <c r="H31">
        <f t="shared" si="6"/>
        <v>3.9375263428399589E-3</v>
      </c>
      <c r="I31">
        <f t="shared" si="7"/>
        <v>0.14518518518518514</v>
      </c>
      <c r="J31">
        <f t="shared" si="8"/>
        <v>0.14518518518518514</v>
      </c>
    </row>
    <row r="32" spans="1:10" x14ac:dyDescent="0.2">
      <c r="A32">
        <v>5.8</v>
      </c>
      <c r="B32">
        <f t="shared" si="0"/>
        <v>1</v>
      </c>
      <c r="C32">
        <f t="shared" si="1"/>
        <v>0.73333333333333339</v>
      </c>
      <c r="D32">
        <f t="shared" si="2"/>
        <v>0.11025052530448522</v>
      </c>
      <c r="E32">
        <f t="shared" si="3"/>
        <v>0.27372529717242639</v>
      </c>
      <c r="F32">
        <f t="shared" si="4"/>
        <v>1.4774031693273055E-2</v>
      </c>
      <c r="G32">
        <f t="shared" si="5"/>
        <v>0.46722222222222221</v>
      </c>
      <c r="H32">
        <f t="shared" si="6"/>
        <v>4.7964258420515552E-3</v>
      </c>
      <c r="I32">
        <f t="shared" si="7"/>
        <v>0.15574074074074074</v>
      </c>
      <c r="J32">
        <f t="shared" si="8"/>
        <v>0.15574074074074074</v>
      </c>
    </row>
    <row r="33" spans="1:10" x14ac:dyDescent="0.2">
      <c r="A33">
        <v>6</v>
      </c>
      <c r="B33">
        <f t="shared" si="0"/>
        <v>1</v>
      </c>
      <c r="C33">
        <f t="shared" si="1"/>
        <v>0.66666666666666663</v>
      </c>
      <c r="D33">
        <f t="shared" si="2"/>
        <v>0.1353352832366127</v>
      </c>
      <c r="E33">
        <f t="shared" si="3"/>
        <v>0.5</v>
      </c>
      <c r="F33">
        <f t="shared" si="4"/>
        <v>1.7986209962091559E-2</v>
      </c>
      <c r="G33">
        <f t="shared" si="5"/>
        <v>0.5</v>
      </c>
      <c r="H33">
        <f t="shared" si="6"/>
        <v>5.8392674426183547E-3</v>
      </c>
      <c r="I33">
        <f t="shared" si="7"/>
        <v>0.16666666666666666</v>
      </c>
      <c r="J33">
        <f t="shared" si="8"/>
        <v>0.16666666666666666</v>
      </c>
    </row>
    <row r="34" spans="1:10" x14ac:dyDescent="0.2">
      <c r="A34">
        <v>6.2</v>
      </c>
      <c r="B34">
        <f t="shared" si="0"/>
        <v>0.93333333333333324</v>
      </c>
      <c r="C34">
        <f t="shared" si="1"/>
        <v>0.6</v>
      </c>
      <c r="D34">
        <f t="shared" si="2"/>
        <v>0.1644744565771549</v>
      </c>
      <c r="E34">
        <f t="shared" si="3"/>
        <v>0.73611362731462049</v>
      </c>
      <c r="F34">
        <f t="shared" si="4"/>
        <v>2.1881270936130476E-2</v>
      </c>
      <c r="G34">
        <f t="shared" si="5"/>
        <v>0.53277777777777779</v>
      </c>
      <c r="H34">
        <f t="shared" si="6"/>
        <v>7.1038085983513065E-3</v>
      </c>
      <c r="I34">
        <f t="shared" si="7"/>
        <v>0.17759259259259258</v>
      </c>
      <c r="J34">
        <f t="shared" si="8"/>
        <v>0.17759259259259258</v>
      </c>
    </row>
    <row r="35" spans="1:10" x14ac:dyDescent="0.2">
      <c r="A35">
        <v>6.4</v>
      </c>
      <c r="B35">
        <f t="shared" ref="B35:B66" si="9">IF(A35&lt;$N$2,0,IF(AND($N$2&lt;=A35,A35&lt;=$O$2),(A35-$N$2)/($O$2-$N$2),IF(AND($O$2&lt;A35,A35&lt;=$P$2),1,IF(AND($P$2&lt;A35,A35&lt;=$Q$2),($Q$2-A35)/($Q$2-$P$2),0))))</f>
        <v>0.86666666666666659</v>
      </c>
      <c r="C35">
        <f t="shared" ref="C35:C66" si="10">IF(A35&lt;$N$3,0,IF(AND($N$3&lt;=A35,A35&lt;=$O$3),(A35-$N$3)/($O$3-$N$3),IF(AND($O$3&lt;A35,A35&lt;=$P$3),($P$3-A35)/($P$3-$O$3),0)))</f>
        <v>0.53333333333333321</v>
      </c>
      <c r="D35">
        <f t="shared" ref="D35:D66" si="11">1/EXP(((A35-$N$4)^2)/(2*$O$4^2))</f>
        <v>0.19789869908361474</v>
      </c>
      <c r="E35">
        <f t="shared" ref="E35:E66" si="12">1/(1+ABS((A35-$P$5)/$N$5)^(2*$O$5))</f>
        <v>0.89160201035483344</v>
      </c>
      <c r="F35">
        <f t="shared" ref="F35:F66" si="13">1/(1+EXP(-$N$6*(A35-$P$6)))</f>
        <v>2.6596993576865863E-2</v>
      </c>
      <c r="G35">
        <f t="shared" ref="G35:G66" si="14">IF(A35&lt;$N$7,0,IF(AND(A35&lt;=$O$7,A35&gt;=$N$7),2*(((A35-$N$7)/($P$7-$N$7))^2),IF(AND(A35&lt;=$P$7,A35&gt;=$O$7),(1-2*((($P$7-A35)/($P$7-$N$7))^2)),1)))</f>
        <v>0.56444444444444453</v>
      </c>
      <c r="H35">
        <f t="shared" ref="H35:H66" si="15">F35*$P$10</f>
        <v>8.6347795890436823E-3</v>
      </c>
      <c r="I35">
        <f t="shared" ref="I35:I66" si="16">$P$11*G35</f>
        <v>0.18814814814814818</v>
      </c>
      <c r="J35">
        <f t="shared" ref="J35:J66" si="17">MAX(H35:I35)</f>
        <v>0.18814814814814818</v>
      </c>
    </row>
    <row r="36" spans="1:10" x14ac:dyDescent="0.2">
      <c r="A36">
        <v>6.6</v>
      </c>
      <c r="B36">
        <f t="shared" si="9"/>
        <v>0.80000000000000016</v>
      </c>
      <c r="C36">
        <f t="shared" si="10"/>
        <v>0.46666666666666679</v>
      </c>
      <c r="D36">
        <f t="shared" si="11"/>
        <v>0.23574607655586347</v>
      </c>
      <c r="E36">
        <f t="shared" si="12"/>
        <v>0.96268671436973718</v>
      </c>
      <c r="F36">
        <f t="shared" si="13"/>
        <v>3.2295464698450495E-2</v>
      </c>
      <c r="G36">
        <f t="shared" si="14"/>
        <v>0.59499999999999997</v>
      </c>
      <c r="H36">
        <f t="shared" si="15"/>
        <v>1.0484802298836436E-2</v>
      </c>
      <c r="I36">
        <f t="shared" si="16"/>
        <v>0.19833333333333331</v>
      </c>
      <c r="J36">
        <f t="shared" si="17"/>
        <v>0.19833333333333331</v>
      </c>
    </row>
    <row r="37" spans="1:10" x14ac:dyDescent="0.2">
      <c r="A37">
        <v>6.8</v>
      </c>
      <c r="B37">
        <f t="shared" si="9"/>
        <v>0.73333333333333339</v>
      </c>
      <c r="C37">
        <f t="shared" si="10"/>
        <v>0.40000000000000008</v>
      </c>
      <c r="D37">
        <f t="shared" si="11"/>
        <v>0.27803730045319403</v>
      </c>
      <c r="E37">
        <f t="shared" si="12"/>
        <v>0.988602192725058</v>
      </c>
      <c r="F37">
        <f t="shared" si="13"/>
        <v>3.9165722796764356E-2</v>
      </c>
      <c r="G37">
        <f t="shared" si="14"/>
        <v>0.62444444444444436</v>
      </c>
      <c r="H37">
        <f t="shared" si="15"/>
        <v>1.2715248541842715E-2</v>
      </c>
      <c r="I37">
        <f t="shared" si="16"/>
        <v>0.20814814814814811</v>
      </c>
      <c r="J37">
        <f t="shared" si="17"/>
        <v>0.20814814814814811</v>
      </c>
    </row>
    <row r="38" spans="1:10" x14ac:dyDescent="0.2">
      <c r="A38">
        <v>7</v>
      </c>
      <c r="B38">
        <f t="shared" si="9"/>
        <v>0.66666666666666663</v>
      </c>
      <c r="C38">
        <f t="shared" si="10"/>
        <v>0.33333333333333331</v>
      </c>
      <c r="D38">
        <f t="shared" si="11"/>
        <v>0.32465246735834974</v>
      </c>
      <c r="E38">
        <f t="shared" si="12"/>
        <v>0.99683881285547993</v>
      </c>
      <c r="F38">
        <f t="shared" si="13"/>
        <v>4.7425873177566781E-2</v>
      </c>
      <c r="G38">
        <f t="shared" si="14"/>
        <v>0.65277777777777768</v>
      </c>
      <c r="H38">
        <f t="shared" si="15"/>
        <v>1.5396926743721234E-2</v>
      </c>
      <c r="I38">
        <f t="shared" si="16"/>
        <v>0.21759259259259256</v>
      </c>
      <c r="J38">
        <f t="shared" si="17"/>
        <v>0.21759259259259256</v>
      </c>
    </row>
    <row r="39" spans="1:10" x14ac:dyDescent="0.2">
      <c r="A39">
        <v>7.2</v>
      </c>
      <c r="B39">
        <f t="shared" si="9"/>
        <v>0.6</v>
      </c>
      <c r="C39">
        <f t="shared" si="10"/>
        <v>0.26666666666666661</v>
      </c>
      <c r="D39">
        <f t="shared" si="11"/>
        <v>0.37531109885139957</v>
      </c>
      <c r="E39">
        <f t="shared" si="12"/>
        <v>0.99920271350998313</v>
      </c>
      <c r="F39">
        <f t="shared" si="13"/>
        <v>5.7324175898868755E-2</v>
      </c>
      <c r="G39">
        <f t="shared" si="14"/>
        <v>0.68</v>
      </c>
      <c r="H39">
        <f t="shared" si="15"/>
        <v>1.8610435144851788E-2</v>
      </c>
      <c r="I39">
        <f t="shared" si="16"/>
        <v>0.22666666666666668</v>
      </c>
      <c r="J39">
        <f t="shared" si="17"/>
        <v>0.22666666666666668</v>
      </c>
    </row>
    <row r="40" spans="1:10" x14ac:dyDescent="0.2">
      <c r="A40">
        <v>7.4</v>
      </c>
      <c r="B40">
        <f t="shared" si="9"/>
        <v>0.53333333333333321</v>
      </c>
      <c r="C40">
        <f t="shared" si="10"/>
        <v>0.19999999999999987</v>
      </c>
      <c r="D40">
        <f t="shared" si="11"/>
        <v>0.42955735821073926</v>
      </c>
      <c r="E40">
        <f t="shared" si="12"/>
        <v>0.99981878738559993</v>
      </c>
      <c r="F40">
        <f t="shared" si="13"/>
        <v>6.9138420343346843E-2</v>
      </c>
      <c r="G40">
        <f t="shared" si="14"/>
        <v>0.70611111111111113</v>
      </c>
      <c r="H40">
        <f t="shared" si="15"/>
        <v>2.2445958753726274E-2</v>
      </c>
      <c r="I40">
        <f t="shared" si="16"/>
        <v>0.23537037037037037</v>
      </c>
      <c r="J40">
        <f t="shared" si="17"/>
        <v>0.23537037037037037</v>
      </c>
    </row>
    <row r="41" spans="1:10" x14ac:dyDescent="0.2">
      <c r="A41">
        <v>7.6</v>
      </c>
      <c r="B41">
        <f t="shared" si="9"/>
        <v>0.46666666666666679</v>
      </c>
      <c r="C41">
        <f t="shared" si="10"/>
        <v>0.13333333333333344</v>
      </c>
      <c r="D41">
        <f t="shared" si="11"/>
        <v>0.48675225595997157</v>
      </c>
      <c r="E41">
        <f t="shared" si="12"/>
        <v>0.99996343975229984</v>
      </c>
      <c r="F41">
        <f t="shared" si="13"/>
        <v>8.3172696493922352E-2</v>
      </c>
      <c r="G41">
        <f t="shared" si="14"/>
        <v>0.73111111111111104</v>
      </c>
      <c r="H41">
        <f t="shared" si="15"/>
        <v>2.7002221133599055E-2</v>
      </c>
      <c r="I41">
        <f t="shared" si="16"/>
        <v>0.24370370370370367</v>
      </c>
      <c r="J41">
        <f t="shared" si="17"/>
        <v>0.24370370370370367</v>
      </c>
    </row>
    <row r="42" spans="1:10" x14ac:dyDescent="0.2">
      <c r="A42">
        <v>7.8</v>
      </c>
      <c r="B42">
        <f t="shared" si="9"/>
        <v>0.40000000000000008</v>
      </c>
      <c r="C42">
        <f t="shared" si="10"/>
        <v>6.6666666666666721E-2</v>
      </c>
      <c r="D42">
        <f t="shared" si="11"/>
        <v>0.5460744266397094</v>
      </c>
      <c r="E42">
        <f t="shared" si="12"/>
        <v>0.99999358419724749</v>
      </c>
      <c r="F42">
        <f t="shared" si="13"/>
        <v>9.9750489119685135E-2</v>
      </c>
      <c r="G42">
        <f t="shared" si="14"/>
        <v>0.75499999999999989</v>
      </c>
      <c r="H42">
        <f t="shared" si="15"/>
        <v>3.2384242412908E-2</v>
      </c>
      <c r="I42">
        <f t="shared" si="16"/>
        <v>0.25166666666666659</v>
      </c>
      <c r="J42">
        <f t="shared" si="17"/>
        <v>0.25166666666666659</v>
      </c>
    </row>
    <row r="43" spans="1:10" x14ac:dyDescent="0.2">
      <c r="A43">
        <v>8</v>
      </c>
      <c r="B43">
        <f t="shared" si="9"/>
        <v>0.33333333333333331</v>
      </c>
      <c r="C43">
        <f t="shared" si="10"/>
        <v>0</v>
      </c>
      <c r="D43">
        <f t="shared" si="11"/>
        <v>0.60653065971263342</v>
      </c>
      <c r="E43">
        <f t="shared" si="12"/>
        <v>0.99999904632659309</v>
      </c>
      <c r="F43">
        <f t="shared" si="13"/>
        <v>0.11920292202211755</v>
      </c>
      <c r="G43">
        <f t="shared" si="14"/>
        <v>0.77777777777777779</v>
      </c>
      <c r="H43">
        <f t="shared" si="15"/>
        <v>3.8699522750805425E-2</v>
      </c>
      <c r="I43">
        <f t="shared" si="16"/>
        <v>0.25925925925925924</v>
      </c>
      <c r="J43">
        <f t="shared" si="17"/>
        <v>0.25925925925925924</v>
      </c>
    </row>
    <row r="44" spans="1:10" x14ac:dyDescent="0.2">
      <c r="A44">
        <v>8.1999999999999993</v>
      </c>
      <c r="B44">
        <f t="shared" si="9"/>
        <v>0.26666666666666689</v>
      </c>
      <c r="C44">
        <f t="shared" si="10"/>
        <v>0</v>
      </c>
      <c r="D44">
        <f t="shared" si="11"/>
        <v>0.66697681085847427</v>
      </c>
      <c r="E44">
        <f t="shared" si="12"/>
        <v>0.99999988405548057</v>
      </c>
      <c r="F44">
        <f t="shared" si="13"/>
        <v>0.14185106490048771</v>
      </c>
      <c r="G44">
        <f t="shared" si="14"/>
        <v>0.7994444444444444</v>
      </c>
      <c r="H44">
        <f t="shared" si="15"/>
        <v>4.6052298217352738E-2</v>
      </c>
      <c r="I44">
        <f t="shared" si="16"/>
        <v>0.26648148148148143</v>
      </c>
      <c r="J44">
        <f t="shared" si="17"/>
        <v>0.26648148148148143</v>
      </c>
    </row>
    <row r="45" spans="1:10" x14ac:dyDescent="0.2">
      <c r="A45">
        <v>8.4</v>
      </c>
      <c r="B45">
        <f t="shared" si="9"/>
        <v>0.19999999999999987</v>
      </c>
      <c r="C45">
        <f t="shared" si="10"/>
        <v>0</v>
      </c>
      <c r="D45">
        <f t="shared" si="11"/>
        <v>0.72614903707369094</v>
      </c>
      <c r="E45">
        <f t="shared" si="12"/>
        <v>0.99999998900488374</v>
      </c>
      <c r="F45">
        <f t="shared" si="13"/>
        <v>0.16798161486607557</v>
      </c>
      <c r="G45">
        <f t="shared" si="14"/>
        <v>0.82000000000000006</v>
      </c>
      <c r="H45">
        <f t="shared" si="15"/>
        <v>5.4535645737111477E-2</v>
      </c>
      <c r="I45">
        <f t="shared" si="16"/>
        <v>0.27333333333333332</v>
      </c>
      <c r="J45">
        <f t="shared" si="17"/>
        <v>0.27333333333333332</v>
      </c>
    </row>
    <row r="46" spans="1:10" x14ac:dyDescent="0.2">
      <c r="A46">
        <v>8.6</v>
      </c>
      <c r="B46">
        <f t="shared" si="9"/>
        <v>0.13333333333333344</v>
      </c>
      <c r="C46">
        <f t="shared" si="10"/>
        <v>0</v>
      </c>
      <c r="D46">
        <f t="shared" si="11"/>
        <v>0.78270453824186803</v>
      </c>
      <c r="E46">
        <f t="shared" si="12"/>
        <v>0.99999999923904159</v>
      </c>
      <c r="F46">
        <f t="shared" si="13"/>
        <v>0.1978161114414182</v>
      </c>
      <c r="G46">
        <f t="shared" si="14"/>
        <v>0.83944444444444444</v>
      </c>
      <c r="H46">
        <f t="shared" si="15"/>
        <v>6.4221488662690701E-2</v>
      </c>
      <c r="I46">
        <f t="shared" si="16"/>
        <v>0.27981481481481479</v>
      </c>
      <c r="J46">
        <f t="shared" si="17"/>
        <v>0.27981481481481479</v>
      </c>
    </row>
    <row r="47" spans="1:10" x14ac:dyDescent="0.2">
      <c r="A47">
        <v>8.8000000000000007</v>
      </c>
      <c r="B47">
        <f t="shared" si="9"/>
        <v>6.666666666666643E-2</v>
      </c>
      <c r="C47">
        <f t="shared" si="10"/>
        <v>0</v>
      </c>
      <c r="D47">
        <f t="shared" si="11"/>
        <v>0.83527021141127222</v>
      </c>
      <c r="E47">
        <f t="shared" si="12"/>
        <v>0.99999999996513211</v>
      </c>
      <c r="F47">
        <f t="shared" si="13"/>
        <v>0.23147521650098246</v>
      </c>
      <c r="G47">
        <f t="shared" si="14"/>
        <v>0.85777777777777786</v>
      </c>
      <c r="H47">
        <f t="shared" si="15"/>
        <v>7.5149000169352151E-2</v>
      </c>
      <c r="I47">
        <f t="shared" si="16"/>
        <v>0.28592592592592592</v>
      </c>
      <c r="J47">
        <f t="shared" si="17"/>
        <v>0.28592592592592592</v>
      </c>
    </row>
    <row r="48" spans="1:10" x14ac:dyDescent="0.2">
      <c r="A48">
        <v>9</v>
      </c>
      <c r="B48">
        <f t="shared" si="9"/>
        <v>0</v>
      </c>
      <c r="C48">
        <f t="shared" si="10"/>
        <v>0</v>
      </c>
      <c r="D48">
        <f t="shared" si="11"/>
        <v>0.88249690258459534</v>
      </c>
      <c r="E48">
        <f t="shared" si="12"/>
        <v>0.99999999999909051</v>
      </c>
      <c r="F48">
        <f t="shared" si="13"/>
        <v>0.2689414213699951</v>
      </c>
      <c r="G48">
        <f t="shared" si="14"/>
        <v>0.875</v>
      </c>
      <c r="H48">
        <f t="shared" si="15"/>
        <v>8.7312496022630512E-2</v>
      </c>
      <c r="I48">
        <f t="shared" si="16"/>
        <v>0.29166666666666663</v>
      </c>
      <c r="J48">
        <f t="shared" si="17"/>
        <v>0.29166666666666663</v>
      </c>
    </row>
    <row r="49" spans="1:10" x14ac:dyDescent="0.2">
      <c r="A49">
        <v>9.1999999999999993</v>
      </c>
      <c r="B49">
        <f t="shared" si="9"/>
        <v>0</v>
      </c>
      <c r="C49">
        <f t="shared" si="10"/>
        <v>0</v>
      </c>
      <c r="D49">
        <f t="shared" si="11"/>
        <v>0.92311634638663576</v>
      </c>
      <c r="E49">
        <f t="shared" si="12"/>
        <v>0.99999999999998956</v>
      </c>
      <c r="F49">
        <f t="shared" si="13"/>
        <v>0.31002551887238738</v>
      </c>
      <c r="G49">
        <f t="shared" si="14"/>
        <v>0.89111111111111108</v>
      </c>
      <c r="H49">
        <f t="shared" si="15"/>
        <v>0.10065054964597318</v>
      </c>
      <c r="I49">
        <f t="shared" si="16"/>
        <v>0.29703703703703699</v>
      </c>
      <c r="J49">
        <f t="shared" si="17"/>
        <v>0.29703703703703699</v>
      </c>
    </row>
    <row r="50" spans="1:10" x14ac:dyDescent="0.2">
      <c r="A50">
        <v>9.4</v>
      </c>
      <c r="B50">
        <f t="shared" si="9"/>
        <v>0</v>
      </c>
      <c r="C50">
        <f t="shared" si="10"/>
        <v>0</v>
      </c>
      <c r="D50">
        <f t="shared" si="11"/>
        <v>0.95599748183309996</v>
      </c>
      <c r="E50">
        <f t="shared" si="12"/>
        <v>1</v>
      </c>
      <c r="F50">
        <f t="shared" si="13"/>
        <v>0.35434369377420466</v>
      </c>
      <c r="G50">
        <f t="shared" si="14"/>
        <v>0.90611111111111109</v>
      </c>
      <c r="H50">
        <f t="shared" si="15"/>
        <v>0.11503855447666705</v>
      </c>
      <c r="I50">
        <f t="shared" si="16"/>
        <v>0.30203703703703699</v>
      </c>
      <c r="J50">
        <f t="shared" si="17"/>
        <v>0.30203703703703699</v>
      </c>
    </row>
    <row r="51" spans="1:10" x14ac:dyDescent="0.2">
      <c r="A51">
        <v>9.6</v>
      </c>
      <c r="B51">
        <f t="shared" si="9"/>
        <v>0</v>
      </c>
      <c r="C51">
        <f t="shared" si="10"/>
        <v>0</v>
      </c>
      <c r="D51">
        <f t="shared" si="11"/>
        <v>0.98019867330675536</v>
      </c>
      <c r="E51">
        <f t="shared" si="12"/>
        <v>1</v>
      </c>
      <c r="F51">
        <f t="shared" si="13"/>
        <v>0.40131233988754794</v>
      </c>
      <c r="G51">
        <f t="shared" si="14"/>
        <v>0.91999999999999993</v>
      </c>
      <c r="H51">
        <f t="shared" si="15"/>
        <v>0.13028704132584512</v>
      </c>
      <c r="I51">
        <f t="shared" si="16"/>
        <v>0.30666666666666664</v>
      </c>
      <c r="J51">
        <f t="shared" si="17"/>
        <v>0.30666666666666664</v>
      </c>
    </row>
    <row r="52" spans="1:10" x14ac:dyDescent="0.2">
      <c r="A52">
        <v>9.8000000000000007</v>
      </c>
      <c r="B52">
        <f t="shared" si="9"/>
        <v>0</v>
      </c>
      <c r="C52">
        <f t="shared" si="10"/>
        <v>0</v>
      </c>
      <c r="D52">
        <f t="shared" si="11"/>
        <v>0.99501247919268243</v>
      </c>
      <c r="E52">
        <f t="shared" si="12"/>
        <v>1</v>
      </c>
      <c r="F52">
        <f t="shared" si="13"/>
        <v>0.45016600268752233</v>
      </c>
      <c r="G52">
        <f t="shared" si="14"/>
        <v>0.93277777777777782</v>
      </c>
      <c r="H52">
        <f t="shared" si="15"/>
        <v>0.14614750349334962</v>
      </c>
      <c r="I52">
        <f t="shared" si="16"/>
        <v>0.31092592592592594</v>
      </c>
      <c r="J52">
        <f t="shared" si="17"/>
        <v>0.31092592592592594</v>
      </c>
    </row>
    <row r="53" spans="1:10" x14ac:dyDescent="0.2">
      <c r="A53">
        <v>10</v>
      </c>
      <c r="B53">
        <f t="shared" si="9"/>
        <v>0</v>
      </c>
      <c r="C53">
        <f t="shared" si="10"/>
        <v>0</v>
      </c>
      <c r="D53">
        <f t="shared" si="11"/>
        <v>1</v>
      </c>
      <c r="E53">
        <f t="shared" si="12"/>
        <v>1</v>
      </c>
      <c r="F53">
        <f t="shared" si="13"/>
        <v>0.5</v>
      </c>
      <c r="G53">
        <f t="shared" si="14"/>
        <v>0.94444444444444442</v>
      </c>
      <c r="H53">
        <f t="shared" si="15"/>
        <v>0.16232623367917487</v>
      </c>
      <c r="I53">
        <f t="shared" si="16"/>
        <v>0.31481481481481477</v>
      </c>
      <c r="J53">
        <f t="shared" si="17"/>
        <v>0.31481481481481477</v>
      </c>
    </row>
    <row r="54" spans="1:10" x14ac:dyDescent="0.2">
      <c r="A54">
        <v>10.199999999999999</v>
      </c>
      <c r="B54">
        <f t="shared" si="9"/>
        <v>0</v>
      </c>
      <c r="C54">
        <f t="shared" si="10"/>
        <v>0</v>
      </c>
      <c r="D54">
        <f t="shared" si="11"/>
        <v>0.99501247919268243</v>
      </c>
      <c r="E54">
        <f t="shared" si="12"/>
        <v>1</v>
      </c>
      <c r="F54">
        <f t="shared" si="13"/>
        <v>0.54983399731247773</v>
      </c>
      <c r="G54">
        <f t="shared" si="14"/>
        <v>0.95499999999999996</v>
      </c>
      <c r="H54">
        <f t="shared" si="15"/>
        <v>0.17850496386500014</v>
      </c>
      <c r="I54">
        <f t="shared" si="16"/>
        <v>0.3183333333333333</v>
      </c>
      <c r="J54">
        <f t="shared" si="17"/>
        <v>0.3183333333333333</v>
      </c>
    </row>
    <row r="55" spans="1:10" x14ac:dyDescent="0.2">
      <c r="A55">
        <v>10.4</v>
      </c>
      <c r="B55">
        <f t="shared" si="9"/>
        <v>0</v>
      </c>
      <c r="C55">
        <f t="shared" si="10"/>
        <v>0</v>
      </c>
      <c r="D55">
        <f t="shared" si="11"/>
        <v>0.98019867330675536</v>
      </c>
      <c r="E55">
        <f t="shared" si="12"/>
        <v>1</v>
      </c>
      <c r="F55">
        <f t="shared" si="13"/>
        <v>0.59868766011245211</v>
      </c>
      <c r="G55">
        <f t="shared" si="14"/>
        <v>0.96444444444444444</v>
      </c>
      <c r="H55">
        <f t="shared" si="15"/>
        <v>0.19436542603250465</v>
      </c>
      <c r="I55">
        <f t="shared" si="16"/>
        <v>0.32148148148148148</v>
      </c>
      <c r="J55">
        <f t="shared" si="17"/>
        <v>0.32148148148148148</v>
      </c>
    </row>
    <row r="56" spans="1:10" x14ac:dyDescent="0.2">
      <c r="A56">
        <v>10.6</v>
      </c>
      <c r="B56">
        <f t="shared" si="9"/>
        <v>0</v>
      </c>
      <c r="C56">
        <f t="shared" si="10"/>
        <v>0</v>
      </c>
      <c r="D56">
        <f t="shared" si="11"/>
        <v>0.95599748183309996</v>
      </c>
      <c r="E56">
        <f t="shared" si="12"/>
        <v>1</v>
      </c>
      <c r="F56">
        <f t="shared" si="13"/>
        <v>0.6456563062257954</v>
      </c>
      <c r="G56">
        <f t="shared" si="14"/>
        <v>0.97277777777777774</v>
      </c>
      <c r="H56">
        <f t="shared" si="15"/>
        <v>0.20961391288168271</v>
      </c>
      <c r="I56">
        <f t="shared" si="16"/>
        <v>0.32425925925925925</v>
      </c>
      <c r="J56">
        <f t="shared" si="17"/>
        <v>0.32425925925925925</v>
      </c>
    </row>
    <row r="57" spans="1:10" x14ac:dyDescent="0.2">
      <c r="A57">
        <v>10.8</v>
      </c>
      <c r="B57">
        <f t="shared" si="9"/>
        <v>0</v>
      </c>
      <c r="C57">
        <f t="shared" si="10"/>
        <v>0</v>
      </c>
      <c r="D57">
        <f t="shared" si="11"/>
        <v>0.92311634638663576</v>
      </c>
      <c r="E57">
        <f t="shared" si="12"/>
        <v>0.99999999999998956</v>
      </c>
      <c r="F57">
        <f t="shared" si="13"/>
        <v>0.68997448112761262</v>
      </c>
      <c r="G57">
        <f t="shared" si="14"/>
        <v>0.98</v>
      </c>
      <c r="H57">
        <f t="shared" si="15"/>
        <v>0.22400191771237654</v>
      </c>
      <c r="I57">
        <f t="shared" si="16"/>
        <v>0.32666666666666666</v>
      </c>
      <c r="J57">
        <f t="shared" si="17"/>
        <v>0.32666666666666666</v>
      </c>
    </row>
    <row r="58" spans="1:10" x14ac:dyDescent="0.2">
      <c r="A58">
        <v>11</v>
      </c>
      <c r="B58">
        <f t="shared" si="9"/>
        <v>0</v>
      </c>
      <c r="C58">
        <f t="shared" si="10"/>
        <v>0</v>
      </c>
      <c r="D58">
        <f t="shared" si="11"/>
        <v>0.88249690258459534</v>
      </c>
      <c r="E58">
        <f t="shared" si="12"/>
        <v>0.99999999999909051</v>
      </c>
      <c r="F58">
        <f t="shared" si="13"/>
        <v>0.7310585786300049</v>
      </c>
      <c r="G58">
        <f t="shared" si="14"/>
        <v>0.98611111111111116</v>
      </c>
      <c r="H58">
        <f t="shared" si="15"/>
        <v>0.23733997133571921</v>
      </c>
      <c r="I58">
        <f t="shared" si="16"/>
        <v>0.32870370370370372</v>
      </c>
      <c r="J58">
        <f t="shared" si="17"/>
        <v>0.32870370370370372</v>
      </c>
    </row>
    <row r="59" spans="1:10" x14ac:dyDescent="0.2">
      <c r="A59">
        <v>11.2</v>
      </c>
      <c r="B59">
        <f t="shared" si="9"/>
        <v>0</v>
      </c>
      <c r="C59">
        <f t="shared" si="10"/>
        <v>0</v>
      </c>
      <c r="D59">
        <f t="shared" si="11"/>
        <v>0.83527021141127222</v>
      </c>
      <c r="E59">
        <f t="shared" si="12"/>
        <v>0.99999999996513211</v>
      </c>
      <c r="F59">
        <f t="shared" si="13"/>
        <v>0.76852478349901754</v>
      </c>
      <c r="G59">
        <f t="shared" si="14"/>
        <v>0.99111111111111105</v>
      </c>
      <c r="H59">
        <f t="shared" si="15"/>
        <v>0.2495034671889976</v>
      </c>
      <c r="I59">
        <f t="shared" si="16"/>
        <v>0.33037037037037031</v>
      </c>
      <c r="J59">
        <f t="shared" si="17"/>
        <v>0.33037037037037031</v>
      </c>
    </row>
    <row r="60" spans="1:10" x14ac:dyDescent="0.2">
      <c r="A60">
        <v>11.4</v>
      </c>
      <c r="B60">
        <f t="shared" si="9"/>
        <v>0</v>
      </c>
      <c r="C60">
        <f t="shared" si="10"/>
        <v>0</v>
      </c>
      <c r="D60">
        <f t="shared" si="11"/>
        <v>0.78270453824186803</v>
      </c>
      <c r="E60">
        <f t="shared" si="12"/>
        <v>0.99999999923904159</v>
      </c>
      <c r="F60">
        <f t="shared" si="13"/>
        <v>0.8021838885585818</v>
      </c>
      <c r="G60">
        <f t="shared" si="14"/>
        <v>0.995</v>
      </c>
      <c r="H60">
        <f t="shared" si="15"/>
        <v>0.26043097869565907</v>
      </c>
      <c r="I60">
        <f t="shared" si="16"/>
        <v>0.33166666666666667</v>
      </c>
      <c r="J60">
        <f t="shared" si="17"/>
        <v>0.33166666666666667</v>
      </c>
    </row>
    <row r="61" spans="1:10" x14ac:dyDescent="0.2">
      <c r="A61">
        <v>11.6</v>
      </c>
      <c r="B61">
        <f t="shared" si="9"/>
        <v>0</v>
      </c>
      <c r="C61">
        <f t="shared" si="10"/>
        <v>0</v>
      </c>
      <c r="D61">
        <f t="shared" si="11"/>
        <v>0.72614903707369094</v>
      </c>
      <c r="E61">
        <f t="shared" si="12"/>
        <v>0.99999998900488374</v>
      </c>
      <c r="F61">
        <f t="shared" si="13"/>
        <v>0.83201838513392445</v>
      </c>
      <c r="G61">
        <f t="shared" si="14"/>
        <v>0.99777777777777776</v>
      </c>
      <c r="H61">
        <f t="shared" si="15"/>
        <v>0.27011682162123829</v>
      </c>
      <c r="I61">
        <f t="shared" si="16"/>
        <v>0.33259259259259255</v>
      </c>
      <c r="J61">
        <f t="shared" si="17"/>
        <v>0.33259259259259255</v>
      </c>
    </row>
    <row r="62" spans="1:10" x14ac:dyDescent="0.2">
      <c r="A62">
        <v>11.8</v>
      </c>
      <c r="B62">
        <f t="shared" si="9"/>
        <v>0</v>
      </c>
      <c r="C62">
        <f t="shared" si="10"/>
        <v>0</v>
      </c>
      <c r="D62">
        <f t="shared" si="11"/>
        <v>0.66697681085847427</v>
      </c>
      <c r="E62">
        <f t="shared" si="12"/>
        <v>0.99999988405548057</v>
      </c>
      <c r="F62">
        <f t="shared" si="13"/>
        <v>0.85814893509951229</v>
      </c>
      <c r="G62">
        <f t="shared" si="14"/>
        <v>0.99944444444444447</v>
      </c>
      <c r="H62">
        <f t="shared" si="15"/>
        <v>0.278600169140997</v>
      </c>
      <c r="I62">
        <f t="shared" si="16"/>
        <v>0.33314814814814814</v>
      </c>
      <c r="J62">
        <f t="shared" si="17"/>
        <v>0.33314814814814814</v>
      </c>
    </row>
    <row r="63" spans="1:10" x14ac:dyDescent="0.2">
      <c r="A63">
        <v>12</v>
      </c>
      <c r="B63">
        <f t="shared" si="9"/>
        <v>0</v>
      </c>
      <c r="C63">
        <f t="shared" si="10"/>
        <v>0</v>
      </c>
      <c r="D63">
        <f t="shared" si="11"/>
        <v>0.60653065971263342</v>
      </c>
      <c r="E63">
        <f t="shared" si="12"/>
        <v>0.99999904632659309</v>
      </c>
      <c r="F63">
        <f t="shared" si="13"/>
        <v>0.88079707797788231</v>
      </c>
      <c r="G63">
        <f t="shared" si="14"/>
        <v>1</v>
      </c>
      <c r="H63">
        <f t="shared" si="15"/>
        <v>0.28595294460754428</v>
      </c>
      <c r="I63">
        <f t="shared" si="16"/>
        <v>0.33333333333333331</v>
      </c>
      <c r="J63">
        <f t="shared" si="17"/>
        <v>0.33333333333333331</v>
      </c>
    </row>
    <row r="64" spans="1:10" x14ac:dyDescent="0.2">
      <c r="A64">
        <v>12.2</v>
      </c>
      <c r="B64">
        <f t="shared" si="9"/>
        <v>0</v>
      </c>
      <c r="C64">
        <f t="shared" si="10"/>
        <v>0</v>
      </c>
      <c r="D64">
        <f t="shared" si="11"/>
        <v>0.54607442663970962</v>
      </c>
      <c r="E64">
        <f t="shared" si="12"/>
        <v>0.99999358419724749</v>
      </c>
      <c r="F64">
        <f t="shared" si="13"/>
        <v>0.9002495108803148</v>
      </c>
      <c r="G64">
        <f t="shared" si="14"/>
        <v>1</v>
      </c>
      <c r="H64">
        <f t="shared" si="15"/>
        <v>0.29226822494544169</v>
      </c>
      <c r="I64">
        <f t="shared" si="16"/>
        <v>0.33333333333333331</v>
      </c>
      <c r="J64">
        <f t="shared" si="17"/>
        <v>0.33333333333333331</v>
      </c>
    </row>
    <row r="65" spans="1:10" x14ac:dyDescent="0.2">
      <c r="A65">
        <v>12.4</v>
      </c>
      <c r="B65">
        <f t="shared" si="9"/>
        <v>0</v>
      </c>
      <c r="C65">
        <f t="shared" si="10"/>
        <v>0</v>
      </c>
      <c r="D65">
        <f t="shared" si="11"/>
        <v>0.48675225595997157</v>
      </c>
      <c r="E65">
        <f t="shared" si="12"/>
        <v>0.99996343975229984</v>
      </c>
      <c r="F65">
        <f t="shared" si="13"/>
        <v>0.91682730350607766</v>
      </c>
      <c r="G65">
        <f t="shared" si="14"/>
        <v>1</v>
      </c>
      <c r="H65">
        <f t="shared" si="15"/>
        <v>0.29765024622475067</v>
      </c>
      <c r="I65">
        <f t="shared" si="16"/>
        <v>0.33333333333333331</v>
      </c>
      <c r="J65">
        <f t="shared" si="17"/>
        <v>0.33333333333333331</v>
      </c>
    </row>
    <row r="66" spans="1:10" x14ac:dyDescent="0.2">
      <c r="A66">
        <v>12.6</v>
      </c>
      <c r="B66">
        <f t="shared" si="9"/>
        <v>0</v>
      </c>
      <c r="C66">
        <f t="shared" si="10"/>
        <v>0</v>
      </c>
      <c r="D66">
        <f t="shared" si="11"/>
        <v>0.42955735821073926</v>
      </c>
      <c r="E66">
        <f t="shared" si="12"/>
        <v>0.99981878738559993</v>
      </c>
      <c r="F66">
        <f t="shared" si="13"/>
        <v>0.93086157965665306</v>
      </c>
      <c r="G66">
        <f t="shared" si="14"/>
        <v>1</v>
      </c>
      <c r="H66">
        <f t="shared" si="15"/>
        <v>0.30220650860462345</v>
      </c>
      <c r="I66">
        <f t="shared" si="16"/>
        <v>0.33333333333333331</v>
      </c>
      <c r="J66">
        <f t="shared" si="17"/>
        <v>0.33333333333333331</v>
      </c>
    </row>
    <row r="67" spans="1:10" x14ac:dyDescent="0.2">
      <c r="A67">
        <v>12.8</v>
      </c>
      <c r="B67">
        <f t="shared" ref="B67:B98" si="18">IF(A67&lt;$N$2,0,IF(AND($N$2&lt;=A67,A67&lt;=$O$2),(A67-$N$2)/($O$2-$N$2),IF(AND($O$2&lt;A67,A67&lt;=$P$2),1,IF(AND($P$2&lt;A67,A67&lt;=$Q$2),($Q$2-A67)/($Q$2-$P$2),0))))</f>
        <v>0</v>
      </c>
      <c r="C67">
        <f t="shared" ref="C67:C103" si="19">IF(A67&lt;$N$3,0,IF(AND($N$3&lt;=A67,A67&lt;=$O$3),(A67-$N$3)/($O$3-$N$3),IF(AND($O$3&lt;A67,A67&lt;=$P$3),($P$3-A67)/($P$3-$O$3),0)))</f>
        <v>0</v>
      </c>
      <c r="D67">
        <f t="shared" ref="D67:D103" si="20">1/EXP(((A67-$N$4)^2)/(2*$O$4^2))</f>
        <v>0.37531109885139935</v>
      </c>
      <c r="E67">
        <f t="shared" ref="E67:E103" si="21">1/(1+ABS((A67-$P$5)/$N$5)^(2*$O$5))</f>
        <v>0.99920271350998313</v>
      </c>
      <c r="F67">
        <f t="shared" ref="F67:F103" si="22">1/(1+EXP(-$N$6*(A67-$P$6)))</f>
        <v>0.94267582410113127</v>
      </c>
      <c r="G67">
        <f t="shared" ref="G67:G103" si="23">IF(A67&lt;$N$7,0,IF(AND(A67&lt;=$O$7,A67&gt;=$N$7),2*(((A67-$N$7)/($P$7-$N$7))^2),IF(AND(A67&lt;=$P$7,A67&gt;=$O$7),(1-2*((($P$7-A67)/($P$7-$N$7))^2)),1)))</f>
        <v>1</v>
      </c>
      <c r="H67">
        <f t="shared" ref="H67:H103" si="24">F67*$P$10</f>
        <v>0.30604203221349796</v>
      </c>
      <c r="I67">
        <f t="shared" ref="I67:I103" si="25">$P$11*G67</f>
        <v>0.33333333333333331</v>
      </c>
      <c r="J67">
        <f t="shared" ref="J67:J98" si="26">MAX(H67:I67)</f>
        <v>0.33333333333333331</v>
      </c>
    </row>
    <row r="68" spans="1:10" x14ac:dyDescent="0.2">
      <c r="A68">
        <v>13</v>
      </c>
      <c r="B68">
        <f t="shared" si="18"/>
        <v>0</v>
      </c>
      <c r="C68">
        <f t="shared" si="19"/>
        <v>0</v>
      </c>
      <c r="D68">
        <f t="shared" si="20"/>
        <v>0.32465246735834974</v>
      </c>
      <c r="E68">
        <f t="shared" si="21"/>
        <v>0.99683881285547993</v>
      </c>
      <c r="F68">
        <f t="shared" si="22"/>
        <v>0.95257412682243336</v>
      </c>
      <c r="G68">
        <f t="shared" si="23"/>
        <v>1</v>
      </c>
      <c r="H68">
        <f t="shared" si="24"/>
        <v>0.30925554061462857</v>
      </c>
      <c r="I68">
        <f t="shared" si="25"/>
        <v>0.33333333333333331</v>
      </c>
      <c r="J68">
        <f t="shared" si="26"/>
        <v>0.33333333333333331</v>
      </c>
    </row>
    <row r="69" spans="1:10" x14ac:dyDescent="0.2">
      <c r="A69">
        <v>13.2</v>
      </c>
      <c r="B69">
        <f t="shared" si="18"/>
        <v>0</v>
      </c>
      <c r="C69">
        <f t="shared" si="19"/>
        <v>0</v>
      </c>
      <c r="D69">
        <f t="shared" si="20"/>
        <v>0.2780373004531943</v>
      </c>
      <c r="E69">
        <f t="shared" si="21"/>
        <v>0.988602192725058</v>
      </c>
      <c r="F69">
        <f t="shared" si="22"/>
        <v>0.96083427720323566</v>
      </c>
      <c r="G69">
        <f t="shared" si="23"/>
        <v>1</v>
      </c>
      <c r="H69">
        <f t="shared" si="24"/>
        <v>0.31193721881650704</v>
      </c>
      <c r="I69">
        <f t="shared" si="25"/>
        <v>0.33333333333333331</v>
      </c>
      <c r="J69">
        <f t="shared" si="26"/>
        <v>0.33333333333333331</v>
      </c>
    </row>
    <row r="70" spans="1:10" x14ac:dyDescent="0.2">
      <c r="A70">
        <v>13.4</v>
      </c>
      <c r="B70">
        <f t="shared" si="18"/>
        <v>0</v>
      </c>
      <c r="C70">
        <f t="shared" si="19"/>
        <v>0</v>
      </c>
      <c r="D70">
        <f t="shared" si="20"/>
        <v>0.23574607655586347</v>
      </c>
      <c r="E70">
        <f t="shared" si="21"/>
        <v>0.96268671436973718</v>
      </c>
      <c r="F70">
        <f t="shared" si="22"/>
        <v>0.96770453530154954</v>
      </c>
      <c r="G70">
        <f t="shared" si="23"/>
        <v>1</v>
      </c>
      <c r="H70">
        <f t="shared" si="24"/>
        <v>0.31416766505951332</v>
      </c>
      <c r="I70">
        <f t="shared" si="25"/>
        <v>0.33333333333333331</v>
      </c>
      <c r="J70">
        <f t="shared" si="26"/>
        <v>0.33333333333333331</v>
      </c>
    </row>
    <row r="71" spans="1:10" x14ac:dyDescent="0.2">
      <c r="A71">
        <v>13.6</v>
      </c>
      <c r="B71">
        <f t="shared" si="18"/>
        <v>0</v>
      </c>
      <c r="C71">
        <f t="shared" si="19"/>
        <v>0</v>
      </c>
      <c r="D71">
        <f t="shared" si="20"/>
        <v>0.19789869908361474</v>
      </c>
      <c r="E71">
        <f t="shared" si="21"/>
        <v>0.89160201035483344</v>
      </c>
      <c r="F71">
        <f t="shared" si="22"/>
        <v>0.97340300642313404</v>
      </c>
      <c r="G71">
        <f t="shared" si="23"/>
        <v>1</v>
      </c>
      <c r="H71">
        <f t="shared" si="24"/>
        <v>0.316017687769306</v>
      </c>
      <c r="I71">
        <f t="shared" si="25"/>
        <v>0.33333333333333331</v>
      </c>
      <c r="J71">
        <f t="shared" si="26"/>
        <v>0.33333333333333331</v>
      </c>
    </row>
    <row r="72" spans="1:10" x14ac:dyDescent="0.2">
      <c r="A72">
        <v>13.8</v>
      </c>
      <c r="B72">
        <f t="shared" si="18"/>
        <v>0</v>
      </c>
      <c r="C72">
        <f t="shared" si="19"/>
        <v>0</v>
      </c>
      <c r="D72">
        <f t="shared" si="20"/>
        <v>0.16447445657715479</v>
      </c>
      <c r="E72">
        <f t="shared" si="21"/>
        <v>0.73611362731461971</v>
      </c>
      <c r="F72">
        <f t="shared" si="22"/>
        <v>0.97811872906386943</v>
      </c>
      <c r="G72">
        <f t="shared" si="23"/>
        <v>1</v>
      </c>
      <c r="H72">
        <f t="shared" si="24"/>
        <v>0.31754865875999838</v>
      </c>
      <c r="I72">
        <f t="shared" si="25"/>
        <v>0.33333333333333331</v>
      </c>
      <c r="J72">
        <f t="shared" si="26"/>
        <v>0.33333333333333331</v>
      </c>
    </row>
    <row r="73" spans="1:10" x14ac:dyDescent="0.2">
      <c r="A73">
        <v>14</v>
      </c>
      <c r="B73">
        <f t="shared" si="18"/>
        <v>0</v>
      </c>
      <c r="C73">
        <f t="shared" si="19"/>
        <v>0</v>
      </c>
      <c r="D73">
        <f t="shared" si="20"/>
        <v>0.1353352832366127</v>
      </c>
      <c r="E73">
        <f t="shared" si="21"/>
        <v>0.5</v>
      </c>
      <c r="F73">
        <f t="shared" si="22"/>
        <v>0.98201379003790845</v>
      </c>
      <c r="G73">
        <f t="shared" si="23"/>
        <v>1</v>
      </c>
      <c r="H73">
        <f t="shared" si="24"/>
        <v>0.31881319991573137</v>
      </c>
      <c r="I73">
        <f t="shared" si="25"/>
        <v>0.33333333333333331</v>
      </c>
      <c r="J73">
        <f t="shared" si="26"/>
        <v>0.33333333333333331</v>
      </c>
    </row>
    <row r="74" spans="1:10" x14ac:dyDescent="0.2">
      <c r="A74">
        <v>14.2</v>
      </c>
      <c r="B74">
        <f t="shared" si="18"/>
        <v>0</v>
      </c>
      <c r="C74">
        <f t="shared" si="19"/>
        <v>0</v>
      </c>
      <c r="D74">
        <f t="shared" si="20"/>
        <v>0.11025052530448533</v>
      </c>
      <c r="E74">
        <f t="shared" si="21"/>
        <v>0.27372529717242716</v>
      </c>
      <c r="F74">
        <f t="shared" si="22"/>
        <v>0.98522596830672693</v>
      </c>
      <c r="G74">
        <f t="shared" si="23"/>
        <v>1</v>
      </c>
      <c r="H74">
        <f t="shared" si="24"/>
        <v>0.31985604151629821</v>
      </c>
      <c r="I74">
        <f t="shared" si="25"/>
        <v>0.33333333333333331</v>
      </c>
      <c r="J74">
        <f t="shared" si="26"/>
        <v>0.33333333333333331</v>
      </c>
    </row>
    <row r="75" spans="1:10" x14ac:dyDescent="0.2">
      <c r="A75">
        <v>14.4</v>
      </c>
      <c r="B75">
        <f t="shared" si="18"/>
        <v>0</v>
      </c>
      <c r="C75">
        <f t="shared" si="19"/>
        <v>0</v>
      </c>
      <c r="D75">
        <f t="shared" si="20"/>
        <v>8.8921617459386301E-2</v>
      </c>
      <c r="E75">
        <f t="shared" si="21"/>
        <v>0.12940795943806788</v>
      </c>
      <c r="F75">
        <f t="shared" si="22"/>
        <v>0.98787156501572571</v>
      </c>
      <c r="G75">
        <f t="shared" si="23"/>
        <v>1</v>
      </c>
      <c r="H75">
        <f t="shared" si="24"/>
        <v>0.32071494101550974</v>
      </c>
      <c r="I75">
        <f t="shared" si="25"/>
        <v>0.33333333333333331</v>
      </c>
      <c r="J75">
        <f t="shared" si="26"/>
        <v>0.33333333333333331</v>
      </c>
    </row>
    <row r="76" spans="1:10" x14ac:dyDescent="0.2">
      <c r="A76">
        <v>14.6</v>
      </c>
      <c r="B76">
        <f t="shared" si="18"/>
        <v>0</v>
      </c>
      <c r="C76">
        <f t="shared" si="19"/>
        <v>0</v>
      </c>
      <c r="D76">
        <f t="shared" si="20"/>
        <v>7.1005353739637012E-2</v>
      </c>
      <c r="E76">
        <f t="shared" si="21"/>
        <v>5.7582002524359216E-2</v>
      </c>
      <c r="F76">
        <f t="shared" si="22"/>
        <v>0.99004819813309575</v>
      </c>
      <c r="G76">
        <f t="shared" si="23"/>
        <v>1</v>
      </c>
      <c r="H76">
        <f t="shared" si="24"/>
        <v>0.32142159032759782</v>
      </c>
      <c r="I76">
        <f t="shared" si="25"/>
        <v>0.33333333333333331</v>
      </c>
      <c r="J76">
        <f t="shared" si="26"/>
        <v>0.33333333333333331</v>
      </c>
    </row>
    <row r="77" spans="1:10" x14ac:dyDescent="0.2">
      <c r="A77">
        <v>14.8</v>
      </c>
      <c r="B77">
        <f t="shared" si="18"/>
        <v>0</v>
      </c>
      <c r="C77">
        <f t="shared" si="19"/>
        <v>0</v>
      </c>
      <c r="D77">
        <f t="shared" si="20"/>
        <v>5.6134762834133684E-2</v>
      </c>
      <c r="E77">
        <f t="shared" si="21"/>
        <v>2.5420971333277132E-2</v>
      </c>
      <c r="F77">
        <f t="shared" si="22"/>
        <v>0.99183742884684012</v>
      </c>
      <c r="G77">
        <f t="shared" si="23"/>
        <v>1</v>
      </c>
      <c r="H77">
        <f t="shared" si="24"/>
        <v>0.32200246849348829</v>
      </c>
      <c r="I77">
        <f t="shared" si="25"/>
        <v>0.33333333333333331</v>
      </c>
      <c r="J77">
        <f t="shared" si="26"/>
        <v>0.33333333333333331</v>
      </c>
    </row>
    <row r="78" spans="1:10" x14ac:dyDescent="0.2">
      <c r="A78">
        <v>15</v>
      </c>
      <c r="B78">
        <f t="shared" si="18"/>
        <v>0</v>
      </c>
      <c r="C78">
        <f t="shared" si="19"/>
        <v>0</v>
      </c>
      <c r="D78">
        <f t="shared" si="20"/>
        <v>4.3936933623407413E-2</v>
      </c>
      <c r="E78">
        <f t="shared" si="21"/>
        <v>1.139780727494202E-2</v>
      </c>
      <c r="F78">
        <f t="shared" si="22"/>
        <v>0.99330714907571527</v>
      </c>
      <c r="G78">
        <f t="shared" si="23"/>
        <v>1</v>
      </c>
      <c r="H78">
        <f t="shared" si="24"/>
        <v>0.32247961679211906</v>
      </c>
      <c r="I78">
        <f t="shared" si="25"/>
        <v>0.33333333333333331</v>
      </c>
      <c r="J78">
        <f t="shared" si="26"/>
        <v>0.33333333333333331</v>
      </c>
    </row>
    <row r="79" spans="1:10" x14ac:dyDescent="0.2">
      <c r="A79">
        <v>15.2</v>
      </c>
      <c r="B79">
        <f t="shared" si="18"/>
        <v>0</v>
      </c>
      <c r="C79">
        <f t="shared" si="19"/>
        <v>0</v>
      </c>
      <c r="D79">
        <f t="shared" si="20"/>
        <v>3.4047454734599372E-2</v>
      </c>
      <c r="E79">
        <f t="shared" si="21"/>
        <v>5.2342418011532832E-3</v>
      </c>
      <c r="F79">
        <f t="shared" si="22"/>
        <v>0.99451370110054949</v>
      </c>
      <c r="G79">
        <f t="shared" si="23"/>
        <v>1</v>
      </c>
      <c r="H79">
        <f t="shared" si="24"/>
        <v>0.32287132688397774</v>
      </c>
      <c r="I79">
        <f t="shared" si="25"/>
        <v>0.33333333333333331</v>
      </c>
      <c r="J79">
        <f t="shared" si="26"/>
        <v>0.33333333333333331</v>
      </c>
    </row>
    <row r="80" spans="1:10" x14ac:dyDescent="0.2">
      <c r="A80">
        <v>15.4</v>
      </c>
      <c r="B80">
        <f t="shared" si="18"/>
        <v>0</v>
      </c>
      <c r="C80">
        <f t="shared" si="19"/>
        <v>0</v>
      </c>
      <c r="D80">
        <f t="shared" si="20"/>
        <v>2.6121409853918223E-2</v>
      </c>
      <c r="E80">
        <f t="shared" si="21"/>
        <v>2.4674689577465336E-3</v>
      </c>
      <c r="F80">
        <f t="shared" si="22"/>
        <v>0.99550372683905886</v>
      </c>
      <c r="G80">
        <f t="shared" si="23"/>
        <v>1</v>
      </c>
      <c r="H80">
        <f t="shared" si="24"/>
        <v>0.32319274118273306</v>
      </c>
      <c r="I80">
        <f t="shared" si="25"/>
        <v>0.33333333333333331</v>
      </c>
      <c r="J80">
        <f t="shared" si="26"/>
        <v>0.33333333333333331</v>
      </c>
    </row>
    <row r="81" spans="1:10" x14ac:dyDescent="0.2">
      <c r="A81">
        <v>15.6</v>
      </c>
      <c r="B81">
        <f t="shared" si="18"/>
        <v>0</v>
      </c>
      <c r="C81">
        <f t="shared" si="19"/>
        <v>0</v>
      </c>
      <c r="D81">
        <f t="shared" si="20"/>
        <v>1.9841094744370295E-2</v>
      </c>
      <c r="E81">
        <f t="shared" si="21"/>
        <v>1.1937696385379887E-3</v>
      </c>
      <c r="F81">
        <f t="shared" si="22"/>
        <v>0.99631576010056411</v>
      </c>
      <c r="G81">
        <f t="shared" si="23"/>
        <v>1</v>
      </c>
      <c r="H81">
        <f t="shared" si="24"/>
        <v>0.3234563697846578</v>
      </c>
      <c r="I81">
        <f t="shared" si="25"/>
        <v>0.33333333333333331</v>
      </c>
      <c r="J81">
        <f t="shared" si="26"/>
        <v>0.33333333333333331</v>
      </c>
    </row>
    <row r="82" spans="1:10" x14ac:dyDescent="0.2">
      <c r="A82">
        <v>15.8</v>
      </c>
      <c r="B82">
        <f t="shared" si="18"/>
        <v>0</v>
      </c>
      <c r="C82">
        <f t="shared" si="19"/>
        <v>0</v>
      </c>
      <c r="D82">
        <f t="shared" si="20"/>
        <v>1.492078606906783E-2</v>
      </c>
      <c r="E82">
        <f t="shared" si="21"/>
        <v>5.9208320308558164E-4</v>
      </c>
      <c r="F82">
        <f t="shared" si="22"/>
        <v>0.99698158367529166</v>
      </c>
      <c r="G82">
        <f t="shared" si="23"/>
        <v>1</v>
      </c>
      <c r="H82">
        <f t="shared" si="24"/>
        <v>0.32367253105101845</v>
      </c>
      <c r="I82">
        <f t="shared" si="25"/>
        <v>0.33333333333333331</v>
      </c>
      <c r="J82">
        <f t="shared" si="26"/>
        <v>0.33333333333333331</v>
      </c>
    </row>
    <row r="83" spans="1:10" x14ac:dyDescent="0.2">
      <c r="A83">
        <v>16</v>
      </c>
      <c r="B83">
        <f t="shared" si="18"/>
        <v>0</v>
      </c>
      <c r="C83">
        <f t="shared" si="19"/>
        <v>0</v>
      </c>
      <c r="D83">
        <f t="shared" si="20"/>
        <v>1.1108996538242306E-2</v>
      </c>
      <c r="E83">
        <f t="shared" si="21"/>
        <v>3.0063824928391918E-4</v>
      </c>
      <c r="F83">
        <f t="shared" si="22"/>
        <v>0.99752737684336534</v>
      </c>
      <c r="G83">
        <f t="shared" si="23"/>
        <v>1</v>
      </c>
      <c r="H83">
        <f t="shared" si="24"/>
        <v>0.32384972414970092</v>
      </c>
      <c r="I83">
        <f t="shared" si="25"/>
        <v>0.33333333333333331</v>
      </c>
      <c r="J83">
        <f t="shared" si="26"/>
        <v>0.33333333333333331</v>
      </c>
    </row>
    <row r="84" spans="1:10" x14ac:dyDescent="0.2">
      <c r="A84">
        <v>16.2</v>
      </c>
      <c r="B84">
        <f t="shared" si="18"/>
        <v>0</v>
      </c>
      <c r="C84">
        <f t="shared" si="19"/>
        <v>0</v>
      </c>
      <c r="D84">
        <f t="shared" si="20"/>
        <v>8.1887010143740901E-3</v>
      </c>
      <c r="E84">
        <f t="shared" si="21"/>
        <v>1.5606239024626567E-4</v>
      </c>
      <c r="F84">
        <f t="shared" si="22"/>
        <v>0.9979746796109501</v>
      </c>
      <c r="G84">
        <f t="shared" si="23"/>
        <v>1</v>
      </c>
      <c r="H84">
        <f t="shared" si="24"/>
        <v>0.32399494209685353</v>
      </c>
      <c r="I84">
        <f t="shared" si="25"/>
        <v>0.33333333333333331</v>
      </c>
      <c r="J84">
        <f t="shared" si="26"/>
        <v>0.33333333333333331</v>
      </c>
    </row>
    <row r="85" spans="1:10" x14ac:dyDescent="0.2">
      <c r="A85">
        <v>16.399999999999999</v>
      </c>
      <c r="B85">
        <f t="shared" si="18"/>
        <v>0</v>
      </c>
      <c r="C85">
        <f t="shared" si="19"/>
        <v>0</v>
      </c>
      <c r="D85">
        <f t="shared" si="20"/>
        <v>5.9760228950059592E-3</v>
      </c>
      <c r="E85">
        <f t="shared" si="21"/>
        <v>8.2711219543578495E-5</v>
      </c>
      <c r="F85">
        <f t="shared" si="22"/>
        <v>0.99834119891982553</v>
      </c>
      <c r="G85">
        <f t="shared" si="23"/>
        <v>1</v>
      </c>
      <c r="H85">
        <f t="shared" si="24"/>
        <v>0.32411393349481438</v>
      </c>
      <c r="I85">
        <f t="shared" si="25"/>
        <v>0.33333333333333331</v>
      </c>
      <c r="J85">
        <f t="shared" si="26"/>
        <v>0.33333333333333331</v>
      </c>
    </row>
    <row r="86" spans="1:10" x14ac:dyDescent="0.2">
      <c r="A86">
        <v>16.600000000000001</v>
      </c>
      <c r="B86">
        <f t="shared" si="18"/>
        <v>0</v>
      </c>
      <c r="C86">
        <f t="shared" si="19"/>
        <v>0</v>
      </c>
      <c r="D86">
        <f t="shared" si="20"/>
        <v>4.3178400076330703E-3</v>
      </c>
      <c r="E86">
        <f t="shared" si="21"/>
        <v>4.4699400920980734E-5</v>
      </c>
      <c r="F86">
        <f t="shared" si="22"/>
        <v>0.9986414800495711</v>
      </c>
      <c r="G86">
        <f t="shared" si="23"/>
        <v>1</v>
      </c>
      <c r="H86">
        <f t="shared" si="24"/>
        <v>0.32421142050448748</v>
      </c>
      <c r="I86">
        <f t="shared" si="25"/>
        <v>0.33333333333333331</v>
      </c>
      <c r="J86">
        <f t="shared" si="26"/>
        <v>0.33333333333333331</v>
      </c>
    </row>
    <row r="87" spans="1:10" x14ac:dyDescent="0.2">
      <c r="A87">
        <v>16.8</v>
      </c>
      <c r="B87">
        <f t="shared" si="18"/>
        <v>0</v>
      </c>
      <c r="C87">
        <f t="shared" si="19"/>
        <v>0</v>
      </c>
      <c r="D87">
        <f t="shared" si="20"/>
        <v>3.0887154082367661E-3</v>
      </c>
      <c r="E87">
        <f t="shared" si="21"/>
        <v>2.4604292808514814E-5</v>
      </c>
      <c r="F87">
        <f t="shared" si="22"/>
        <v>0.99888746396713979</v>
      </c>
      <c r="G87">
        <f t="shared" si="23"/>
        <v>1</v>
      </c>
      <c r="H87">
        <f t="shared" si="24"/>
        <v>0.32429127979025663</v>
      </c>
      <c r="I87">
        <f t="shared" si="25"/>
        <v>0.33333333333333331</v>
      </c>
      <c r="J87">
        <f t="shared" si="26"/>
        <v>0.33333333333333331</v>
      </c>
    </row>
    <row r="88" spans="1:10" x14ac:dyDescent="0.2">
      <c r="A88">
        <v>17</v>
      </c>
      <c r="B88">
        <f t="shared" si="18"/>
        <v>0</v>
      </c>
      <c r="C88">
        <f t="shared" si="19"/>
        <v>0</v>
      </c>
      <c r="D88">
        <f t="shared" si="20"/>
        <v>2.1874911181828851E-3</v>
      </c>
      <c r="E88">
        <f t="shared" si="21"/>
        <v>1.377948676089912E-5</v>
      </c>
      <c r="F88">
        <f t="shared" si="22"/>
        <v>0.9990889488055994</v>
      </c>
      <c r="G88">
        <f t="shared" si="23"/>
        <v>1</v>
      </c>
      <c r="H88">
        <f t="shared" si="24"/>
        <v>0.32435669234019782</v>
      </c>
      <c r="I88">
        <f t="shared" si="25"/>
        <v>0.33333333333333331</v>
      </c>
      <c r="J88">
        <f t="shared" si="26"/>
        <v>0.33333333333333331</v>
      </c>
    </row>
    <row r="89" spans="1:10" x14ac:dyDescent="0.2">
      <c r="A89">
        <v>17.2</v>
      </c>
      <c r="B89">
        <f t="shared" si="18"/>
        <v>0</v>
      </c>
      <c r="C89">
        <f t="shared" si="19"/>
        <v>0</v>
      </c>
      <c r="D89">
        <f t="shared" si="20"/>
        <v>1.5338106793244659E-3</v>
      </c>
      <c r="E89">
        <f t="shared" si="21"/>
        <v>7.844160861664973E-6</v>
      </c>
      <c r="F89">
        <f t="shared" si="22"/>
        <v>0.99925397116616332</v>
      </c>
      <c r="G89">
        <f t="shared" si="23"/>
        <v>1</v>
      </c>
      <c r="H89">
        <f t="shared" si="24"/>
        <v>0.32441026725672417</v>
      </c>
      <c r="I89">
        <f t="shared" si="25"/>
        <v>0.33333333333333331</v>
      </c>
      <c r="J89">
        <f t="shared" si="26"/>
        <v>0.33333333333333331</v>
      </c>
    </row>
    <row r="90" spans="1:10" x14ac:dyDescent="0.2">
      <c r="A90">
        <v>17.399999999999999</v>
      </c>
      <c r="B90">
        <f t="shared" si="18"/>
        <v>0</v>
      </c>
      <c r="C90">
        <f t="shared" si="19"/>
        <v>0</v>
      </c>
      <c r="D90">
        <f t="shared" si="20"/>
        <v>1.0647662366679233E-3</v>
      </c>
      <c r="E90">
        <f t="shared" si="21"/>
        <v>4.5348555975893284E-6</v>
      </c>
      <c r="F90">
        <f t="shared" si="22"/>
        <v>0.99938912064056562</v>
      </c>
      <c r="G90">
        <f t="shared" si="23"/>
        <v>1</v>
      </c>
      <c r="H90">
        <f t="shared" si="24"/>
        <v>0.32445414386705107</v>
      </c>
      <c r="I90">
        <f t="shared" si="25"/>
        <v>0.33333333333333331</v>
      </c>
      <c r="J90">
        <f t="shared" si="26"/>
        <v>0.33333333333333331</v>
      </c>
    </row>
    <row r="91" spans="1:10" x14ac:dyDescent="0.2">
      <c r="A91">
        <v>17.600000000000001</v>
      </c>
      <c r="B91">
        <f t="shared" si="18"/>
        <v>0</v>
      </c>
      <c r="C91">
        <f t="shared" si="19"/>
        <v>0</v>
      </c>
      <c r="D91">
        <f t="shared" si="20"/>
        <v>7.3180241888047082E-4</v>
      </c>
      <c r="E91">
        <f t="shared" si="21"/>
        <v>2.6602767912368985E-6</v>
      </c>
      <c r="F91">
        <f t="shared" si="22"/>
        <v>0.99949979889292051</v>
      </c>
      <c r="G91">
        <f t="shared" si="23"/>
        <v>1</v>
      </c>
      <c r="H91">
        <f t="shared" si="24"/>
        <v>0.32449007583476103</v>
      </c>
      <c r="I91">
        <f t="shared" si="25"/>
        <v>0.33333333333333331</v>
      </c>
      <c r="J91">
        <f t="shared" si="26"/>
        <v>0.33333333333333331</v>
      </c>
    </row>
    <row r="92" spans="1:10" x14ac:dyDescent="0.2">
      <c r="A92">
        <v>17.8</v>
      </c>
      <c r="B92">
        <f t="shared" si="18"/>
        <v>0</v>
      </c>
      <c r="C92">
        <f t="shared" si="19"/>
        <v>0</v>
      </c>
      <c r="D92">
        <f t="shared" si="20"/>
        <v>4.9795542150327305E-4</v>
      </c>
      <c r="E92">
        <f t="shared" si="21"/>
        <v>1.582366520246841E-6</v>
      </c>
      <c r="F92">
        <f t="shared" si="22"/>
        <v>0.99959043283501392</v>
      </c>
      <c r="G92">
        <f t="shared" si="23"/>
        <v>1</v>
      </c>
      <c r="H92">
        <f t="shared" si="24"/>
        <v>0.32451950036768806</v>
      </c>
      <c r="I92">
        <f t="shared" si="25"/>
        <v>0.33333333333333331</v>
      </c>
      <c r="J92">
        <f t="shared" si="26"/>
        <v>0.33333333333333331</v>
      </c>
    </row>
    <row r="93" spans="1:10" x14ac:dyDescent="0.2">
      <c r="A93">
        <v>18</v>
      </c>
      <c r="B93">
        <f t="shared" si="18"/>
        <v>0</v>
      </c>
      <c r="C93">
        <f t="shared" si="19"/>
        <v>0</v>
      </c>
      <c r="D93">
        <f t="shared" si="20"/>
        <v>3.3546262790251185E-4</v>
      </c>
      <c r="E93">
        <f t="shared" si="21"/>
        <v>9.5367340691241559E-7</v>
      </c>
      <c r="F93">
        <f t="shared" si="22"/>
        <v>0.99966464986953363</v>
      </c>
      <c r="G93">
        <f t="shared" si="23"/>
        <v>1</v>
      </c>
      <c r="H93">
        <f t="shared" si="24"/>
        <v>0.3245435951110649</v>
      </c>
      <c r="I93">
        <f t="shared" si="25"/>
        <v>0.33333333333333331</v>
      </c>
      <c r="J93">
        <f t="shared" si="26"/>
        <v>0.33333333333333331</v>
      </c>
    </row>
    <row r="94" spans="1:10" x14ac:dyDescent="0.2">
      <c r="A94">
        <v>18.2</v>
      </c>
      <c r="B94">
        <f t="shared" si="18"/>
        <v>0</v>
      </c>
      <c r="C94">
        <f t="shared" si="19"/>
        <v>0</v>
      </c>
      <c r="D94">
        <f t="shared" si="20"/>
        <v>2.2374579372062055E-4</v>
      </c>
      <c r="E94">
        <f t="shared" si="21"/>
        <v>5.8199938553001085E-7</v>
      </c>
      <c r="F94">
        <f t="shared" si="22"/>
        <v>0.99972542184389857</v>
      </c>
      <c r="G94">
        <f t="shared" si="23"/>
        <v>1</v>
      </c>
      <c r="H94">
        <f t="shared" si="24"/>
        <v>0.32456332488248868</v>
      </c>
      <c r="I94">
        <f t="shared" si="25"/>
        <v>0.33333333333333331</v>
      </c>
      <c r="J94">
        <f t="shared" si="26"/>
        <v>0.33333333333333331</v>
      </c>
    </row>
    <row r="95" spans="1:10" x14ac:dyDescent="0.2">
      <c r="A95">
        <v>18.399999999999999</v>
      </c>
      <c r="B95">
        <f t="shared" si="18"/>
        <v>0</v>
      </c>
      <c r="C95">
        <f t="shared" si="19"/>
        <v>0</v>
      </c>
      <c r="D95">
        <f t="shared" si="20"/>
        <v>1.4774836023203415E-4</v>
      </c>
      <c r="E95">
        <f t="shared" si="21"/>
        <v>3.5942969074986627E-7</v>
      </c>
      <c r="F95">
        <f t="shared" si="22"/>
        <v>0.99977518322976666</v>
      </c>
      <c r="G95">
        <f t="shared" si="23"/>
        <v>1</v>
      </c>
      <c r="H95">
        <f t="shared" si="24"/>
        <v>0.32457948003918996</v>
      </c>
      <c r="I95">
        <f t="shared" si="25"/>
        <v>0.33333333333333331</v>
      </c>
      <c r="J95">
        <f t="shared" si="26"/>
        <v>0.33333333333333331</v>
      </c>
    </row>
    <row r="96" spans="1:10" x14ac:dyDescent="0.2">
      <c r="A96">
        <v>18.600000000000001</v>
      </c>
      <c r="B96">
        <f t="shared" si="18"/>
        <v>0</v>
      </c>
      <c r="C96">
        <f t="shared" si="19"/>
        <v>0</v>
      </c>
      <c r="D96">
        <f t="shared" si="20"/>
        <v>9.6593413722183657E-5</v>
      </c>
      <c r="E96">
        <f t="shared" si="21"/>
        <v>2.2450742264614731E-7</v>
      </c>
      <c r="F96">
        <f t="shared" si="22"/>
        <v>0.99981592809503661</v>
      </c>
      <c r="G96">
        <f t="shared" si="23"/>
        <v>1</v>
      </c>
      <c r="H96">
        <f t="shared" si="24"/>
        <v>0.32459270796023204</v>
      </c>
      <c r="I96">
        <f t="shared" si="25"/>
        <v>0.33333333333333331</v>
      </c>
      <c r="J96">
        <f t="shared" si="26"/>
        <v>0.33333333333333331</v>
      </c>
    </row>
    <row r="97" spans="1:10" x14ac:dyDescent="0.2">
      <c r="A97">
        <v>18.8</v>
      </c>
      <c r="B97">
        <f t="shared" si="18"/>
        <v>0</v>
      </c>
      <c r="C97">
        <f t="shared" si="19"/>
        <v>0</v>
      </c>
      <c r="D97">
        <f t="shared" si="20"/>
        <v>6.2521503774820152E-5</v>
      </c>
      <c r="E97">
        <f t="shared" si="21"/>
        <v>1.4175759024885271E-7</v>
      </c>
      <c r="F97">
        <f t="shared" si="22"/>
        <v>0.99984928964194031</v>
      </c>
      <c r="G97">
        <f t="shared" si="23"/>
        <v>1</v>
      </c>
      <c r="H97">
        <f t="shared" si="24"/>
        <v>0.32460353886874921</v>
      </c>
      <c r="I97">
        <f t="shared" si="25"/>
        <v>0.33333333333333331</v>
      </c>
      <c r="J97">
        <f t="shared" si="26"/>
        <v>0.33333333333333331</v>
      </c>
    </row>
    <row r="98" spans="1:10" x14ac:dyDescent="0.2">
      <c r="A98">
        <v>19</v>
      </c>
      <c r="B98">
        <f t="shared" si="18"/>
        <v>0</v>
      </c>
      <c r="C98">
        <f t="shared" si="19"/>
        <v>0</v>
      </c>
      <c r="D98">
        <f t="shared" si="20"/>
        <v>4.0065297392951069E-5</v>
      </c>
      <c r="E98">
        <f t="shared" si="21"/>
        <v>9.0437718659184586E-8</v>
      </c>
      <c r="F98">
        <f t="shared" si="22"/>
        <v>0.99987660542401369</v>
      </c>
      <c r="G98">
        <f t="shared" si="23"/>
        <v>1</v>
      </c>
      <c r="H98">
        <f t="shared" si="24"/>
        <v>0.32461240700479715</v>
      </c>
      <c r="I98">
        <f t="shared" si="25"/>
        <v>0.33333333333333331</v>
      </c>
      <c r="J98">
        <f t="shared" si="26"/>
        <v>0.33333333333333331</v>
      </c>
    </row>
    <row r="99" spans="1:10" x14ac:dyDescent="0.2">
      <c r="A99">
        <v>19.2</v>
      </c>
      <c r="B99">
        <f t="shared" ref="B99:B103" si="27">IF(A99&lt;$N$2,0,IF(AND($N$2&lt;=A99,A99&lt;=$O$2),(A99-$N$2)/($O$2-$N$2),IF(AND($O$2&lt;A99,A99&lt;=$P$2),1,IF(AND($P$2&lt;A99,A99&lt;=$Q$2),($Q$2-A99)/($Q$2-$P$2),0))))</f>
        <v>0</v>
      </c>
      <c r="C99">
        <f t="shared" si="19"/>
        <v>0</v>
      </c>
      <c r="D99">
        <f t="shared" si="20"/>
        <v>2.5419346516199291E-5</v>
      </c>
      <c r="E99">
        <f t="shared" si="21"/>
        <v>5.8269763355497748E-8</v>
      </c>
      <c r="F99">
        <f t="shared" si="22"/>
        <v>0.99989897080609225</v>
      </c>
      <c r="G99">
        <f t="shared" si="23"/>
        <v>1</v>
      </c>
      <c r="H99">
        <f t="shared" si="24"/>
        <v>0.32461966798127234</v>
      </c>
      <c r="I99">
        <f t="shared" si="25"/>
        <v>0.33333333333333331</v>
      </c>
      <c r="J99">
        <f t="shared" ref="J99:J103" si="28">MAX(H99:I99)</f>
        <v>0.33333333333333331</v>
      </c>
    </row>
    <row r="100" spans="1:10" x14ac:dyDescent="0.2">
      <c r="A100">
        <v>19.399999999999999</v>
      </c>
      <c r="B100">
        <f t="shared" si="27"/>
        <v>0</v>
      </c>
      <c r="C100">
        <f t="shared" si="19"/>
        <v>0</v>
      </c>
      <c r="D100">
        <f t="shared" si="20"/>
        <v>1.5966783897804805E-5</v>
      </c>
      <c r="E100">
        <f t="shared" si="21"/>
        <v>3.7900307894649199E-8</v>
      </c>
      <c r="F100">
        <f t="shared" si="22"/>
        <v>0.99991728277714842</v>
      </c>
      <c r="G100">
        <f t="shared" si="23"/>
        <v>1</v>
      </c>
      <c r="H100">
        <f t="shared" si="24"/>
        <v>0.32462561300785792</v>
      </c>
      <c r="I100">
        <f t="shared" si="25"/>
        <v>0.33333333333333331</v>
      </c>
      <c r="J100">
        <f t="shared" si="28"/>
        <v>0.33333333333333331</v>
      </c>
    </row>
    <row r="101" spans="1:10" x14ac:dyDescent="0.2">
      <c r="A101">
        <v>19.600000000000001</v>
      </c>
      <c r="B101">
        <f t="shared" si="27"/>
        <v>0</v>
      </c>
      <c r="C101">
        <f t="shared" si="19"/>
        <v>0</v>
      </c>
      <c r="D101">
        <f t="shared" si="20"/>
        <v>9.9295043058510456E-6</v>
      </c>
      <c r="E101">
        <f t="shared" si="21"/>
        <v>2.4875691085557843E-8</v>
      </c>
      <c r="F101">
        <f t="shared" si="22"/>
        <v>0.99993227585038036</v>
      </c>
      <c r="G101">
        <f t="shared" si="23"/>
        <v>1</v>
      </c>
      <c r="H101">
        <f t="shared" si="24"/>
        <v>0.32463048054607596</v>
      </c>
      <c r="I101">
        <f t="shared" si="25"/>
        <v>0.33333333333333331</v>
      </c>
      <c r="J101">
        <f t="shared" si="28"/>
        <v>0.33333333333333331</v>
      </c>
    </row>
    <row r="102" spans="1:10" x14ac:dyDescent="0.2">
      <c r="A102">
        <v>19.8</v>
      </c>
      <c r="B102">
        <f t="shared" si="27"/>
        <v>0</v>
      </c>
      <c r="C102">
        <f t="shared" si="19"/>
        <v>0</v>
      </c>
      <c r="D102">
        <f t="shared" si="20"/>
        <v>6.1135679663713912E-6</v>
      </c>
      <c r="E102">
        <f t="shared" si="21"/>
        <v>1.6469420021710349E-8</v>
      </c>
      <c r="F102">
        <f t="shared" si="22"/>
        <v>0.99994455147527717</v>
      </c>
      <c r="G102">
        <f t="shared" si="23"/>
        <v>1</v>
      </c>
      <c r="H102">
        <f t="shared" si="24"/>
        <v>0.32463446585798711</v>
      </c>
      <c r="I102">
        <f t="shared" si="25"/>
        <v>0.33333333333333331</v>
      </c>
      <c r="J102">
        <f t="shared" si="28"/>
        <v>0.33333333333333331</v>
      </c>
    </row>
    <row r="103" spans="1:10" x14ac:dyDescent="0.2">
      <c r="A103">
        <v>20</v>
      </c>
      <c r="B103">
        <f t="shared" si="27"/>
        <v>0</v>
      </c>
      <c r="C103">
        <f t="shared" si="19"/>
        <v>0</v>
      </c>
      <c r="D103">
        <f t="shared" si="20"/>
        <v>3.7266531720786705E-6</v>
      </c>
      <c r="E103">
        <f t="shared" si="21"/>
        <v>1.0995116156867419E-8</v>
      </c>
      <c r="F103">
        <f t="shared" si="22"/>
        <v>0.99995460213129761</v>
      </c>
      <c r="G103">
        <f t="shared" si="23"/>
        <v>1</v>
      </c>
      <c r="H103">
        <f t="shared" si="24"/>
        <v>0.32463772882826269</v>
      </c>
      <c r="I103">
        <f t="shared" si="25"/>
        <v>0.33333333333333331</v>
      </c>
      <c r="J103">
        <f t="shared" si="28"/>
        <v>0.33333333333333331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84FB3-2364-2A4B-BC65-79526297591F}">
  <dimension ref="A1:AE54"/>
  <sheetViews>
    <sheetView topLeftCell="B1" zoomScale="119" workbookViewId="0">
      <selection activeCell="G35" sqref="G35"/>
    </sheetView>
  </sheetViews>
  <sheetFormatPr baseColWidth="10" defaultRowHeight="16" x14ac:dyDescent="0.2"/>
  <cols>
    <col min="1" max="1" width="13.1640625" bestFit="1" customWidth="1"/>
    <col min="2" max="3" width="13.5" bestFit="1" customWidth="1"/>
    <col min="4" max="7" width="11.1640625" bestFit="1" customWidth="1"/>
    <col min="9" max="9" width="13.1640625" bestFit="1" customWidth="1"/>
    <col min="10" max="10" width="13.33203125" bestFit="1" customWidth="1"/>
    <col min="11" max="15" width="11.33203125" bestFit="1" customWidth="1"/>
    <col min="18" max="18" width="13.6640625" bestFit="1" customWidth="1"/>
    <col min="19" max="23" width="11.33203125" bestFit="1" customWidth="1"/>
    <col min="26" max="26" width="13.33203125" bestFit="1" customWidth="1"/>
    <col min="27" max="28" width="11.33203125" bestFit="1" customWidth="1"/>
    <col min="29" max="30" width="11" bestFit="1" customWidth="1"/>
  </cols>
  <sheetData>
    <row r="1" spans="1:23" x14ac:dyDescent="0.2">
      <c r="A1" t="s">
        <v>162</v>
      </c>
    </row>
    <row r="3" spans="1:23" x14ac:dyDescent="0.2">
      <c r="A3" s="19" t="s">
        <v>0</v>
      </c>
      <c r="B3" s="20"/>
      <c r="C3" s="20"/>
      <c r="D3" s="20"/>
      <c r="E3" s="20"/>
      <c r="F3" s="21"/>
    </row>
    <row r="4" spans="1:23" x14ac:dyDescent="0.2">
      <c r="A4" s="14"/>
      <c r="B4" s="14" t="s">
        <v>159</v>
      </c>
      <c r="C4" s="14" t="s">
        <v>161</v>
      </c>
      <c r="D4" s="14" t="s">
        <v>160</v>
      </c>
      <c r="E4" s="14" t="s">
        <v>146</v>
      </c>
      <c r="F4" s="14" t="s">
        <v>145</v>
      </c>
    </row>
    <row r="5" spans="1:23" x14ac:dyDescent="0.2">
      <c r="A5" s="14" t="str" cm="1">
        <f t="array" ref="A5:A7">TRANSPOSE(B4:D4)</f>
        <v>Дивиденды</v>
      </c>
      <c r="B5" s="8">
        <v>1</v>
      </c>
      <c r="C5" s="8">
        <v>3</v>
      </c>
      <c r="D5" s="8">
        <v>2</v>
      </c>
      <c r="E5" s="3">
        <f>GEOMEAN(B5:D5)</f>
        <v>1.8171205928321397</v>
      </c>
      <c r="F5" s="3">
        <f>E5/$E$8</f>
        <v>0.54545454545454541</v>
      </c>
    </row>
    <row r="6" spans="1:23" x14ac:dyDescent="0.2">
      <c r="A6" s="14" t="str">
        <v>Потенциал</v>
      </c>
      <c r="B6" s="8" cm="1">
        <f t="array" ref="B6:B7">1 / TRANSPOSE(C5:D5)</f>
        <v>0.33333333333333331</v>
      </c>
      <c r="C6" s="8">
        <f>C$5*$B6</f>
        <v>1</v>
      </c>
      <c r="D6" s="8">
        <f>D$5*$B6</f>
        <v>0.66666666666666663</v>
      </c>
      <c r="E6" s="3">
        <f>GEOMEAN(B6:D6)</f>
        <v>0.60570686427737985</v>
      </c>
      <c r="F6" s="3">
        <f>E6/$E$8</f>
        <v>0.1818181818181818</v>
      </c>
    </row>
    <row r="7" spans="1:23" x14ac:dyDescent="0.2">
      <c r="A7" s="14" t="str">
        <v>Риски</v>
      </c>
      <c r="B7" s="8">
        <v>0.5</v>
      </c>
      <c r="C7" s="8">
        <f>C$5*$B7</f>
        <v>1.5</v>
      </c>
      <c r="D7" s="8">
        <f>D$5*$B7</f>
        <v>1</v>
      </c>
      <c r="E7" s="3">
        <f>GEOMEAN(B7:D7)</f>
        <v>0.90856029641606983</v>
      </c>
      <c r="F7" s="3">
        <f>E7/$E$8</f>
        <v>0.27272727272727271</v>
      </c>
    </row>
    <row r="8" spans="1:23" x14ac:dyDescent="0.2">
      <c r="A8" s="3"/>
      <c r="B8" s="15">
        <f>SUM(B5:B7)</f>
        <v>1.8333333333333333</v>
      </c>
      <c r="C8" s="15">
        <f>SUM(C5:C7)</f>
        <v>5.5</v>
      </c>
      <c r="D8" s="15">
        <f>SUM(D5:D7)</f>
        <v>3.6666666666666665</v>
      </c>
      <c r="E8" s="15">
        <f>SUM(E5:E7)</f>
        <v>3.3313877535255894</v>
      </c>
      <c r="F8" s="15">
        <f>SUM(F5:F7)</f>
        <v>0.99999999999999989</v>
      </c>
    </row>
    <row r="9" spans="1:23" x14ac:dyDescent="0.2">
      <c r="A9" s="12" t="s">
        <v>144</v>
      </c>
      <c r="B9" s="12" cm="1">
        <f t="array" ref="B9">MMULT(B8:D8,F5:F7)</f>
        <v>2.9999999999999996</v>
      </c>
    </row>
    <row r="10" spans="1:23" x14ac:dyDescent="0.2">
      <c r="A10" s="12" t="s">
        <v>143</v>
      </c>
      <c r="B10" s="12">
        <f>(B9 - B12) / (B12 - 1)</f>
        <v>-2.2204460492503131E-16</v>
      </c>
    </row>
    <row r="11" spans="1:23" x14ac:dyDescent="0.2">
      <c r="A11" s="12" t="s">
        <v>142</v>
      </c>
      <c r="B11" s="12">
        <f>B10 / 0.58</f>
        <v>-3.8283552573281263E-16</v>
      </c>
    </row>
    <row r="12" spans="1:23" x14ac:dyDescent="0.2">
      <c r="A12" s="12" t="s">
        <v>141</v>
      </c>
      <c r="B12" s="12">
        <v>3</v>
      </c>
    </row>
    <row r="15" spans="1:23" x14ac:dyDescent="0.2">
      <c r="A15" s="18" t="s">
        <v>159</v>
      </c>
      <c r="B15" s="18"/>
      <c r="C15" s="18"/>
      <c r="D15" s="18"/>
      <c r="E15" s="18"/>
      <c r="F15" s="18"/>
      <c r="G15" s="18"/>
      <c r="I15" s="18" t="s">
        <v>158</v>
      </c>
      <c r="J15" s="18"/>
      <c r="K15" s="18"/>
      <c r="L15" s="18"/>
      <c r="M15" s="18"/>
      <c r="N15" s="18"/>
      <c r="O15" s="18"/>
      <c r="Q15" s="18" t="s">
        <v>157</v>
      </c>
      <c r="R15" s="18"/>
      <c r="S15" s="18"/>
      <c r="T15" s="18"/>
      <c r="U15" s="18"/>
      <c r="V15" s="18"/>
      <c r="W15" s="18"/>
    </row>
    <row r="16" spans="1:23" x14ac:dyDescent="0.2">
      <c r="A16" s="14"/>
      <c r="B16" s="14" t="s">
        <v>156</v>
      </c>
      <c r="C16" s="14" t="s">
        <v>155</v>
      </c>
      <c r="D16" s="14" t="s">
        <v>154</v>
      </c>
      <c r="E16" s="14" t="s">
        <v>153</v>
      </c>
      <c r="F16" s="14" t="s">
        <v>146</v>
      </c>
      <c r="G16" s="14" t="s">
        <v>145</v>
      </c>
      <c r="I16" s="14"/>
      <c r="J16" s="14" t="str">
        <f>B16</f>
        <v>Капитализация</v>
      </c>
      <c r="K16" s="14" t="str">
        <f>C16</f>
        <v>Отчетность</v>
      </c>
      <c r="L16" s="14" t="str">
        <f>D16</f>
        <v>Тех анализ</v>
      </c>
      <c r="M16" s="14" t="str">
        <f>E16</f>
        <v>Руководство</v>
      </c>
      <c r="N16" s="14" t="s">
        <v>146</v>
      </c>
      <c r="O16" s="14" t="s">
        <v>145</v>
      </c>
      <c r="Q16" s="14"/>
      <c r="R16" s="14" t="str">
        <f>B16</f>
        <v>Капитализация</v>
      </c>
      <c r="S16" s="14" t="str">
        <f>C16</f>
        <v>Отчетность</v>
      </c>
      <c r="T16" s="14" t="str">
        <f>D16</f>
        <v>Тех анализ</v>
      </c>
      <c r="U16" s="14" t="str">
        <f>E16</f>
        <v>Руководство</v>
      </c>
      <c r="V16" s="14" t="s">
        <v>146</v>
      </c>
      <c r="W16" s="14" t="s">
        <v>145</v>
      </c>
    </row>
    <row r="17" spans="1:31" x14ac:dyDescent="0.2">
      <c r="A17" s="14" t="str" cm="1">
        <f t="array" ref="A17:A20">TRANSPOSE(B16:E16)</f>
        <v>Капитализация</v>
      </c>
      <c r="B17" s="8">
        <v>1</v>
      </c>
      <c r="C17" s="8">
        <v>0.2</v>
      </c>
      <c r="D17" s="8">
        <v>3</v>
      </c>
      <c r="E17" s="8">
        <v>0.5</v>
      </c>
      <c r="F17" s="3">
        <f>GEOMEAN(B17:E17)</f>
        <v>0.74008280449228525</v>
      </c>
      <c r="G17" s="3">
        <f>F17/$F$21</f>
        <v>0.12</v>
      </c>
      <c r="I17" s="14" t="str" cm="1">
        <f t="array" ref="I17:I20">TRANSPOSE(J16:M16)</f>
        <v>Капитализация</v>
      </c>
      <c r="J17" s="8">
        <v>1</v>
      </c>
      <c r="K17" s="8">
        <v>0.25</v>
      </c>
      <c r="L17" s="8">
        <v>0.5</v>
      </c>
      <c r="M17" s="8">
        <v>0.33333333333333331</v>
      </c>
      <c r="N17" s="3">
        <f>GEOMEAN(J17:M17)</f>
        <v>0.45180100180492239</v>
      </c>
      <c r="O17" s="3">
        <f>N17/$N$21</f>
        <v>9.9999999999999978E-2</v>
      </c>
      <c r="Q17" s="14" t="str" cm="1">
        <f t="array" ref="Q17:Q20">TRANSPOSE(R16:U16)</f>
        <v>Капитализация</v>
      </c>
      <c r="R17" s="8">
        <v>1</v>
      </c>
      <c r="S17" s="8">
        <v>4</v>
      </c>
      <c r="T17" s="8">
        <v>3</v>
      </c>
      <c r="U17" s="8">
        <v>2</v>
      </c>
      <c r="V17" s="3">
        <f>GEOMEAN(R17:U17)</f>
        <v>2.2133638394006434</v>
      </c>
      <c r="W17" s="3">
        <f>V17/$V$21</f>
        <v>0.48</v>
      </c>
    </row>
    <row r="18" spans="1:31" x14ac:dyDescent="0.2">
      <c r="A18" s="14" t="str">
        <v>Отчетность</v>
      </c>
      <c r="B18" s="8" cm="1">
        <f t="array" ref="B18:B20">1 / TRANSPOSE(C17:E17)</f>
        <v>5</v>
      </c>
      <c r="C18" s="8">
        <f t="shared" ref="C18:E20" si="0">C$17*$B18</f>
        <v>1</v>
      </c>
      <c r="D18" s="8">
        <f t="shared" si="0"/>
        <v>15</v>
      </c>
      <c r="E18" s="8">
        <f t="shared" si="0"/>
        <v>2.5</v>
      </c>
      <c r="F18" s="3">
        <f>GEOMEAN(B18:E18)</f>
        <v>3.7004140224614259</v>
      </c>
      <c r="G18" s="3">
        <f>F18/$F$21</f>
        <v>0.6</v>
      </c>
      <c r="I18" s="14" t="str">
        <v>Отчетность</v>
      </c>
      <c r="J18" s="8">
        <v>4</v>
      </c>
      <c r="K18" s="8">
        <f t="shared" ref="K18:M20" si="1">K$17*$J18</f>
        <v>1</v>
      </c>
      <c r="L18" s="8">
        <f t="shared" si="1"/>
        <v>2</v>
      </c>
      <c r="M18" s="8">
        <f t="shared" si="1"/>
        <v>1.3333333333333333</v>
      </c>
      <c r="N18" s="3">
        <f>GEOMEAN(J18:M18)</f>
        <v>1.8072040072196898</v>
      </c>
      <c r="O18" s="3">
        <f>N18/$N$21</f>
        <v>0.39999999999999997</v>
      </c>
      <c r="Q18" s="14" t="str">
        <v>Отчетность</v>
      </c>
      <c r="R18" s="8" cm="1">
        <f t="array" ref="R18:R20">1 / TRANSPOSE(S17:U17)</f>
        <v>0.25</v>
      </c>
      <c r="S18" s="8">
        <f t="shared" ref="S18:U20" si="2">S$17*$R18</f>
        <v>1</v>
      </c>
      <c r="T18" s="8">
        <f t="shared" si="2"/>
        <v>0.75</v>
      </c>
      <c r="U18" s="8">
        <f t="shared" si="2"/>
        <v>0.5</v>
      </c>
      <c r="V18" s="3">
        <f>GEOMEAN(R18:U18)</f>
        <v>0.55334095985016085</v>
      </c>
      <c r="W18" s="3">
        <f>V18/$V$21</f>
        <v>0.12</v>
      </c>
    </row>
    <row r="19" spans="1:31" x14ac:dyDescent="0.2">
      <c r="A19" s="14" t="str">
        <v>Тех анализ</v>
      </c>
      <c r="B19" s="8">
        <v>0.33333333333333331</v>
      </c>
      <c r="C19" s="8">
        <f t="shared" si="0"/>
        <v>6.6666666666666666E-2</v>
      </c>
      <c r="D19" s="8">
        <f t="shared" si="0"/>
        <v>1</v>
      </c>
      <c r="E19" s="8">
        <f t="shared" si="0"/>
        <v>0.16666666666666666</v>
      </c>
      <c r="F19" s="3">
        <f>GEOMEAN(B19:E19)</f>
        <v>0.24669426816409507</v>
      </c>
      <c r="G19" s="3">
        <f>F19/$F$21</f>
        <v>3.9999999999999994E-2</v>
      </c>
      <c r="I19" s="14" t="str">
        <v>Тех анализ</v>
      </c>
      <c r="J19" s="8">
        <v>2</v>
      </c>
      <c r="K19" s="8">
        <f t="shared" si="1"/>
        <v>0.5</v>
      </c>
      <c r="L19" s="8">
        <f t="shared" si="1"/>
        <v>1</v>
      </c>
      <c r="M19" s="8">
        <f t="shared" si="1"/>
        <v>0.66666666666666663</v>
      </c>
      <c r="N19" s="3">
        <f>GEOMEAN(J19:M19)</f>
        <v>0.90360200360984477</v>
      </c>
      <c r="O19" s="3">
        <f>N19/$N$21</f>
        <v>0.19999999999999996</v>
      </c>
      <c r="Q19" s="14" t="str">
        <v>Тех анализ</v>
      </c>
      <c r="R19" s="8">
        <v>0.33333333333333331</v>
      </c>
      <c r="S19" s="8">
        <f t="shared" si="2"/>
        <v>1.3333333333333333</v>
      </c>
      <c r="T19" s="8">
        <f t="shared" si="2"/>
        <v>1</v>
      </c>
      <c r="U19" s="8">
        <f t="shared" si="2"/>
        <v>0.66666666666666663</v>
      </c>
      <c r="V19" s="3">
        <f>GEOMEAN(R19:U19)</f>
        <v>0.73778794646688106</v>
      </c>
      <c r="W19" s="3">
        <f>V19/$V$21</f>
        <v>0.15999999999999998</v>
      </c>
    </row>
    <row r="20" spans="1:31" x14ac:dyDescent="0.2">
      <c r="A20" s="14" t="str">
        <v>Руководство</v>
      </c>
      <c r="B20" s="8">
        <v>2</v>
      </c>
      <c r="C20" s="8">
        <f t="shared" si="0"/>
        <v>0.4</v>
      </c>
      <c r="D20" s="8">
        <f t="shared" si="0"/>
        <v>6</v>
      </c>
      <c r="E20" s="8">
        <f t="shared" si="0"/>
        <v>1</v>
      </c>
      <c r="F20" s="3">
        <f>GEOMEAN(B20:E20)</f>
        <v>1.4801656089845705</v>
      </c>
      <c r="G20" s="3">
        <f>F20/$F$21</f>
        <v>0.24</v>
      </c>
      <c r="I20" s="14" t="str">
        <v>Руководство</v>
      </c>
      <c r="J20" s="8">
        <v>3</v>
      </c>
      <c r="K20" s="8">
        <f t="shared" si="1"/>
        <v>0.75</v>
      </c>
      <c r="L20" s="8">
        <f t="shared" si="1"/>
        <v>1.5</v>
      </c>
      <c r="M20" s="8">
        <f t="shared" si="1"/>
        <v>1</v>
      </c>
      <c r="N20" s="3">
        <f>GEOMEAN(J20:M20)</f>
        <v>1.3554030054147672</v>
      </c>
      <c r="O20" s="3">
        <f>N20/$N$21</f>
        <v>0.29999999999999993</v>
      </c>
      <c r="Q20" s="14" t="str">
        <v>Руководство</v>
      </c>
      <c r="R20" s="8">
        <v>0.5</v>
      </c>
      <c r="S20" s="8">
        <f t="shared" si="2"/>
        <v>2</v>
      </c>
      <c r="T20" s="8">
        <f t="shared" si="2"/>
        <v>1.5</v>
      </c>
      <c r="U20" s="8">
        <f t="shared" si="2"/>
        <v>1</v>
      </c>
      <c r="V20" s="3">
        <f>GEOMEAN(R20:U20)</f>
        <v>1.1066819197003217</v>
      </c>
      <c r="W20" s="3">
        <f>V20/$V$21</f>
        <v>0.24</v>
      </c>
    </row>
    <row r="21" spans="1:31" x14ac:dyDescent="0.2">
      <c r="A21" s="3"/>
      <c r="B21" s="13">
        <f t="shared" ref="B21:G21" si="3">SUM(B17:B20)</f>
        <v>8.3333333333333321</v>
      </c>
      <c r="C21" s="13">
        <f t="shared" si="3"/>
        <v>1.6666666666666665</v>
      </c>
      <c r="D21" s="13">
        <f t="shared" si="3"/>
        <v>25</v>
      </c>
      <c r="E21" s="13">
        <f t="shared" si="3"/>
        <v>4.1666666666666661</v>
      </c>
      <c r="F21" s="13">
        <f t="shared" si="3"/>
        <v>6.1673567041023771</v>
      </c>
      <c r="G21" s="13">
        <f t="shared" si="3"/>
        <v>1</v>
      </c>
      <c r="I21" s="3"/>
      <c r="J21" s="13">
        <f t="shared" ref="J21:O21" si="4">SUM(J17:J20)</f>
        <v>10</v>
      </c>
      <c r="K21" s="13">
        <f t="shared" si="4"/>
        <v>2.5</v>
      </c>
      <c r="L21" s="13">
        <f t="shared" si="4"/>
        <v>5</v>
      </c>
      <c r="M21" s="13">
        <f t="shared" si="4"/>
        <v>3.333333333333333</v>
      </c>
      <c r="N21" s="13">
        <f t="shared" si="4"/>
        <v>4.5180100180492246</v>
      </c>
      <c r="O21" s="13">
        <f t="shared" si="4"/>
        <v>0.99999999999999989</v>
      </c>
      <c r="Q21" s="3"/>
      <c r="R21" s="13">
        <f t="shared" ref="R21:W21" si="5">SUM(R17:R20)</f>
        <v>2.083333333333333</v>
      </c>
      <c r="S21" s="13">
        <f t="shared" si="5"/>
        <v>8.3333333333333321</v>
      </c>
      <c r="T21" s="13">
        <f t="shared" si="5"/>
        <v>6.25</v>
      </c>
      <c r="U21" s="13">
        <f t="shared" si="5"/>
        <v>4.1666666666666661</v>
      </c>
      <c r="V21" s="13">
        <f t="shared" si="5"/>
        <v>4.611174665418007</v>
      </c>
      <c r="W21" s="13">
        <f t="shared" si="5"/>
        <v>1</v>
      </c>
    </row>
    <row r="22" spans="1:31" x14ac:dyDescent="0.2">
      <c r="A22" s="12" t="s">
        <v>144</v>
      </c>
      <c r="B22" s="12">
        <f>MMULT(B21:E21,G17:G20)</f>
        <v>3.9999999999999991</v>
      </c>
      <c r="I22" s="12" t="s">
        <v>144</v>
      </c>
      <c r="J22" s="12">
        <f>MMULT(J21:M21,O17:O20)</f>
        <v>3.9999999999999987</v>
      </c>
      <c r="Q22" s="12" t="s">
        <v>144</v>
      </c>
      <c r="R22" s="12">
        <f>MMULT(R21:U21,W17:W20)</f>
        <v>3.9999999999999991</v>
      </c>
    </row>
    <row r="23" spans="1:31" x14ac:dyDescent="0.2">
      <c r="A23" s="12" t="s">
        <v>143</v>
      </c>
      <c r="B23" s="12">
        <f>(B22 - B25) / (B25 - 1)</f>
        <v>-2.9605947323337506E-16</v>
      </c>
      <c r="I23" s="12" t="s">
        <v>143</v>
      </c>
      <c r="J23" s="12">
        <f>(J22 - J25) / (J25 - 1)</f>
        <v>-4.4408920985006262E-16</v>
      </c>
      <c r="Q23" s="12" t="s">
        <v>143</v>
      </c>
      <c r="R23" s="12">
        <f>(R22 - R25) / (R25 - 1)</f>
        <v>-2.9605947323337506E-16</v>
      </c>
    </row>
    <row r="24" spans="1:31" x14ac:dyDescent="0.2">
      <c r="A24" s="12" t="s">
        <v>142</v>
      </c>
      <c r="B24" s="12">
        <f>B23 / 0.9</f>
        <v>-3.2895497025930562E-16</v>
      </c>
      <c r="I24" s="12" t="s">
        <v>142</v>
      </c>
      <c r="J24" s="12">
        <f>J23 / 0.9</f>
        <v>-4.9343245538895848E-16</v>
      </c>
      <c r="Q24" s="12" t="s">
        <v>142</v>
      </c>
      <c r="R24" s="12">
        <f>R23 / 0.9</f>
        <v>-3.2895497025930562E-16</v>
      </c>
    </row>
    <row r="25" spans="1:31" x14ac:dyDescent="0.2">
      <c r="A25" s="12" t="s">
        <v>141</v>
      </c>
      <c r="B25" s="12">
        <v>4</v>
      </c>
      <c r="I25" s="12" t="s">
        <v>141</v>
      </c>
      <c r="J25" s="12">
        <v>4</v>
      </c>
      <c r="Q25" s="12" t="s">
        <v>141</v>
      </c>
      <c r="R25" s="12">
        <v>4</v>
      </c>
    </row>
    <row r="27" spans="1:31" x14ac:dyDescent="0.2">
      <c r="A27" s="3"/>
      <c r="B27" s="3" t="str">
        <f>B16</f>
        <v>Капитализация</v>
      </c>
      <c r="C27" s="3" t="str">
        <f>C16</f>
        <v>Отчетность</v>
      </c>
      <c r="D27" s="3" t="str">
        <f>D16</f>
        <v>Тех анализ</v>
      </c>
      <c r="E27" s="3" t="str">
        <f>E16</f>
        <v>Руководство</v>
      </c>
    </row>
    <row r="28" spans="1:31" x14ac:dyDescent="0.2">
      <c r="A28" s="3" t="str">
        <f>A15</f>
        <v>Дивиденды</v>
      </c>
      <c r="B28" s="3" cm="1">
        <f t="array" ref="B28:E28">TRANSPOSE(G17:G20)</f>
        <v>0.12</v>
      </c>
      <c r="C28" s="3">
        <v>0.6</v>
      </c>
      <c r="D28" s="3">
        <v>3.9999999999999994E-2</v>
      </c>
      <c r="E28" s="3">
        <v>0.24</v>
      </c>
    </row>
    <row r="29" spans="1:31" x14ac:dyDescent="0.2">
      <c r="A29" s="3" t="str">
        <f>I15</f>
        <v>Потенциал роста компании</v>
      </c>
      <c r="B29" s="3" cm="1">
        <f t="array" ref="B29:E29">TRANSPOSE(O17:O20)</f>
        <v>9.9999999999999978E-2</v>
      </c>
      <c r="C29" s="3">
        <v>0.39999999999999997</v>
      </c>
      <c r="D29" s="3">
        <v>0.19999999999999996</v>
      </c>
      <c r="E29" s="3">
        <v>0.29999999999999993</v>
      </c>
    </row>
    <row r="30" spans="1:31" x14ac:dyDescent="0.2">
      <c r="A30" s="3" t="str">
        <f>Q15</f>
        <v>Риски инвестиций</v>
      </c>
      <c r="B30" s="3" cm="1">
        <f t="array" ref="B30:E30">TRANSPOSE(W17:W20)</f>
        <v>0.48</v>
      </c>
      <c r="C30" s="3">
        <v>0.12</v>
      </c>
      <c r="D30" s="3">
        <v>0.15999999999999998</v>
      </c>
      <c r="E30" s="3">
        <v>0.24</v>
      </c>
    </row>
    <row r="32" spans="1:31" x14ac:dyDescent="0.2">
      <c r="A32" s="18" t="str">
        <f>B16</f>
        <v>Капитализация</v>
      </c>
      <c r="B32" s="18"/>
      <c r="C32" s="18"/>
      <c r="D32" s="18"/>
      <c r="E32" s="18"/>
      <c r="F32" s="18"/>
      <c r="G32" s="18"/>
      <c r="I32" s="18" t="s">
        <v>152</v>
      </c>
      <c r="J32" s="18"/>
      <c r="K32" s="18"/>
      <c r="L32" s="18"/>
      <c r="M32" s="18"/>
      <c r="N32" s="18"/>
      <c r="O32" s="18"/>
      <c r="Q32" s="18" t="s">
        <v>151</v>
      </c>
      <c r="R32" s="18"/>
      <c r="S32" s="18"/>
      <c r="T32" s="18"/>
      <c r="U32" s="18"/>
      <c r="V32" s="18"/>
      <c r="W32" s="18"/>
      <c r="Y32" s="18" t="str">
        <f>E16</f>
        <v>Руководство</v>
      </c>
      <c r="Z32" s="18"/>
      <c r="AA32" s="18"/>
      <c r="AB32" s="18"/>
      <c r="AC32" s="18"/>
      <c r="AD32" s="18"/>
      <c r="AE32" s="18"/>
    </row>
    <row r="33" spans="1:31" x14ac:dyDescent="0.2">
      <c r="A33" s="14"/>
      <c r="B33" s="14" t="s">
        <v>150</v>
      </c>
      <c r="C33" s="14" t="s">
        <v>149</v>
      </c>
      <c r="D33" s="14" t="s">
        <v>148</v>
      </c>
      <c r="E33" s="14" t="s">
        <v>147</v>
      </c>
      <c r="F33" s="14" t="s">
        <v>146</v>
      </c>
      <c r="G33" s="14" t="s">
        <v>145</v>
      </c>
      <c r="I33" s="14"/>
      <c r="J33" s="14" t="str">
        <f>B33</f>
        <v>ГМК Норникель</v>
      </c>
      <c r="K33" s="14" t="str">
        <f>C33</f>
        <v>TCS Group</v>
      </c>
      <c r="L33" s="14" t="str">
        <f>D33</f>
        <v>Virgin Galactic</v>
      </c>
      <c r="M33" s="14" t="str">
        <f>E33</f>
        <v>Transocean</v>
      </c>
      <c r="N33" s="14" t="s">
        <v>146</v>
      </c>
      <c r="O33" s="14" t="s">
        <v>145</v>
      </c>
      <c r="Q33" s="14"/>
      <c r="R33" s="14" t="str">
        <f>B33</f>
        <v>ГМК Норникель</v>
      </c>
      <c r="S33" s="14" t="str">
        <f>C33</f>
        <v>TCS Group</v>
      </c>
      <c r="T33" s="14" t="str">
        <f>D33</f>
        <v>Virgin Galactic</v>
      </c>
      <c r="U33" s="14" t="str">
        <f>E33</f>
        <v>Transocean</v>
      </c>
      <c r="V33" s="14" t="s">
        <v>146</v>
      </c>
      <c r="W33" s="14" t="s">
        <v>145</v>
      </c>
      <c r="Y33" s="14"/>
      <c r="Z33" s="14" t="str">
        <f>B33</f>
        <v>ГМК Норникель</v>
      </c>
      <c r="AA33" s="14" t="str">
        <f>C33</f>
        <v>TCS Group</v>
      </c>
      <c r="AB33" s="14" t="str">
        <f>D33</f>
        <v>Virgin Galactic</v>
      </c>
      <c r="AC33" s="14" t="str">
        <f>E33</f>
        <v>Transocean</v>
      </c>
      <c r="AD33" s="14" t="s">
        <v>146</v>
      </c>
      <c r="AE33" s="14" t="s">
        <v>145</v>
      </c>
    </row>
    <row r="34" spans="1:31" x14ac:dyDescent="0.2">
      <c r="A34" s="14" t="str" cm="1">
        <f t="array" ref="A34:A37">TRANSPOSE(B33:E33)</f>
        <v>ГМК Норникель</v>
      </c>
      <c r="B34" s="8">
        <v>1</v>
      </c>
      <c r="C34" s="8">
        <v>2</v>
      </c>
      <c r="D34" s="8">
        <v>4</v>
      </c>
      <c r="E34" s="8">
        <v>3</v>
      </c>
      <c r="F34" s="3">
        <f>GEOMEAN(B34:E34)</f>
        <v>2.2133638394006434</v>
      </c>
      <c r="G34" s="3">
        <f>F34/$F$38</f>
        <v>0.48</v>
      </c>
      <c r="I34" s="14" t="str" cm="1">
        <f t="array" ref="I34:I37">TRANSPOSE(J33:M33)</f>
        <v>ГМК Норникель</v>
      </c>
      <c r="J34" s="8">
        <v>1</v>
      </c>
      <c r="K34" s="8">
        <v>3</v>
      </c>
      <c r="L34" s="8">
        <v>7</v>
      </c>
      <c r="M34" s="8">
        <v>5</v>
      </c>
      <c r="N34" s="3">
        <f>GEOMEAN(J34:M34)</f>
        <v>3.2010858729436795</v>
      </c>
      <c r="O34" s="3">
        <f>N34/$N$38</f>
        <v>0.59659090909090917</v>
      </c>
      <c r="Q34" s="14" t="str" cm="1">
        <f t="array" ref="Q34:Q37">TRANSPOSE(R33:U33)</f>
        <v>ГМК Норникель</v>
      </c>
      <c r="R34" s="8">
        <v>1</v>
      </c>
      <c r="S34" s="8">
        <v>0.33333333333333331</v>
      </c>
      <c r="T34" s="8">
        <v>0.5</v>
      </c>
      <c r="U34" s="8">
        <v>3</v>
      </c>
      <c r="V34" s="3">
        <f>GEOMEAN(R34:U34)</f>
        <v>0.8408964152537145</v>
      </c>
      <c r="W34" s="3">
        <f>V34/$V$38</f>
        <v>0.15789473684210525</v>
      </c>
      <c r="Y34" s="14" t="str" cm="1">
        <f t="array" ref="Y34:Y37">TRANSPOSE(Z33:AC33)</f>
        <v>ГМК Норникель</v>
      </c>
      <c r="Z34" s="8">
        <v>1</v>
      </c>
      <c r="AA34" s="8">
        <v>0.33333333333333331</v>
      </c>
      <c r="AB34" s="8">
        <v>7</v>
      </c>
      <c r="AC34" s="8">
        <v>3</v>
      </c>
      <c r="AD34" s="3">
        <f>GEOMEAN(Z34:AC34)</f>
        <v>1.6265765616977856</v>
      </c>
      <c r="AE34" s="3">
        <f>AD34/$AD$38</f>
        <v>0.22340425531914893</v>
      </c>
    </row>
    <row r="35" spans="1:31" x14ac:dyDescent="0.2">
      <c r="A35" s="14" t="str">
        <v>TCS Group</v>
      </c>
      <c r="B35" s="8" cm="1">
        <f t="array" ref="B35:B37">1 / TRANSPOSE(C34:E34)</f>
        <v>0.5</v>
      </c>
      <c r="C35" s="8">
        <f t="shared" ref="C35:E37" si="6">C$34*$B35</f>
        <v>1</v>
      </c>
      <c r="D35" s="8">
        <f t="shared" si="6"/>
        <v>2</v>
      </c>
      <c r="E35" s="8">
        <f t="shared" si="6"/>
        <v>1.5</v>
      </c>
      <c r="F35" s="3">
        <f>GEOMEAN(B35:E35)</f>
        <v>1.1066819197003217</v>
      </c>
      <c r="G35" s="3">
        <f>F35/$F$38</f>
        <v>0.24</v>
      </c>
      <c r="I35" s="14" t="str">
        <v>TCS Group</v>
      </c>
      <c r="J35" s="8" cm="1">
        <f t="array" ref="J35:J37">1 / TRANSPOSE(K34:M34)</f>
        <v>0.33333333333333331</v>
      </c>
      <c r="K35" s="8">
        <f t="shared" ref="K35:M37" si="7">K$34*$J35</f>
        <v>1</v>
      </c>
      <c r="L35" s="8">
        <f t="shared" si="7"/>
        <v>2.333333333333333</v>
      </c>
      <c r="M35" s="8">
        <f t="shared" si="7"/>
        <v>1.6666666666666665</v>
      </c>
      <c r="N35" s="3">
        <f>GEOMEAN(J35:M35)</f>
        <v>1.0670286243145597</v>
      </c>
      <c r="O35" s="3">
        <f>N35/$N$38</f>
        <v>0.19886363636363635</v>
      </c>
      <c r="Q35" s="14" t="str">
        <v>TCS Group</v>
      </c>
      <c r="R35" s="8" cm="1">
        <f t="array" ref="R35:R37">1 / TRANSPOSE(S34:U34)</f>
        <v>3</v>
      </c>
      <c r="S35" s="8">
        <f t="shared" ref="S35:U37" si="8">S$34*$R35</f>
        <v>1</v>
      </c>
      <c r="T35" s="8">
        <f t="shared" si="8"/>
        <v>1.5</v>
      </c>
      <c r="U35" s="8">
        <f t="shared" si="8"/>
        <v>9</v>
      </c>
      <c r="V35" s="3">
        <f>GEOMEAN(R35:U35)</f>
        <v>2.5226892457611436</v>
      </c>
      <c r="W35" s="3">
        <f>V35/$V$38</f>
        <v>0.47368421052631576</v>
      </c>
      <c r="Y35" s="14" t="str">
        <v>TCS Group</v>
      </c>
      <c r="Z35" s="8" cm="1">
        <f t="array" ref="Z35:Z37">1 / TRANSPOSE(AA34:AC34)</f>
        <v>3</v>
      </c>
      <c r="AA35" s="8">
        <f t="shared" ref="AA35:AC37" si="9">AA$34*$Z35</f>
        <v>1</v>
      </c>
      <c r="AB35" s="8">
        <f t="shared" si="9"/>
        <v>21</v>
      </c>
      <c r="AC35" s="8">
        <f t="shared" si="9"/>
        <v>9</v>
      </c>
      <c r="AD35" s="3">
        <f>GEOMEAN(Z35:AC35)</f>
        <v>4.8797296850933574</v>
      </c>
      <c r="AE35" s="3">
        <f>AD35/$AD$38</f>
        <v>0.67021276595744683</v>
      </c>
    </row>
    <row r="36" spans="1:31" x14ac:dyDescent="0.2">
      <c r="A36" s="14" t="str">
        <v>Virgin Galactic</v>
      </c>
      <c r="B36" s="8">
        <v>0.25</v>
      </c>
      <c r="C36" s="8">
        <f t="shared" si="6"/>
        <v>0.5</v>
      </c>
      <c r="D36" s="8">
        <f t="shared" si="6"/>
        <v>1</v>
      </c>
      <c r="E36" s="8">
        <f t="shared" si="6"/>
        <v>0.75</v>
      </c>
      <c r="F36" s="3">
        <f>GEOMEAN(B36:E36)</f>
        <v>0.55334095985016085</v>
      </c>
      <c r="G36" s="3">
        <f>F36/$F$38</f>
        <v>0.12</v>
      </c>
      <c r="I36" s="14" t="str">
        <v>Virgin Galactic</v>
      </c>
      <c r="J36" s="8">
        <v>0.14285714285714285</v>
      </c>
      <c r="K36" s="8">
        <f t="shared" si="7"/>
        <v>0.42857142857142855</v>
      </c>
      <c r="L36" s="8">
        <f t="shared" si="7"/>
        <v>1</v>
      </c>
      <c r="M36" s="8">
        <f t="shared" si="7"/>
        <v>0.71428571428571419</v>
      </c>
      <c r="N36" s="3">
        <f>GEOMEAN(J36:M36)</f>
        <v>0.45729798184909703</v>
      </c>
      <c r="O36" s="3">
        <f>N36/$N$38</f>
        <v>8.5227272727272735E-2</v>
      </c>
      <c r="Q36" s="14" t="str">
        <v>Virgin Galactic</v>
      </c>
      <c r="R36" s="8">
        <v>2</v>
      </c>
      <c r="S36" s="8">
        <f t="shared" si="8"/>
        <v>0.66666666666666663</v>
      </c>
      <c r="T36" s="8">
        <f t="shared" si="8"/>
        <v>1</v>
      </c>
      <c r="U36" s="8">
        <f t="shared" si="8"/>
        <v>6</v>
      </c>
      <c r="V36" s="3">
        <f>GEOMEAN(R36:U36)</f>
        <v>1.681792830507429</v>
      </c>
      <c r="W36" s="3">
        <f>V36/$V$38</f>
        <v>0.31578947368421051</v>
      </c>
      <c r="Y36" s="14" t="str">
        <v>Virgin Galactic</v>
      </c>
      <c r="Z36" s="8">
        <v>0.14285714285714285</v>
      </c>
      <c r="AA36" s="8">
        <f t="shared" si="9"/>
        <v>4.7619047619047616E-2</v>
      </c>
      <c r="AB36" s="8">
        <f t="shared" si="9"/>
        <v>1</v>
      </c>
      <c r="AC36" s="8">
        <f t="shared" si="9"/>
        <v>0.42857142857142855</v>
      </c>
      <c r="AD36" s="3">
        <f>GEOMEAN(Z36:AC36)</f>
        <v>0.2323680802425408</v>
      </c>
      <c r="AE36" s="3">
        <f>AD36/$AD$38</f>
        <v>3.1914893617021274E-2</v>
      </c>
    </row>
    <row r="37" spans="1:31" x14ac:dyDescent="0.2">
      <c r="A37" s="14" t="str">
        <v>Transocean</v>
      </c>
      <c r="B37" s="8">
        <v>0.33333333333333331</v>
      </c>
      <c r="C37" s="8">
        <f t="shared" si="6"/>
        <v>0.66666666666666663</v>
      </c>
      <c r="D37" s="8">
        <f t="shared" si="6"/>
        <v>1.3333333333333333</v>
      </c>
      <c r="E37" s="8">
        <f t="shared" si="6"/>
        <v>1</v>
      </c>
      <c r="F37" s="3">
        <f>GEOMEAN(B37:E37)</f>
        <v>0.73778794646688106</v>
      </c>
      <c r="G37" s="3">
        <f>F37/$F$38</f>
        <v>0.15999999999999998</v>
      </c>
      <c r="I37" s="14" t="str">
        <v>Transocean</v>
      </c>
      <c r="J37" s="8">
        <v>0.2</v>
      </c>
      <c r="K37" s="8">
        <f t="shared" si="7"/>
        <v>0.60000000000000009</v>
      </c>
      <c r="L37" s="8">
        <f t="shared" si="7"/>
        <v>1.4000000000000001</v>
      </c>
      <c r="M37" s="8">
        <f t="shared" si="7"/>
        <v>1</v>
      </c>
      <c r="N37" s="3">
        <f>GEOMEAN(J37:M37)</f>
        <v>0.64021717458873595</v>
      </c>
      <c r="O37" s="3">
        <f>N37/$N$38</f>
        <v>0.11931818181818184</v>
      </c>
      <c r="Q37" s="14" t="str">
        <v>Transocean</v>
      </c>
      <c r="R37" s="8">
        <v>0.33333333333333331</v>
      </c>
      <c r="S37" s="8">
        <f t="shared" si="8"/>
        <v>0.1111111111111111</v>
      </c>
      <c r="T37" s="8">
        <f t="shared" si="8"/>
        <v>0.16666666666666666</v>
      </c>
      <c r="U37" s="8">
        <f t="shared" si="8"/>
        <v>1</v>
      </c>
      <c r="V37" s="3">
        <f>GEOMEAN(R37:U37)</f>
        <v>0.2802988050845715</v>
      </c>
      <c r="W37" s="3">
        <f>V37/$V$38</f>
        <v>5.2631578947368418E-2</v>
      </c>
      <c r="Y37" s="14" t="str">
        <v>Transocean</v>
      </c>
      <c r="Z37" s="8">
        <v>0.33333333333333331</v>
      </c>
      <c r="AA37" s="8">
        <f t="shared" si="9"/>
        <v>0.1111111111111111</v>
      </c>
      <c r="AB37" s="8">
        <f t="shared" si="9"/>
        <v>2.333333333333333</v>
      </c>
      <c r="AC37" s="8">
        <f t="shared" si="9"/>
        <v>1</v>
      </c>
      <c r="AD37" s="3">
        <f>GEOMEAN(Z37:AC37)</f>
        <v>0.54219218723259521</v>
      </c>
      <c r="AE37" s="3">
        <f>AD37/$AD$38</f>
        <v>7.4468085106382975E-2</v>
      </c>
    </row>
    <row r="38" spans="1:31" x14ac:dyDescent="0.2">
      <c r="A38" s="3"/>
      <c r="B38" s="13">
        <f t="shared" ref="B38:G38" si="10">SUM(B34:B37)</f>
        <v>2.0833333333333335</v>
      </c>
      <c r="C38" s="13">
        <f t="shared" si="10"/>
        <v>4.166666666666667</v>
      </c>
      <c r="D38" s="13">
        <f t="shared" si="10"/>
        <v>8.3333333333333339</v>
      </c>
      <c r="E38" s="13">
        <f t="shared" si="10"/>
        <v>6.25</v>
      </c>
      <c r="F38" s="13">
        <f t="shared" si="10"/>
        <v>4.611174665418007</v>
      </c>
      <c r="G38" s="13">
        <f t="shared" si="10"/>
        <v>1</v>
      </c>
      <c r="I38" s="3"/>
      <c r="J38" s="13">
        <f t="shared" ref="J38:O38" si="11">SUM(J34:J37)</f>
        <v>1.676190476190476</v>
      </c>
      <c r="K38" s="13">
        <f t="shared" si="11"/>
        <v>5.0285714285714285</v>
      </c>
      <c r="L38" s="13">
        <f t="shared" si="11"/>
        <v>11.733333333333333</v>
      </c>
      <c r="M38" s="13">
        <f t="shared" si="11"/>
        <v>8.3809523809523796</v>
      </c>
      <c r="N38" s="13">
        <f t="shared" si="11"/>
        <v>5.3656296536960717</v>
      </c>
      <c r="O38" s="13">
        <f t="shared" si="11"/>
        <v>1</v>
      </c>
      <c r="Q38" s="3"/>
      <c r="R38" s="13">
        <f t="shared" ref="R38:W38" si="12">SUM(R34:R37)</f>
        <v>6.333333333333333</v>
      </c>
      <c r="S38" s="13">
        <f t="shared" si="12"/>
        <v>2.1111111111111112</v>
      </c>
      <c r="T38" s="13">
        <f t="shared" si="12"/>
        <v>3.1666666666666665</v>
      </c>
      <c r="U38" s="13">
        <f t="shared" si="12"/>
        <v>19</v>
      </c>
      <c r="V38" s="13">
        <f t="shared" si="12"/>
        <v>5.3256772966068588</v>
      </c>
      <c r="W38" s="13">
        <f t="shared" si="12"/>
        <v>1</v>
      </c>
      <c r="Y38" s="3"/>
      <c r="Z38" s="13">
        <f t="shared" ref="Z38:AE38" si="13">SUM(Z34:Z37)</f>
        <v>4.4761904761904763</v>
      </c>
      <c r="AA38" s="13">
        <f t="shared" si="13"/>
        <v>1.4920634920634921</v>
      </c>
      <c r="AB38" s="13">
        <f t="shared" si="13"/>
        <v>31.333333333333332</v>
      </c>
      <c r="AC38" s="13">
        <f t="shared" si="13"/>
        <v>13.428571428571429</v>
      </c>
      <c r="AD38" s="13">
        <f t="shared" si="13"/>
        <v>7.280866514266279</v>
      </c>
      <c r="AE38" s="13">
        <f t="shared" si="13"/>
        <v>1</v>
      </c>
    </row>
    <row r="39" spans="1:31" x14ac:dyDescent="0.2">
      <c r="A39" s="12" t="s">
        <v>144</v>
      </c>
      <c r="B39" s="12">
        <f>MMULT(B38:E38,G34:G37)</f>
        <v>4</v>
      </c>
      <c r="I39" s="12" t="s">
        <v>144</v>
      </c>
      <c r="J39" s="12">
        <f>MMULT(J38:M38,O34:O37)</f>
        <v>4</v>
      </c>
      <c r="Q39" s="12" t="s">
        <v>144</v>
      </c>
      <c r="R39" s="12">
        <f>MMULT(R38:U38,W34:W37)</f>
        <v>4</v>
      </c>
      <c r="Y39" s="12" t="s">
        <v>144</v>
      </c>
      <c r="Z39" s="12">
        <f>MMULT(Z38:AC38,AE34:AE37)</f>
        <v>4</v>
      </c>
    </row>
    <row r="40" spans="1:31" x14ac:dyDescent="0.2">
      <c r="A40" s="12" t="s">
        <v>143</v>
      </c>
      <c r="B40" s="12">
        <f>(B39 - B42) / (B42 - 1)</f>
        <v>0</v>
      </c>
      <c r="I40" s="12" t="s">
        <v>143</v>
      </c>
      <c r="J40" s="12">
        <f>(J39 - J42) / (J42 - 1)</f>
        <v>0</v>
      </c>
      <c r="Q40" s="12" t="s">
        <v>143</v>
      </c>
      <c r="R40" s="12">
        <f>(R39 - R42) / (R42 - 1)</f>
        <v>0</v>
      </c>
      <c r="Y40" s="12" t="s">
        <v>143</v>
      </c>
      <c r="Z40" s="12">
        <f>(Z39 - Z42) / (Z42 - 1)</f>
        <v>0</v>
      </c>
    </row>
    <row r="41" spans="1:31" x14ac:dyDescent="0.2">
      <c r="A41" s="12" t="s">
        <v>142</v>
      </c>
      <c r="B41" s="12">
        <f>B40 / 0.9</f>
        <v>0</v>
      </c>
      <c r="I41" s="12" t="s">
        <v>142</v>
      </c>
      <c r="J41" s="12">
        <f>J40 / 0.9</f>
        <v>0</v>
      </c>
      <c r="Q41" s="12" t="s">
        <v>142</v>
      </c>
      <c r="R41" s="12">
        <f>R40 / 0.9</f>
        <v>0</v>
      </c>
      <c r="Y41" s="12" t="s">
        <v>142</v>
      </c>
      <c r="Z41" s="12">
        <f>Z40 / 0.9</f>
        <v>0</v>
      </c>
    </row>
    <row r="42" spans="1:31" x14ac:dyDescent="0.2">
      <c r="A42" s="12" t="s">
        <v>141</v>
      </c>
      <c r="B42" s="12">
        <v>4</v>
      </c>
      <c r="I42" s="12" t="s">
        <v>141</v>
      </c>
      <c r="J42" s="12">
        <v>4</v>
      </c>
      <c r="Q42" s="12" t="s">
        <v>141</v>
      </c>
      <c r="R42" s="12">
        <v>4</v>
      </c>
      <c r="Y42" s="12" t="s">
        <v>141</v>
      </c>
      <c r="Z42" s="12">
        <v>4</v>
      </c>
    </row>
    <row r="44" spans="1:31" x14ac:dyDescent="0.2">
      <c r="A44" s="3"/>
      <c r="B44" s="3" t="str">
        <f>B33</f>
        <v>ГМК Норникель</v>
      </c>
      <c r="C44" s="3" t="str">
        <f>C33</f>
        <v>TCS Group</v>
      </c>
      <c r="D44" s="3" t="str">
        <f>D33</f>
        <v>Virgin Galactic</v>
      </c>
      <c r="E44" s="3" t="str">
        <f>E33</f>
        <v>Transocean</v>
      </c>
    </row>
    <row r="45" spans="1:31" x14ac:dyDescent="0.2">
      <c r="A45" s="3" t="str">
        <f>A32</f>
        <v>Капитализация</v>
      </c>
      <c r="B45" s="3" cm="1">
        <f t="array" ref="B45:E45">TRANSPOSE(G34:G37)</f>
        <v>0.48</v>
      </c>
      <c r="C45" s="3">
        <v>0.24</v>
      </c>
      <c r="D45" s="3">
        <v>0.12</v>
      </c>
      <c r="E45" s="3">
        <v>0.15999999999999998</v>
      </c>
    </row>
    <row r="46" spans="1:31" x14ac:dyDescent="0.2">
      <c r="A46" s="3" t="str">
        <f>I32</f>
        <v>Прибыль</v>
      </c>
      <c r="B46" s="3" cm="1">
        <f t="array" ref="B46:E46">TRANSPOSE(O34:O37)</f>
        <v>0.59659090909090917</v>
      </c>
      <c r="C46" s="3">
        <v>0.19886363636363635</v>
      </c>
      <c r="D46" s="3">
        <v>8.5227272727272735E-2</v>
      </c>
      <c r="E46" s="3">
        <v>0.11931818181818184</v>
      </c>
    </row>
    <row r="47" spans="1:31" x14ac:dyDescent="0.2">
      <c r="A47" s="3" t="str">
        <f>Q32</f>
        <v>Новостной фон</v>
      </c>
      <c r="B47" s="3" cm="1">
        <f t="array" ref="B47:E47">TRANSPOSE(W34:W37)</f>
        <v>0.15789473684210525</v>
      </c>
      <c r="C47" s="3">
        <v>0.47368421052631576</v>
      </c>
      <c r="D47" s="3">
        <v>0.31578947368421051</v>
      </c>
      <c r="E47" s="3">
        <v>5.2631578947368418E-2</v>
      </c>
    </row>
    <row r="48" spans="1:31" x14ac:dyDescent="0.2">
      <c r="A48" s="3" t="str">
        <f>Y32</f>
        <v>Руководство</v>
      </c>
      <c r="B48" s="3" cm="1">
        <f t="array" ref="B48:E48">TRANSPOSE(AE34:AE37)</f>
        <v>0.22340425531914893</v>
      </c>
      <c r="C48" s="3">
        <v>0.67021276595744683</v>
      </c>
      <c r="D48" s="3">
        <v>3.1914893617021274E-2</v>
      </c>
      <c r="E48" s="3">
        <v>7.4468085106382975E-2</v>
      </c>
    </row>
    <row r="50" spans="1:12" x14ac:dyDescent="0.2">
      <c r="A50" s="11" t="s">
        <v>140</v>
      </c>
      <c r="B50" s="11" t="s">
        <v>139</v>
      </c>
      <c r="C50" s="11" t="s">
        <v>138</v>
      </c>
      <c r="D50" s="11" t="s">
        <v>137</v>
      </c>
      <c r="E50" s="11" t="s">
        <v>136</v>
      </c>
      <c r="F50" s="11" t="s">
        <v>135</v>
      </c>
      <c r="H50" s="11" t="s">
        <v>134</v>
      </c>
      <c r="I50" s="3" cm="1">
        <f t="array" ref="I50:L50">MMULT(MMULT(TRANSPOSE(F5:F7),B28:E30),B45:E48)</f>
        <v>0.43327368883788508</v>
      </c>
      <c r="J50" s="3">
        <v>0.35393676899299409</v>
      </c>
      <c r="K50" s="3">
        <v>0.10278646682646478</v>
      </c>
      <c r="L50" s="3">
        <v>0.1100030753426559</v>
      </c>
    </row>
    <row r="51" spans="1:12" x14ac:dyDescent="0.2">
      <c r="A51" s="3">
        <f>B10</f>
        <v>-2.2204460492503131E-16</v>
      </c>
      <c r="B51" s="3">
        <f>B23</f>
        <v>-2.9605947323337506E-16</v>
      </c>
      <c r="C51" s="3">
        <f>B40</f>
        <v>0</v>
      </c>
      <c r="D51" s="3">
        <v>0.57999999999999996</v>
      </c>
      <c r="E51" s="3">
        <v>0.9</v>
      </c>
      <c r="F51" s="3">
        <v>0.9</v>
      </c>
      <c r="H51" s="3" t="s">
        <v>133</v>
      </c>
      <c r="I51" s="10" cm="1">
        <f t="array" ref="I51">A51+ MMULT(TRANSPOSE(F5:F7),B51:B53) + MMULT(MMULT(TRANSPOSE(F5:F7),B28:E30),C51:C54)</f>
        <v>-5.4501857572507676E-16</v>
      </c>
    </row>
    <row r="52" spans="1:12" x14ac:dyDescent="0.2">
      <c r="A52" s="3"/>
      <c r="B52" s="3">
        <f>J23</f>
        <v>-4.4408920985006262E-16</v>
      </c>
      <c r="C52" s="3">
        <f>J40</f>
        <v>0</v>
      </c>
      <c r="D52" s="3"/>
      <c r="E52" s="3">
        <v>0.9</v>
      </c>
      <c r="F52" s="3">
        <v>0.9</v>
      </c>
      <c r="H52" s="3" t="s">
        <v>132</v>
      </c>
      <c r="I52" s="3" cm="1">
        <f t="array" ref="I52">D51+ MMULT(TRANSPOSE(F5:F7),E51:E53) + MMULT(MMULT(TRANSPOSE(F5:F7),B28:E30),F51:F54)</f>
        <v>2.38</v>
      </c>
    </row>
    <row r="53" spans="1:12" x14ac:dyDescent="0.2">
      <c r="A53" s="3"/>
      <c r="B53" s="3">
        <f>R23</f>
        <v>-2.9605947323337506E-16</v>
      </c>
      <c r="C53" s="3">
        <f>R40</f>
        <v>0</v>
      </c>
      <c r="D53" s="3"/>
      <c r="E53" s="3">
        <v>0.9</v>
      </c>
      <c r="F53" s="3">
        <v>0.9</v>
      </c>
      <c r="H53" s="3" t="s">
        <v>131</v>
      </c>
      <c r="I53" s="3">
        <f>I51/I52</f>
        <v>-2.289994015651583E-16</v>
      </c>
    </row>
    <row r="54" spans="1:12" x14ac:dyDescent="0.2">
      <c r="A54" s="3"/>
      <c r="B54" s="3"/>
      <c r="C54" s="3">
        <f>Z40</f>
        <v>0</v>
      </c>
      <c r="D54" s="3"/>
      <c r="E54" s="3"/>
      <c r="F54" s="3">
        <v>0.9</v>
      </c>
    </row>
  </sheetData>
  <mergeCells count="8">
    <mergeCell ref="Y32:AE32"/>
    <mergeCell ref="Q15:W15"/>
    <mergeCell ref="I15:O15"/>
    <mergeCell ref="A15:G15"/>
    <mergeCell ref="A3:F3"/>
    <mergeCell ref="A32:G32"/>
    <mergeCell ref="I32:O32"/>
    <mergeCell ref="Q32:W32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3D70C-DA51-DE4A-9FCF-8D4A91F75485}">
  <dimension ref="A1:AE54"/>
  <sheetViews>
    <sheetView zoomScale="133" workbookViewId="0">
      <selection activeCell="G35" sqref="G35"/>
    </sheetView>
  </sheetViews>
  <sheetFormatPr baseColWidth="10" defaultRowHeight="16" x14ac:dyDescent="0.2"/>
  <cols>
    <col min="1" max="1" width="11" bestFit="1" customWidth="1"/>
    <col min="2" max="3" width="13.33203125" bestFit="1" customWidth="1"/>
    <col min="4" max="7" width="11" bestFit="1" customWidth="1"/>
    <col min="9" max="9" width="12.83203125" bestFit="1" customWidth="1"/>
    <col min="10" max="10" width="13.1640625" bestFit="1" customWidth="1"/>
    <col min="11" max="15" width="11.1640625" bestFit="1" customWidth="1"/>
    <col min="18" max="18" width="13.5" bestFit="1" customWidth="1"/>
    <col min="19" max="23" width="11.1640625" bestFit="1" customWidth="1"/>
    <col min="26" max="26" width="13.1640625" bestFit="1" customWidth="1"/>
    <col min="27" max="28" width="11.1640625" bestFit="1" customWidth="1"/>
  </cols>
  <sheetData>
    <row r="1" spans="1:23" x14ac:dyDescent="0.2">
      <c r="A1" t="s">
        <v>162</v>
      </c>
    </row>
    <row r="3" spans="1:23" x14ac:dyDescent="0.2">
      <c r="A3" s="19" t="s">
        <v>0</v>
      </c>
      <c r="B3" s="20"/>
      <c r="C3" s="20"/>
      <c r="D3" s="20"/>
      <c r="E3" s="20"/>
      <c r="F3" s="21"/>
    </row>
    <row r="4" spans="1:23" x14ac:dyDescent="0.2">
      <c r="A4" s="14"/>
      <c r="B4" s="14" t="s">
        <v>159</v>
      </c>
      <c r="C4" s="14" t="s">
        <v>161</v>
      </c>
      <c r="D4" s="14" t="s">
        <v>160</v>
      </c>
      <c r="E4" s="14" t="s">
        <v>146</v>
      </c>
      <c r="F4" s="14" t="s">
        <v>145</v>
      </c>
    </row>
    <row r="5" spans="1:23" x14ac:dyDescent="0.2">
      <c r="A5" s="14" t="str" cm="1">
        <f t="array" ref="A5:A7">TRANSPOSE(B4:D4)</f>
        <v>Дивиденды</v>
      </c>
      <c r="B5" s="8">
        <v>1</v>
      </c>
      <c r="C5" s="8">
        <v>3</v>
      </c>
      <c r="D5" s="8">
        <v>2</v>
      </c>
      <c r="E5" s="3">
        <f>GEOMEAN(B5:D5)</f>
        <v>1.8171205928321397</v>
      </c>
      <c r="F5" s="3">
        <f>E5/$E$8</f>
        <v>0.54545454545454541</v>
      </c>
    </row>
    <row r="6" spans="1:23" x14ac:dyDescent="0.2">
      <c r="A6" s="14" t="str">
        <v>Потенциал</v>
      </c>
      <c r="B6" s="8" cm="1">
        <f t="array" ref="B6:B7">1 / TRANSPOSE(C5:D5)</f>
        <v>0.33333333333333331</v>
      </c>
      <c r="C6" s="8">
        <f>C$5*$B6</f>
        <v>1</v>
      </c>
      <c r="D6" s="8">
        <f>D$5*$B6</f>
        <v>0.66666666666666663</v>
      </c>
      <c r="E6" s="3">
        <f>GEOMEAN(B6:D6)</f>
        <v>0.60570686427737985</v>
      </c>
      <c r="F6" s="3">
        <f>E6/$E$8</f>
        <v>0.1818181818181818</v>
      </c>
    </row>
    <row r="7" spans="1:23" x14ac:dyDescent="0.2">
      <c r="A7" s="14" t="str">
        <v>Риски</v>
      </c>
      <c r="B7" s="8">
        <v>0.5</v>
      </c>
      <c r="C7" s="8">
        <f>C$5*$B7</f>
        <v>1.5</v>
      </c>
      <c r="D7" s="8">
        <f>D$5*$B7</f>
        <v>1</v>
      </c>
      <c r="E7" s="3">
        <f>GEOMEAN(B7:D7)</f>
        <v>0.90856029641606983</v>
      </c>
      <c r="F7" s="3">
        <f>E7/$E$8</f>
        <v>0.27272727272727271</v>
      </c>
    </row>
    <row r="8" spans="1:23" x14ac:dyDescent="0.2">
      <c r="A8" s="3"/>
      <c r="B8" s="15">
        <f>SUM(B5:B7)</f>
        <v>1.8333333333333333</v>
      </c>
      <c r="C8" s="15">
        <f>SUM(C5:C7)</f>
        <v>5.5</v>
      </c>
      <c r="D8" s="15">
        <f>SUM(D5:D7)</f>
        <v>3.6666666666666665</v>
      </c>
      <c r="E8" s="15">
        <f>SUM(E5:E7)</f>
        <v>3.3313877535255894</v>
      </c>
      <c r="F8" s="15">
        <f>SUM(F5:F7)</f>
        <v>0.99999999999999989</v>
      </c>
    </row>
    <row r="9" spans="1:23" x14ac:dyDescent="0.2">
      <c r="A9" s="12" t="s">
        <v>144</v>
      </c>
      <c r="B9" s="12" cm="1">
        <f t="array" ref="B9">MMULT(B8:D8,F5:F7)</f>
        <v>2.9999999999999996</v>
      </c>
    </row>
    <row r="10" spans="1:23" x14ac:dyDescent="0.2">
      <c r="A10" s="12" t="s">
        <v>143</v>
      </c>
      <c r="B10" s="12">
        <f>(B9 - B12) / (B12 - 1)</f>
        <v>-2.2204460492503131E-16</v>
      </c>
    </row>
    <row r="11" spans="1:23" x14ac:dyDescent="0.2">
      <c r="A11" s="12" t="s">
        <v>142</v>
      </c>
      <c r="B11" s="12">
        <f>B10 / 0.58</f>
        <v>-3.8283552573281263E-16</v>
      </c>
    </row>
    <row r="12" spans="1:23" x14ac:dyDescent="0.2">
      <c r="A12" s="12" t="s">
        <v>141</v>
      </c>
      <c r="B12" s="12">
        <v>3</v>
      </c>
    </row>
    <row r="15" spans="1:23" x14ac:dyDescent="0.2">
      <c r="A15" s="18" t="s">
        <v>159</v>
      </c>
      <c r="B15" s="18"/>
      <c r="C15" s="18"/>
      <c r="D15" s="18"/>
      <c r="E15" s="18"/>
      <c r="F15" s="18"/>
      <c r="G15" s="18"/>
      <c r="I15" s="18" t="s">
        <v>158</v>
      </c>
      <c r="J15" s="18"/>
      <c r="K15" s="18"/>
      <c r="L15" s="18"/>
      <c r="M15" s="18"/>
      <c r="N15" s="18"/>
      <c r="O15" s="18"/>
      <c r="Q15" s="18" t="s">
        <v>157</v>
      </c>
      <c r="R15" s="18"/>
      <c r="S15" s="18"/>
      <c r="T15" s="18"/>
      <c r="U15" s="18"/>
      <c r="V15" s="18"/>
      <c r="W15" s="18"/>
    </row>
    <row r="16" spans="1:23" x14ac:dyDescent="0.2">
      <c r="A16" s="14"/>
      <c r="B16" s="14" t="s">
        <v>156</v>
      </c>
      <c r="C16" s="14" t="s">
        <v>163</v>
      </c>
      <c r="D16" s="14" t="s">
        <v>151</v>
      </c>
      <c r="E16" s="14" t="s">
        <v>153</v>
      </c>
      <c r="F16" s="14" t="s">
        <v>146</v>
      </c>
      <c r="G16" s="14" t="s">
        <v>145</v>
      </c>
      <c r="I16" s="14"/>
      <c r="J16" s="14" t="str">
        <f>B16</f>
        <v>Капитализация</v>
      </c>
      <c r="K16" s="14" t="str">
        <f>C16</f>
        <v>Прибыльность</v>
      </c>
      <c r="L16" s="14" t="str">
        <f>D16</f>
        <v>Новостной фон</v>
      </c>
      <c r="M16" s="14" t="str">
        <f>E16</f>
        <v>Руководство</v>
      </c>
      <c r="N16" s="14" t="s">
        <v>146</v>
      </c>
      <c r="O16" s="14" t="s">
        <v>145</v>
      </c>
      <c r="Q16" s="14"/>
      <c r="R16" s="14" t="str">
        <f>B16</f>
        <v>Капитализация</v>
      </c>
      <c r="S16" s="14" t="str">
        <f>C16</f>
        <v>Прибыльность</v>
      </c>
      <c r="T16" s="14" t="str">
        <f>D16</f>
        <v>Новостной фон</v>
      </c>
      <c r="U16" s="14" t="str">
        <f>E16</f>
        <v>Руководство</v>
      </c>
      <c r="V16" s="14" t="s">
        <v>146</v>
      </c>
      <c r="W16" s="14" t="s">
        <v>145</v>
      </c>
    </row>
    <row r="17" spans="1:31" x14ac:dyDescent="0.2">
      <c r="A17" s="14" t="str" cm="1">
        <f t="array" ref="A17:A20">TRANSPOSE(B16:E16)</f>
        <v>Капитализация</v>
      </c>
      <c r="B17" s="8">
        <v>1</v>
      </c>
      <c r="C17" s="8">
        <v>0.2</v>
      </c>
      <c r="D17" s="8">
        <v>3</v>
      </c>
      <c r="E17" s="8">
        <v>0.5</v>
      </c>
      <c r="F17" s="3">
        <f>GEOMEAN(B17:E17)</f>
        <v>0.74008280449228525</v>
      </c>
      <c r="G17" s="3">
        <f>F17/$F$21</f>
        <v>0.12</v>
      </c>
      <c r="I17" s="14" t="str" cm="1">
        <f t="array" ref="I17:I20">TRANSPOSE(J16:M16)</f>
        <v>Капитализация</v>
      </c>
      <c r="J17" s="8">
        <v>1</v>
      </c>
      <c r="K17" s="8">
        <v>0.25</v>
      </c>
      <c r="L17" s="8">
        <v>0.5</v>
      </c>
      <c r="M17" s="8">
        <v>0.33333333333333331</v>
      </c>
      <c r="N17" s="3">
        <f>GEOMEAN(J17:M17)</f>
        <v>0.45180100180492239</v>
      </c>
      <c r="O17" s="3">
        <f>N17/$N$21</f>
        <v>9.9999999999999978E-2</v>
      </c>
      <c r="Q17" s="14" t="str" cm="1">
        <f t="array" ref="Q17:Q20">TRANSPOSE(R16:U16)</f>
        <v>Капитализация</v>
      </c>
      <c r="R17" s="8">
        <v>1</v>
      </c>
      <c r="S17" s="8">
        <v>4</v>
      </c>
      <c r="T17" s="8">
        <v>3</v>
      </c>
      <c r="U17" s="8">
        <v>2</v>
      </c>
      <c r="V17" s="3">
        <f>GEOMEAN(R17:U17)</f>
        <v>2.2133638394006434</v>
      </c>
      <c r="W17" s="3">
        <f>V17/$V$21</f>
        <v>0.48</v>
      </c>
    </row>
    <row r="18" spans="1:31" x14ac:dyDescent="0.2">
      <c r="A18" s="14" t="str">
        <v>Прибыльность</v>
      </c>
      <c r="B18" s="8" cm="1">
        <f t="array" ref="B18:B20">1 / TRANSPOSE(C17:E17)</f>
        <v>5</v>
      </c>
      <c r="C18" s="8">
        <f t="shared" ref="C18:E20" si="0">C$17*$B18</f>
        <v>1</v>
      </c>
      <c r="D18" s="8">
        <f t="shared" si="0"/>
        <v>15</v>
      </c>
      <c r="E18" s="8">
        <f t="shared" si="0"/>
        <v>2.5</v>
      </c>
      <c r="F18" s="3">
        <f>GEOMEAN(B18:E18)</f>
        <v>3.7004140224614259</v>
      </c>
      <c r="G18" s="3">
        <f>F18/$F$21</f>
        <v>0.6</v>
      </c>
      <c r="I18" s="14" t="str">
        <v>Прибыльность</v>
      </c>
      <c r="J18" s="8">
        <v>4</v>
      </c>
      <c r="K18" s="8">
        <f t="shared" ref="K18:M20" si="1">K$17*$J18</f>
        <v>1</v>
      </c>
      <c r="L18" s="8">
        <f t="shared" si="1"/>
        <v>2</v>
      </c>
      <c r="M18" s="8">
        <f t="shared" si="1"/>
        <v>1.3333333333333333</v>
      </c>
      <c r="N18" s="3">
        <f>GEOMEAN(J18:M18)</f>
        <v>1.8072040072196898</v>
      </c>
      <c r="O18" s="3">
        <f>N18/$N$21</f>
        <v>0.39999999999999997</v>
      </c>
      <c r="Q18" s="14" t="str">
        <v>Прибыльность</v>
      </c>
      <c r="R18" s="8" cm="1">
        <f t="array" ref="R18:R20">1 / TRANSPOSE(S17:U17)</f>
        <v>0.25</v>
      </c>
      <c r="S18" s="8">
        <f t="shared" ref="S18:U20" si="2">S$17*$R18</f>
        <v>1</v>
      </c>
      <c r="T18" s="8">
        <f t="shared" si="2"/>
        <v>0.75</v>
      </c>
      <c r="U18" s="8">
        <f t="shared" si="2"/>
        <v>0.5</v>
      </c>
      <c r="V18" s="3">
        <f>GEOMEAN(R18:U18)</f>
        <v>0.55334095985016085</v>
      </c>
      <c r="W18" s="3">
        <f>V18/$V$21</f>
        <v>0.12</v>
      </c>
    </row>
    <row r="19" spans="1:31" x14ac:dyDescent="0.2">
      <c r="A19" s="14" t="str">
        <v>Новостной фон</v>
      </c>
      <c r="B19" s="8">
        <v>0.33333333333333331</v>
      </c>
      <c r="C19" s="8">
        <f t="shared" si="0"/>
        <v>6.6666666666666666E-2</v>
      </c>
      <c r="D19" s="8">
        <f t="shared" si="0"/>
        <v>1</v>
      </c>
      <c r="E19" s="8">
        <f t="shared" si="0"/>
        <v>0.16666666666666666</v>
      </c>
      <c r="F19" s="3">
        <f>GEOMEAN(B19:E19)</f>
        <v>0.24669426816409507</v>
      </c>
      <c r="G19" s="3">
        <f>F19/$F$21</f>
        <v>3.9999999999999994E-2</v>
      </c>
      <c r="I19" s="14" t="str">
        <v>Новостной фон</v>
      </c>
      <c r="J19" s="8">
        <v>2</v>
      </c>
      <c r="K19" s="8">
        <f t="shared" si="1"/>
        <v>0.5</v>
      </c>
      <c r="L19" s="8">
        <f t="shared" si="1"/>
        <v>1</v>
      </c>
      <c r="M19" s="8">
        <f t="shared" si="1"/>
        <v>0.66666666666666663</v>
      </c>
      <c r="N19" s="3">
        <f>GEOMEAN(J19:M19)</f>
        <v>0.90360200360984477</v>
      </c>
      <c r="O19" s="3">
        <f>N19/$N$21</f>
        <v>0.19999999999999996</v>
      </c>
      <c r="Q19" s="14" t="str">
        <v>Новостной фон</v>
      </c>
      <c r="R19" s="8">
        <v>0.33333333333333331</v>
      </c>
      <c r="S19" s="8">
        <f t="shared" si="2"/>
        <v>1.3333333333333333</v>
      </c>
      <c r="T19" s="8">
        <f t="shared" si="2"/>
        <v>1</v>
      </c>
      <c r="U19" s="8">
        <f t="shared" si="2"/>
        <v>0.66666666666666663</v>
      </c>
      <c r="V19" s="3">
        <f>GEOMEAN(R19:U19)</f>
        <v>0.73778794646688106</v>
      </c>
      <c r="W19" s="3">
        <f>V19/$V$21</f>
        <v>0.15999999999999998</v>
      </c>
    </row>
    <row r="20" spans="1:31" x14ac:dyDescent="0.2">
      <c r="A20" s="14" t="str">
        <v>Руководство</v>
      </c>
      <c r="B20" s="8">
        <v>2</v>
      </c>
      <c r="C20" s="8">
        <f t="shared" si="0"/>
        <v>0.4</v>
      </c>
      <c r="D20" s="8">
        <f t="shared" si="0"/>
        <v>6</v>
      </c>
      <c r="E20" s="8">
        <f t="shared" si="0"/>
        <v>1</v>
      </c>
      <c r="F20" s="3">
        <f>GEOMEAN(B20:E20)</f>
        <v>1.4801656089845705</v>
      </c>
      <c r="G20" s="3">
        <f>F20/$F$21</f>
        <v>0.24</v>
      </c>
      <c r="I20" s="14" t="str">
        <v>Руководство</v>
      </c>
      <c r="J20" s="8">
        <v>3</v>
      </c>
      <c r="K20" s="8">
        <f t="shared" si="1"/>
        <v>0.75</v>
      </c>
      <c r="L20" s="8">
        <f t="shared" si="1"/>
        <v>1.5</v>
      </c>
      <c r="M20" s="8">
        <f t="shared" si="1"/>
        <v>1</v>
      </c>
      <c r="N20" s="3">
        <f>GEOMEAN(J20:M20)</f>
        <v>1.3554030054147672</v>
      </c>
      <c r="O20" s="3">
        <f>N20/$N$21</f>
        <v>0.29999999999999993</v>
      </c>
      <c r="Q20" s="14" t="str">
        <v>Руководство</v>
      </c>
      <c r="R20" s="8">
        <v>0.5</v>
      </c>
      <c r="S20" s="8">
        <f t="shared" si="2"/>
        <v>2</v>
      </c>
      <c r="T20" s="8">
        <f t="shared" si="2"/>
        <v>1.5</v>
      </c>
      <c r="U20" s="8">
        <f t="shared" si="2"/>
        <v>1</v>
      </c>
      <c r="V20" s="3">
        <f>GEOMEAN(R20:U20)</f>
        <v>1.1066819197003217</v>
      </c>
      <c r="W20" s="3">
        <f>V20/$V$21</f>
        <v>0.24</v>
      </c>
    </row>
    <row r="21" spans="1:31" x14ac:dyDescent="0.2">
      <c r="A21" s="3"/>
      <c r="B21" s="13">
        <f t="shared" ref="B21:G21" si="3">SUM(B17:B20)</f>
        <v>8.3333333333333321</v>
      </c>
      <c r="C21" s="13">
        <f t="shared" si="3"/>
        <v>1.6666666666666665</v>
      </c>
      <c r="D21" s="13">
        <f t="shared" si="3"/>
        <v>25</v>
      </c>
      <c r="E21" s="13">
        <f t="shared" si="3"/>
        <v>4.1666666666666661</v>
      </c>
      <c r="F21" s="13">
        <f t="shared" si="3"/>
        <v>6.1673567041023771</v>
      </c>
      <c r="G21" s="13">
        <f t="shared" si="3"/>
        <v>1</v>
      </c>
      <c r="I21" s="3"/>
      <c r="J21" s="13">
        <f t="shared" ref="J21:O21" si="4">SUM(J17:J20)</f>
        <v>10</v>
      </c>
      <c r="K21" s="13">
        <f t="shared" si="4"/>
        <v>2.5</v>
      </c>
      <c r="L21" s="13">
        <f t="shared" si="4"/>
        <v>5</v>
      </c>
      <c r="M21" s="13">
        <f t="shared" si="4"/>
        <v>3.333333333333333</v>
      </c>
      <c r="N21" s="13">
        <f t="shared" si="4"/>
        <v>4.5180100180492246</v>
      </c>
      <c r="O21" s="13">
        <f t="shared" si="4"/>
        <v>0.99999999999999989</v>
      </c>
      <c r="Q21" s="3"/>
      <c r="R21" s="13">
        <f t="shared" ref="R21:W21" si="5">SUM(R17:R20)</f>
        <v>2.083333333333333</v>
      </c>
      <c r="S21" s="13">
        <f t="shared" si="5"/>
        <v>8.3333333333333321</v>
      </c>
      <c r="T21" s="13">
        <f t="shared" si="5"/>
        <v>6.25</v>
      </c>
      <c r="U21" s="13">
        <f t="shared" si="5"/>
        <v>4.1666666666666661</v>
      </c>
      <c r="V21" s="13">
        <f t="shared" si="5"/>
        <v>4.611174665418007</v>
      </c>
      <c r="W21" s="13">
        <f t="shared" si="5"/>
        <v>1</v>
      </c>
    </row>
    <row r="22" spans="1:31" x14ac:dyDescent="0.2">
      <c r="A22" s="12" t="s">
        <v>144</v>
      </c>
      <c r="B22" s="12">
        <f>MMULT(B21:E21,G17:G20)</f>
        <v>3.9999999999999991</v>
      </c>
      <c r="I22" s="12" t="s">
        <v>144</v>
      </c>
      <c r="J22" s="12">
        <f>MMULT(J21:M21,O17:O20)</f>
        <v>3.9999999999999987</v>
      </c>
      <c r="Q22" s="12" t="s">
        <v>144</v>
      </c>
      <c r="R22" s="12">
        <f>MMULT(R21:U21,W17:W20)</f>
        <v>3.9999999999999991</v>
      </c>
    </row>
    <row r="23" spans="1:31" x14ac:dyDescent="0.2">
      <c r="A23" s="12" t="s">
        <v>143</v>
      </c>
      <c r="B23" s="12">
        <f>(B22 - B25) / (B25 - 1)</f>
        <v>-2.9605947323337506E-16</v>
      </c>
      <c r="I23" s="12" t="s">
        <v>143</v>
      </c>
      <c r="J23" s="12">
        <f>(J22 - J25) / (J25 - 1)</f>
        <v>-4.4408920985006262E-16</v>
      </c>
      <c r="Q23" s="12" t="s">
        <v>143</v>
      </c>
      <c r="R23" s="12">
        <f>(R22 - R25) / (R25 - 1)</f>
        <v>-2.9605947323337506E-16</v>
      </c>
    </row>
    <row r="24" spans="1:31" x14ac:dyDescent="0.2">
      <c r="A24" s="12" t="s">
        <v>142</v>
      </c>
      <c r="B24" s="12">
        <f>B23 / 0.9</f>
        <v>-3.2895497025930562E-16</v>
      </c>
      <c r="I24" s="12" t="s">
        <v>142</v>
      </c>
      <c r="J24" s="12">
        <f>J23 / 0.9</f>
        <v>-4.9343245538895848E-16</v>
      </c>
      <c r="Q24" s="12" t="s">
        <v>142</v>
      </c>
      <c r="R24" s="12">
        <f>R23 / 0.9</f>
        <v>-3.2895497025930562E-16</v>
      </c>
    </row>
    <row r="25" spans="1:31" x14ac:dyDescent="0.2">
      <c r="A25" s="12" t="s">
        <v>141</v>
      </c>
      <c r="B25" s="12">
        <v>4</v>
      </c>
      <c r="I25" s="12" t="s">
        <v>141</v>
      </c>
      <c r="J25" s="12">
        <v>4</v>
      </c>
      <c r="Q25" s="12" t="s">
        <v>141</v>
      </c>
      <c r="R25" s="12">
        <v>4</v>
      </c>
    </row>
    <row r="27" spans="1:31" x14ac:dyDescent="0.2">
      <c r="A27" s="3"/>
      <c r="B27" s="3" t="str">
        <f>B16</f>
        <v>Капитализация</v>
      </c>
      <c r="C27" s="3" t="str">
        <f>C16</f>
        <v>Прибыльность</v>
      </c>
      <c r="D27" s="3" t="str">
        <f>D16</f>
        <v>Новостной фон</v>
      </c>
      <c r="E27" s="3" t="str">
        <f>E16</f>
        <v>Руководство</v>
      </c>
    </row>
    <row r="28" spans="1:31" x14ac:dyDescent="0.2">
      <c r="A28" s="3" t="str">
        <f>A15</f>
        <v>Дивиденды</v>
      </c>
      <c r="B28" s="3" cm="1">
        <f t="array" ref="B28:E28">TRANSPOSE(G17:G20)</f>
        <v>0.12</v>
      </c>
      <c r="C28" s="3">
        <v>0.6</v>
      </c>
      <c r="D28" s="3">
        <v>3.9999999999999994E-2</v>
      </c>
      <c r="E28" s="3">
        <v>0.24</v>
      </c>
    </row>
    <row r="29" spans="1:31" x14ac:dyDescent="0.2">
      <c r="A29" s="3" t="str">
        <f>I15</f>
        <v>Потенциал роста компании</v>
      </c>
      <c r="B29" s="3" cm="1">
        <f t="array" ref="B29:E29">TRANSPOSE(O17:O20)</f>
        <v>9.9999999999999978E-2</v>
      </c>
      <c r="C29" s="3">
        <v>0.39999999999999997</v>
      </c>
      <c r="D29" s="3">
        <v>0.19999999999999996</v>
      </c>
      <c r="E29" s="3">
        <v>0.29999999999999993</v>
      </c>
    </row>
    <row r="30" spans="1:31" x14ac:dyDescent="0.2">
      <c r="A30" s="3" t="str">
        <f>Q15</f>
        <v>Риски инвестиций</v>
      </c>
      <c r="B30" s="3" cm="1">
        <f t="array" ref="B30:E30">TRANSPOSE(W17:W20)</f>
        <v>0.48</v>
      </c>
      <c r="C30" s="3">
        <v>0.12</v>
      </c>
      <c r="D30" s="3">
        <v>0.15999999999999998</v>
      </c>
      <c r="E30" s="3">
        <v>0.24</v>
      </c>
    </row>
    <row r="32" spans="1:31" x14ac:dyDescent="0.2">
      <c r="A32" s="18" t="str">
        <f>B16</f>
        <v>Капитализация</v>
      </c>
      <c r="B32" s="18"/>
      <c r="C32" s="18"/>
      <c r="D32" s="18"/>
      <c r="E32" s="18"/>
      <c r="F32" s="18"/>
      <c r="G32" s="18"/>
      <c r="I32" s="18" t="str">
        <f>C16</f>
        <v>Прибыльность</v>
      </c>
      <c r="J32" s="18"/>
      <c r="K32" s="18"/>
      <c r="L32" s="18"/>
      <c r="M32" s="18"/>
      <c r="N32" s="18"/>
      <c r="O32" s="18"/>
      <c r="Q32" s="18" t="str">
        <f>D16</f>
        <v>Новостной фон</v>
      </c>
      <c r="R32" s="18"/>
      <c r="S32" s="18"/>
      <c r="T32" s="18"/>
      <c r="U32" s="18"/>
      <c r="V32" s="18"/>
      <c r="W32" s="18"/>
      <c r="Y32" s="18" t="str">
        <f>E16</f>
        <v>Руководство</v>
      </c>
      <c r="Z32" s="18"/>
      <c r="AA32" s="18"/>
      <c r="AB32" s="18"/>
      <c r="AC32" s="18"/>
      <c r="AD32" s="18"/>
      <c r="AE32" s="18"/>
    </row>
    <row r="33" spans="1:31" x14ac:dyDescent="0.2">
      <c r="A33" s="14"/>
      <c r="B33" s="14" t="s">
        <v>150</v>
      </c>
      <c r="C33" s="14" t="s">
        <v>149</v>
      </c>
      <c r="D33" s="14" t="s">
        <v>148</v>
      </c>
      <c r="E33" s="14" t="s">
        <v>147</v>
      </c>
      <c r="F33" s="14" t="s">
        <v>146</v>
      </c>
      <c r="G33" s="14" t="s">
        <v>145</v>
      </c>
      <c r="I33" s="14"/>
      <c r="J33" s="14" t="str">
        <f>B33</f>
        <v>ГМК Норникель</v>
      </c>
      <c r="K33" s="14" t="str">
        <f>C33</f>
        <v>TCS Group</v>
      </c>
      <c r="L33" s="14" t="str">
        <f>D33</f>
        <v>Virgin Galactic</v>
      </c>
      <c r="M33" s="14" t="str">
        <f>E33</f>
        <v>Transocean</v>
      </c>
      <c r="N33" s="14" t="s">
        <v>146</v>
      </c>
      <c r="O33" s="14" t="s">
        <v>145</v>
      </c>
      <c r="Q33" s="14"/>
      <c r="R33" s="14" t="str">
        <f>B33</f>
        <v>ГМК Норникель</v>
      </c>
      <c r="S33" s="14" t="str">
        <f>C33</f>
        <v>TCS Group</v>
      </c>
      <c r="T33" s="14" t="str">
        <f>D33</f>
        <v>Virgin Galactic</v>
      </c>
      <c r="U33" s="14" t="str">
        <f>E33</f>
        <v>Transocean</v>
      </c>
      <c r="V33" s="14" t="s">
        <v>146</v>
      </c>
      <c r="W33" s="14" t="s">
        <v>145</v>
      </c>
      <c r="Y33" s="14"/>
      <c r="Z33" s="14" t="str">
        <f>B33</f>
        <v>ГМК Норникель</v>
      </c>
      <c r="AA33" s="14" t="str">
        <f>C33</f>
        <v>TCS Group</v>
      </c>
      <c r="AB33" s="14" t="str">
        <f>D33</f>
        <v>Virgin Galactic</v>
      </c>
      <c r="AC33" s="14" t="str">
        <f>E33</f>
        <v>Transocean</v>
      </c>
      <c r="AD33" s="14" t="s">
        <v>146</v>
      </c>
      <c r="AE33" s="14" t="s">
        <v>145</v>
      </c>
    </row>
    <row r="34" spans="1:31" x14ac:dyDescent="0.2">
      <c r="A34" s="14" t="str" cm="1">
        <f t="array" ref="A34:A37">TRANSPOSE(B33:E33)</f>
        <v>ГМК Норникель</v>
      </c>
      <c r="B34" s="8">
        <v>1</v>
      </c>
      <c r="C34" s="8">
        <v>2</v>
      </c>
      <c r="D34" s="8">
        <v>4</v>
      </c>
      <c r="E34" s="8">
        <v>3</v>
      </c>
      <c r="F34" s="3">
        <f>GEOMEAN(B34:E34)</f>
        <v>2.2133638394006434</v>
      </c>
      <c r="G34" s="3">
        <f>F34/$F$38</f>
        <v>0.48</v>
      </c>
      <c r="I34" s="14" t="str" cm="1">
        <f t="array" ref="I34:I37">TRANSPOSE(J33:M33)</f>
        <v>ГМК Норникель</v>
      </c>
      <c r="J34" s="8">
        <v>1</v>
      </c>
      <c r="K34" s="8">
        <v>3</v>
      </c>
      <c r="L34" s="8">
        <v>7</v>
      </c>
      <c r="M34" s="8">
        <v>5</v>
      </c>
      <c r="N34" s="3">
        <f>GEOMEAN(J34:M34)</f>
        <v>3.2010858729436795</v>
      </c>
      <c r="O34" s="3">
        <f>N34/$N$38</f>
        <v>0.59659090909090917</v>
      </c>
      <c r="Q34" s="14" t="str" cm="1">
        <f t="array" ref="Q34:Q37">TRANSPOSE(R33:U33)</f>
        <v>ГМК Норникель</v>
      </c>
      <c r="R34" s="8">
        <v>1</v>
      </c>
      <c r="S34" s="8">
        <v>0.33333333333333331</v>
      </c>
      <c r="T34" s="8">
        <v>0.5</v>
      </c>
      <c r="U34" s="8">
        <v>3</v>
      </c>
      <c r="V34" s="3">
        <f>GEOMEAN(R34:U34)</f>
        <v>0.8408964152537145</v>
      </c>
      <c r="W34" s="3">
        <f>V34/$V$38</f>
        <v>0.15789473684210525</v>
      </c>
      <c r="Y34" s="14" t="str" cm="1">
        <f t="array" ref="Y34:Y37">TRANSPOSE(Z33:AC33)</f>
        <v>ГМК Норникель</v>
      </c>
      <c r="Z34" s="8">
        <v>1</v>
      </c>
      <c r="AA34" s="8">
        <v>0.33333333333333331</v>
      </c>
      <c r="AB34" s="8">
        <v>7</v>
      </c>
      <c r="AC34" s="8">
        <v>3</v>
      </c>
      <c r="AD34" s="3">
        <f>GEOMEAN(Z34:AC34)</f>
        <v>1.6265765616977856</v>
      </c>
      <c r="AE34" s="3">
        <f>AD34/$AD$38</f>
        <v>0.22340425531914893</v>
      </c>
    </row>
    <row r="35" spans="1:31" x14ac:dyDescent="0.2">
      <c r="A35" s="14" t="str">
        <v>TCS Group</v>
      </c>
      <c r="B35" s="8" cm="1">
        <f t="array" ref="B35:B37">1 / TRANSPOSE(C34:E34)</f>
        <v>0.5</v>
      </c>
      <c r="C35" s="8">
        <f t="shared" ref="C35:E37" si="6">C$34*$B35</f>
        <v>1</v>
      </c>
      <c r="D35" s="8">
        <f t="shared" si="6"/>
        <v>2</v>
      </c>
      <c r="E35" s="8">
        <f t="shared" si="6"/>
        <v>1.5</v>
      </c>
      <c r="F35" s="3">
        <f>GEOMEAN(B35:E35)</f>
        <v>1.1066819197003217</v>
      </c>
      <c r="G35" s="3">
        <f>F35/$F$38</f>
        <v>0.24</v>
      </c>
      <c r="I35" s="14" t="str">
        <v>TCS Group</v>
      </c>
      <c r="J35" s="8" cm="1">
        <f t="array" ref="J35:J37">1 / TRANSPOSE(K34:M34)</f>
        <v>0.33333333333333331</v>
      </c>
      <c r="K35" s="8">
        <f t="shared" ref="K35:M37" si="7">K$34*$J35</f>
        <v>1</v>
      </c>
      <c r="L35" s="8">
        <f t="shared" si="7"/>
        <v>2.333333333333333</v>
      </c>
      <c r="M35" s="8">
        <f t="shared" si="7"/>
        <v>1.6666666666666665</v>
      </c>
      <c r="N35" s="3">
        <f>GEOMEAN(J35:M35)</f>
        <v>1.0670286243145597</v>
      </c>
      <c r="O35" s="3">
        <f>N35/$N$38</f>
        <v>0.19886363636363635</v>
      </c>
      <c r="Q35" s="14" t="str">
        <v>TCS Group</v>
      </c>
      <c r="R35" s="8" cm="1">
        <f t="array" ref="R35:R37">1 / TRANSPOSE(S34:U34)</f>
        <v>3</v>
      </c>
      <c r="S35" s="8">
        <f t="shared" ref="S35:U37" si="8">S$34*$R35</f>
        <v>1</v>
      </c>
      <c r="T35" s="8">
        <f t="shared" si="8"/>
        <v>1.5</v>
      </c>
      <c r="U35" s="8">
        <f t="shared" si="8"/>
        <v>9</v>
      </c>
      <c r="V35" s="3">
        <f>GEOMEAN(R35:U35)</f>
        <v>2.5226892457611436</v>
      </c>
      <c r="W35" s="3">
        <f>V35/$V$38</f>
        <v>0.47368421052631576</v>
      </c>
      <c r="Y35" s="14" t="str">
        <v>TCS Group</v>
      </c>
      <c r="Z35" s="8" cm="1">
        <f t="array" ref="Z35:Z37">1 / TRANSPOSE(AA34:AC34)</f>
        <v>3</v>
      </c>
      <c r="AA35" s="8">
        <f t="shared" ref="AA35:AC37" si="9">AA$34*$Z35</f>
        <v>1</v>
      </c>
      <c r="AB35" s="8">
        <f t="shared" si="9"/>
        <v>21</v>
      </c>
      <c r="AC35" s="8">
        <f t="shared" si="9"/>
        <v>9</v>
      </c>
      <c r="AD35" s="3">
        <f>GEOMEAN(Z35:AC35)</f>
        <v>4.8797296850933574</v>
      </c>
      <c r="AE35" s="3">
        <f>AD35/$AD$38</f>
        <v>0.67021276595744683</v>
      </c>
    </row>
    <row r="36" spans="1:31" x14ac:dyDescent="0.2">
      <c r="A36" s="14" t="str">
        <v>Virgin Galactic</v>
      </c>
      <c r="B36" s="8">
        <v>0.25</v>
      </c>
      <c r="C36" s="8">
        <f t="shared" si="6"/>
        <v>0.5</v>
      </c>
      <c r="D36" s="8">
        <f t="shared" si="6"/>
        <v>1</v>
      </c>
      <c r="E36" s="8">
        <f t="shared" si="6"/>
        <v>0.75</v>
      </c>
      <c r="F36" s="3">
        <f>GEOMEAN(B36:E36)</f>
        <v>0.55334095985016085</v>
      </c>
      <c r="G36" s="3">
        <f>F36/$F$38</f>
        <v>0.12</v>
      </c>
      <c r="I36" s="14" t="str">
        <v>Virgin Galactic</v>
      </c>
      <c r="J36" s="8">
        <v>0.14285714285714285</v>
      </c>
      <c r="K36" s="8">
        <f t="shared" si="7"/>
        <v>0.42857142857142855</v>
      </c>
      <c r="L36" s="8">
        <f t="shared" si="7"/>
        <v>1</v>
      </c>
      <c r="M36" s="8">
        <f t="shared" si="7"/>
        <v>0.71428571428571419</v>
      </c>
      <c r="N36" s="3">
        <f>GEOMEAN(J36:M36)</f>
        <v>0.45729798184909703</v>
      </c>
      <c r="O36" s="3">
        <f>N36/$N$38</f>
        <v>8.5227272727272735E-2</v>
      </c>
      <c r="Q36" s="14" t="str">
        <v>Virgin Galactic</v>
      </c>
      <c r="R36" s="8">
        <v>2</v>
      </c>
      <c r="S36" s="8">
        <f t="shared" si="8"/>
        <v>0.66666666666666663</v>
      </c>
      <c r="T36" s="8">
        <f t="shared" si="8"/>
        <v>1</v>
      </c>
      <c r="U36" s="8">
        <f t="shared" si="8"/>
        <v>6</v>
      </c>
      <c r="V36" s="3">
        <f>GEOMEAN(R36:U36)</f>
        <v>1.681792830507429</v>
      </c>
      <c r="W36" s="3">
        <f>V36/$V$38</f>
        <v>0.31578947368421051</v>
      </c>
      <c r="Y36" s="14" t="str">
        <v>Virgin Galactic</v>
      </c>
      <c r="Z36" s="8">
        <v>0.14285714285714285</v>
      </c>
      <c r="AA36" s="8">
        <f t="shared" si="9"/>
        <v>4.7619047619047616E-2</v>
      </c>
      <c r="AB36" s="8">
        <f t="shared" si="9"/>
        <v>1</v>
      </c>
      <c r="AC36" s="8">
        <f t="shared" si="9"/>
        <v>0.42857142857142855</v>
      </c>
      <c r="AD36" s="3">
        <f>GEOMEAN(Z36:AC36)</f>
        <v>0.2323680802425408</v>
      </c>
      <c r="AE36" s="3">
        <f>AD36/$AD$38</f>
        <v>3.1914893617021274E-2</v>
      </c>
    </row>
    <row r="37" spans="1:31" x14ac:dyDescent="0.2">
      <c r="A37" s="14" t="str">
        <v>Transocean</v>
      </c>
      <c r="B37" s="8">
        <v>0.33333333333333331</v>
      </c>
      <c r="C37" s="8">
        <f t="shared" si="6"/>
        <v>0.66666666666666663</v>
      </c>
      <c r="D37" s="8">
        <f t="shared" si="6"/>
        <v>1.3333333333333333</v>
      </c>
      <c r="E37" s="8">
        <f t="shared" si="6"/>
        <v>1</v>
      </c>
      <c r="F37" s="3">
        <f>GEOMEAN(B37:E37)</f>
        <v>0.73778794646688106</v>
      </c>
      <c r="G37" s="3">
        <f>F37/$F$38</f>
        <v>0.15999999999999998</v>
      </c>
      <c r="I37" s="14" t="str">
        <v>Transocean</v>
      </c>
      <c r="J37" s="8">
        <v>0.2</v>
      </c>
      <c r="K37" s="8">
        <f t="shared" si="7"/>
        <v>0.60000000000000009</v>
      </c>
      <c r="L37" s="8">
        <f t="shared" si="7"/>
        <v>1.4000000000000001</v>
      </c>
      <c r="M37" s="8">
        <f t="shared" si="7"/>
        <v>1</v>
      </c>
      <c r="N37" s="3">
        <f>GEOMEAN(J37:M37)</f>
        <v>0.64021717458873595</v>
      </c>
      <c r="O37" s="3">
        <f>N37/$N$38</f>
        <v>0.11931818181818184</v>
      </c>
      <c r="Q37" s="14" t="str">
        <v>Transocean</v>
      </c>
      <c r="R37" s="8">
        <v>0.33333333333333331</v>
      </c>
      <c r="S37" s="8">
        <f t="shared" si="8"/>
        <v>0.1111111111111111</v>
      </c>
      <c r="T37" s="8">
        <f t="shared" si="8"/>
        <v>0.16666666666666666</v>
      </c>
      <c r="U37" s="8">
        <f t="shared" si="8"/>
        <v>1</v>
      </c>
      <c r="V37" s="3">
        <f>GEOMEAN(R37:U37)</f>
        <v>0.2802988050845715</v>
      </c>
      <c r="W37" s="3">
        <f>V37/$V$38</f>
        <v>5.2631578947368418E-2</v>
      </c>
      <c r="Y37" s="14" t="str">
        <v>Transocean</v>
      </c>
      <c r="Z37" s="8">
        <v>0.33333333333333331</v>
      </c>
      <c r="AA37" s="8">
        <f t="shared" si="9"/>
        <v>0.1111111111111111</v>
      </c>
      <c r="AB37" s="8">
        <f t="shared" si="9"/>
        <v>2.333333333333333</v>
      </c>
      <c r="AC37" s="8">
        <f t="shared" si="9"/>
        <v>1</v>
      </c>
      <c r="AD37" s="3">
        <f>GEOMEAN(Z37:AC37)</f>
        <v>0.54219218723259521</v>
      </c>
      <c r="AE37" s="3">
        <f>AD37/$AD$38</f>
        <v>7.4468085106382975E-2</v>
      </c>
    </row>
    <row r="38" spans="1:31" x14ac:dyDescent="0.2">
      <c r="A38" s="3"/>
      <c r="B38" s="13">
        <f t="shared" ref="B38:G38" si="10">SUM(B34:B37)</f>
        <v>2.0833333333333335</v>
      </c>
      <c r="C38" s="13">
        <f t="shared" si="10"/>
        <v>4.166666666666667</v>
      </c>
      <c r="D38" s="13">
        <f t="shared" si="10"/>
        <v>8.3333333333333339</v>
      </c>
      <c r="E38" s="13">
        <f t="shared" si="10"/>
        <v>6.25</v>
      </c>
      <c r="F38" s="13">
        <f t="shared" si="10"/>
        <v>4.611174665418007</v>
      </c>
      <c r="G38" s="13">
        <f t="shared" si="10"/>
        <v>1</v>
      </c>
      <c r="I38" s="3"/>
      <c r="J38" s="13">
        <f t="shared" ref="J38:O38" si="11">SUM(J34:J37)</f>
        <v>1.676190476190476</v>
      </c>
      <c r="K38" s="13">
        <f t="shared" si="11"/>
        <v>5.0285714285714285</v>
      </c>
      <c r="L38" s="13">
        <f t="shared" si="11"/>
        <v>11.733333333333333</v>
      </c>
      <c r="M38" s="13">
        <f t="shared" si="11"/>
        <v>8.3809523809523796</v>
      </c>
      <c r="N38" s="13">
        <f t="shared" si="11"/>
        <v>5.3656296536960717</v>
      </c>
      <c r="O38" s="13">
        <f t="shared" si="11"/>
        <v>1</v>
      </c>
      <c r="Q38" s="3"/>
      <c r="R38" s="13">
        <f t="shared" ref="R38:W38" si="12">SUM(R34:R37)</f>
        <v>6.333333333333333</v>
      </c>
      <c r="S38" s="13">
        <f t="shared" si="12"/>
        <v>2.1111111111111112</v>
      </c>
      <c r="T38" s="13">
        <f t="shared" si="12"/>
        <v>3.1666666666666665</v>
      </c>
      <c r="U38" s="13">
        <f t="shared" si="12"/>
        <v>19</v>
      </c>
      <c r="V38" s="13">
        <f t="shared" si="12"/>
        <v>5.3256772966068588</v>
      </c>
      <c r="W38" s="13">
        <f t="shared" si="12"/>
        <v>1</v>
      </c>
      <c r="Y38" s="3"/>
      <c r="Z38" s="13">
        <f t="shared" ref="Z38:AE38" si="13">SUM(Z34:Z37)</f>
        <v>4.4761904761904763</v>
      </c>
      <c r="AA38" s="13">
        <f t="shared" si="13"/>
        <v>1.4920634920634921</v>
      </c>
      <c r="AB38" s="13">
        <f t="shared" si="13"/>
        <v>31.333333333333332</v>
      </c>
      <c r="AC38" s="13">
        <f t="shared" si="13"/>
        <v>13.428571428571429</v>
      </c>
      <c r="AD38" s="13">
        <f t="shared" si="13"/>
        <v>7.280866514266279</v>
      </c>
      <c r="AE38" s="13">
        <f t="shared" si="13"/>
        <v>1</v>
      </c>
    </row>
    <row r="39" spans="1:31" x14ac:dyDescent="0.2">
      <c r="A39" s="12" t="s">
        <v>144</v>
      </c>
      <c r="B39" s="12">
        <f>MMULT(B38:E38,G34:G37)</f>
        <v>4</v>
      </c>
      <c r="I39" s="12" t="s">
        <v>144</v>
      </c>
      <c r="J39" s="12">
        <f>MMULT(J38:M38,O34:O37)</f>
        <v>4</v>
      </c>
      <c r="Q39" s="12" t="s">
        <v>144</v>
      </c>
      <c r="R39" s="12">
        <f>MMULT(R38:U38,W34:W37)</f>
        <v>4</v>
      </c>
      <c r="Y39" s="12" t="s">
        <v>144</v>
      </c>
      <c r="Z39" s="12">
        <f>MMULT(Z38:AC38,AE34:AE37)</f>
        <v>4</v>
      </c>
    </row>
    <row r="40" spans="1:31" x14ac:dyDescent="0.2">
      <c r="A40" s="12" t="s">
        <v>143</v>
      </c>
      <c r="B40" s="12">
        <f>(B39 - B42) / (B42 - 1)</f>
        <v>0</v>
      </c>
      <c r="I40" s="12" t="s">
        <v>143</v>
      </c>
      <c r="J40" s="12">
        <f>(J39 - J42) / (J42 - 1)</f>
        <v>0</v>
      </c>
      <c r="Q40" s="12" t="s">
        <v>143</v>
      </c>
      <c r="R40" s="12">
        <f>(R39 - R42) / (R42 - 1)</f>
        <v>0</v>
      </c>
      <c r="Y40" s="12" t="s">
        <v>143</v>
      </c>
      <c r="Z40" s="12">
        <f>(Z39 - Z42) / (Z42 - 1)</f>
        <v>0</v>
      </c>
    </row>
    <row r="41" spans="1:31" x14ac:dyDescent="0.2">
      <c r="A41" s="12" t="s">
        <v>142</v>
      </c>
      <c r="B41" s="12">
        <f>B40 / 0.9</f>
        <v>0</v>
      </c>
      <c r="I41" s="12" t="s">
        <v>142</v>
      </c>
      <c r="J41" s="12">
        <f>J40 / 0.9</f>
        <v>0</v>
      </c>
      <c r="Q41" s="12" t="s">
        <v>142</v>
      </c>
      <c r="R41" s="12">
        <f>R40 / 0.9</f>
        <v>0</v>
      </c>
      <c r="Y41" s="12" t="s">
        <v>142</v>
      </c>
      <c r="Z41" s="12">
        <f>Z40 / 0.9</f>
        <v>0</v>
      </c>
    </row>
    <row r="42" spans="1:31" x14ac:dyDescent="0.2">
      <c r="A42" s="12" t="s">
        <v>141</v>
      </c>
      <c r="B42" s="12">
        <v>4</v>
      </c>
      <c r="I42" s="12" t="s">
        <v>141</v>
      </c>
      <c r="J42" s="12">
        <v>4</v>
      </c>
      <c r="Q42" s="12" t="s">
        <v>141</v>
      </c>
      <c r="R42" s="12">
        <v>4</v>
      </c>
      <c r="Y42" s="12" t="s">
        <v>141</v>
      </c>
      <c r="Z42" s="12">
        <v>4</v>
      </c>
    </row>
    <row r="44" spans="1:31" x14ac:dyDescent="0.2">
      <c r="A44" s="3"/>
      <c r="B44" s="3" t="str">
        <f>B33</f>
        <v>ГМК Норникель</v>
      </c>
      <c r="C44" s="3" t="str">
        <f>C33</f>
        <v>TCS Group</v>
      </c>
      <c r="D44" s="3" t="str">
        <f>D33</f>
        <v>Virgin Galactic</v>
      </c>
      <c r="E44" s="3" t="str">
        <f>E33</f>
        <v>Transocean</v>
      </c>
    </row>
    <row r="45" spans="1:31" x14ac:dyDescent="0.2">
      <c r="A45" s="3" t="str">
        <f>A32</f>
        <v>Капитализация</v>
      </c>
      <c r="B45" s="3" cm="1">
        <f t="array" ref="B45:E45">TRANSPOSE(G34:G37)</f>
        <v>0.48</v>
      </c>
      <c r="C45" s="3">
        <v>0.24</v>
      </c>
      <c r="D45" s="3">
        <v>0.12</v>
      </c>
      <c r="E45" s="3">
        <v>0.15999999999999998</v>
      </c>
    </row>
    <row r="46" spans="1:31" x14ac:dyDescent="0.2">
      <c r="A46" s="3" t="str">
        <f>I32</f>
        <v>Прибыльность</v>
      </c>
      <c r="B46" s="3" cm="1">
        <f t="array" ref="B46:E46">TRANSPOSE(O34:O37)</f>
        <v>0.59659090909090917</v>
      </c>
      <c r="C46" s="3">
        <v>0.19886363636363635</v>
      </c>
      <c r="D46" s="3">
        <v>8.5227272727272735E-2</v>
      </c>
      <c r="E46" s="3">
        <v>0.11931818181818184</v>
      </c>
    </row>
    <row r="47" spans="1:31" x14ac:dyDescent="0.2">
      <c r="A47" s="3" t="str">
        <f>Q32</f>
        <v>Новостной фон</v>
      </c>
      <c r="B47" s="3" cm="1">
        <f t="array" ref="B47:E47">TRANSPOSE(W34:W37)</f>
        <v>0.15789473684210525</v>
      </c>
      <c r="C47" s="3">
        <v>0.47368421052631576</v>
      </c>
      <c r="D47" s="3">
        <v>0.31578947368421051</v>
      </c>
      <c r="E47" s="3">
        <v>5.2631578947368418E-2</v>
      </c>
    </row>
    <row r="48" spans="1:31" x14ac:dyDescent="0.2">
      <c r="A48" s="3" t="str">
        <f>Y32</f>
        <v>Руководство</v>
      </c>
      <c r="B48" s="3" cm="1">
        <f t="array" ref="B48:E48">TRANSPOSE(AE34:AE37)</f>
        <v>0.22340425531914893</v>
      </c>
      <c r="C48" s="3">
        <v>0.67021276595744683</v>
      </c>
      <c r="D48" s="3">
        <v>3.1914893617021274E-2</v>
      </c>
      <c r="E48" s="3">
        <v>7.4468085106382975E-2</v>
      </c>
    </row>
    <row r="50" spans="1:12" x14ac:dyDescent="0.2">
      <c r="A50" s="11" t="s">
        <v>140</v>
      </c>
      <c r="B50" s="11" t="s">
        <v>139</v>
      </c>
      <c r="C50" s="11" t="s">
        <v>138</v>
      </c>
      <c r="D50" s="11" t="s">
        <v>137</v>
      </c>
      <c r="E50" s="11" t="s">
        <v>136</v>
      </c>
      <c r="F50" s="11" t="s">
        <v>135</v>
      </c>
      <c r="H50" s="11" t="s">
        <v>134</v>
      </c>
      <c r="I50" s="3" cm="1">
        <f t="array" ref="I50:L50">MMULT(MMULT(TRANSPOSE(F5:F7),B28:E30),B45:E48)</f>
        <v>0.43327368883788508</v>
      </c>
      <c r="J50" s="3">
        <v>0.35393676899299409</v>
      </c>
      <c r="K50" s="3">
        <v>0.10278646682646478</v>
      </c>
      <c r="L50" s="3">
        <v>0.1100030753426559</v>
      </c>
    </row>
    <row r="51" spans="1:12" x14ac:dyDescent="0.2">
      <c r="A51" s="3">
        <f>B10</f>
        <v>-2.2204460492503131E-16</v>
      </c>
      <c r="B51" s="3">
        <f>B23</f>
        <v>-2.9605947323337506E-16</v>
      </c>
      <c r="C51" s="3">
        <f>B40</f>
        <v>0</v>
      </c>
      <c r="D51" s="3">
        <v>0.57999999999999996</v>
      </c>
      <c r="E51" s="3">
        <v>0.9</v>
      </c>
      <c r="F51" s="3">
        <v>0.9</v>
      </c>
      <c r="H51" s="3" t="s">
        <v>133</v>
      </c>
      <c r="I51" s="10" cm="1">
        <f t="array" ref="I51">A51+ MMULT(TRANSPOSE(F5:F7),B51:B53) + MMULT(MMULT(TRANSPOSE(F5:F7),B28:E30),C51:C54)</f>
        <v>-5.4501857572507676E-16</v>
      </c>
    </row>
    <row r="52" spans="1:12" x14ac:dyDescent="0.2">
      <c r="A52" s="3"/>
      <c r="B52" s="3">
        <f>J23</f>
        <v>-4.4408920985006262E-16</v>
      </c>
      <c r="C52" s="3">
        <f>J40</f>
        <v>0</v>
      </c>
      <c r="D52" s="3"/>
      <c r="E52" s="3">
        <v>0.9</v>
      </c>
      <c r="F52" s="3">
        <v>0.9</v>
      </c>
      <c r="H52" s="3" t="s">
        <v>132</v>
      </c>
      <c r="I52" s="3" cm="1">
        <f t="array" ref="I52">D51+ MMULT(TRANSPOSE(F5:F7),E51:E53) + MMULT(MMULT(TRANSPOSE(F5:F7),B28:E30),F51:F54)</f>
        <v>2.38</v>
      </c>
    </row>
    <row r="53" spans="1:12" x14ac:dyDescent="0.2">
      <c r="A53" s="3"/>
      <c r="B53" s="3">
        <f>R23</f>
        <v>-2.9605947323337506E-16</v>
      </c>
      <c r="C53" s="3">
        <f>R40</f>
        <v>0</v>
      </c>
      <c r="D53" s="3"/>
      <c r="E53" s="3">
        <v>0.9</v>
      </c>
      <c r="F53" s="3">
        <v>0.9</v>
      </c>
      <c r="H53" s="3" t="s">
        <v>131</v>
      </c>
      <c r="I53" s="3">
        <f>I51/I52</f>
        <v>-2.289994015651583E-16</v>
      </c>
    </row>
    <row r="54" spans="1:12" x14ac:dyDescent="0.2">
      <c r="A54" s="3"/>
      <c r="B54" s="3"/>
      <c r="C54" s="3">
        <f>Z40</f>
        <v>0</v>
      </c>
      <c r="D54" s="3"/>
      <c r="E54" s="3"/>
      <c r="F54" s="3">
        <v>0.9</v>
      </c>
    </row>
  </sheetData>
  <mergeCells count="8">
    <mergeCell ref="Y32:AE32"/>
    <mergeCell ref="A3:F3"/>
    <mergeCell ref="A15:G15"/>
    <mergeCell ref="I15:O15"/>
    <mergeCell ref="Q15:W15"/>
    <mergeCell ref="A32:G32"/>
    <mergeCell ref="I32:O32"/>
    <mergeCell ref="Q32:W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Алгебраические и логические </vt:lpstr>
      <vt:lpstr>Лист1</vt:lpstr>
      <vt:lpstr>Операции</vt:lpstr>
      <vt:lpstr>Проверка дистрибутивности</vt:lpstr>
      <vt:lpstr>Множество "Старый"</vt:lpstr>
      <vt:lpstr>Автомобили</vt:lpstr>
      <vt:lpstr>Итоги</vt:lpstr>
      <vt:lpstr>Отношение 1</vt:lpstr>
      <vt:lpstr>Отношение 2</vt:lpstr>
      <vt:lpstr>Максимин</vt:lpstr>
      <vt:lpstr>Минимакс</vt:lpstr>
      <vt:lpstr>Максимульт</vt:lpstr>
      <vt:lpstr>Дисциплины</vt:lpstr>
      <vt:lpstr>Дисциплины ред</vt:lpstr>
      <vt:lpstr>Мамдами</vt:lpstr>
      <vt:lpstr>Цукамото</vt:lpstr>
      <vt:lpstr>Ларсен</vt:lpstr>
      <vt:lpstr>Иерархии1</vt:lpstr>
      <vt:lpstr>Иерархии2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2022-02-14T06:34:59Z</dcterms:created>
  <dcterms:modified xsi:type="dcterms:W3CDTF">2022-05-30T07:35:46Z</dcterms:modified>
</cp:coreProperties>
</file>