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ukanov/Desktop/8 сем/джени/2lab/"/>
    </mc:Choice>
  </mc:AlternateContent>
  <xr:revisionPtr revIDLastSave="0" documentId="13_ncr:1_{D7352580-C225-D449-9F69-4989F3BF6D25}" xr6:coauthVersionLast="47" xr6:coauthVersionMax="47" xr10:uidLastSave="{00000000-0000-0000-0000-000000000000}"/>
  <bookViews>
    <workbookView xWindow="0" yWindow="460" windowWidth="28800" windowHeight="16460" activeTab="4" xr2:uid="{FF5C55E9-D790-4F89-AD5F-B09360F17E8E}"/>
  </bookViews>
  <sheets>
    <sheet name="SummaryNN" sheetId="1" r:id="rId1"/>
    <sheet name="Обучающая выборка" sheetId="2" r:id="rId2"/>
    <sheet name="Лист3" sheetId="5" r:id="rId3"/>
    <sheet name="тестовая" sheetId="3" r:id="rId4"/>
    <sheet name="Summary" sheetId="4" r:id="rId5"/>
  </sheets>
  <definedNames>
    <definedName name="_xlnm._FilterDatabase" localSheetId="2" hidden="1">Лист3!$A$2:$B$86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Q89" i="4" l="1"/>
  <c r="BQ3" i="4"/>
  <c r="BQ4" i="4"/>
  <c r="BQ5" i="4"/>
  <c r="BQ6" i="4"/>
  <c r="BQ7" i="4"/>
  <c r="BQ8" i="4"/>
  <c r="BQ9" i="4"/>
  <c r="BQ10" i="4"/>
  <c r="BQ11" i="4"/>
  <c r="BQ12" i="4"/>
  <c r="BQ13" i="4"/>
  <c r="BQ14" i="4"/>
  <c r="BQ15" i="4"/>
  <c r="BQ16" i="4"/>
  <c r="BQ17" i="4"/>
  <c r="BQ18" i="4"/>
  <c r="BQ19" i="4"/>
  <c r="BQ20" i="4"/>
  <c r="BQ21" i="4"/>
  <c r="BQ22" i="4"/>
  <c r="BQ23" i="4"/>
  <c r="BQ24" i="4"/>
  <c r="BQ25" i="4"/>
  <c r="BQ26" i="4"/>
  <c r="BQ27" i="4"/>
  <c r="BQ28" i="4"/>
  <c r="BQ29" i="4"/>
  <c r="BQ30" i="4"/>
  <c r="BQ31" i="4"/>
  <c r="BQ32" i="4"/>
  <c r="BQ33" i="4"/>
  <c r="BQ34" i="4"/>
  <c r="BQ35" i="4"/>
  <c r="BQ36" i="4"/>
  <c r="BQ37" i="4"/>
  <c r="BQ38" i="4"/>
  <c r="BQ39" i="4"/>
  <c r="BQ40" i="4"/>
  <c r="BQ41" i="4"/>
  <c r="BQ42" i="4"/>
  <c r="BQ43" i="4"/>
  <c r="BQ44" i="4"/>
  <c r="BQ45" i="4"/>
  <c r="BQ46" i="4"/>
  <c r="BQ47" i="4"/>
  <c r="BQ48" i="4"/>
  <c r="BQ49" i="4"/>
  <c r="BQ50" i="4"/>
  <c r="BQ51" i="4"/>
  <c r="BQ52" i="4"/>
  <c r="BQ53" i="4"/>
  <c r="BQ54" i="4"/>
  <c r="BQ55" i="4"/>
  <c r="BQ56" i="4"/>
  <c r="BQ57" i="4"/>
  <c r="BQ58" i="4"/>
  <c r="BQ59" i="4"/>
  <c r="BQ60" i="4"/>
  <c r="BQ61" i="4"/>
  <c r="BQ62" i="4"/>
  <c r="BQ63" i="4"/>
  <c r="BQ64" i="4"/>
  <c r="BQ65" i="4"/>
  <c r="BQ66" i="4"/>
  <c r="BQ67" i="4"/>
  <c r="BQ68" i="4"/>
  <c r="BQ69" i="4"/>
  <c r="BQ70" i="4"/>
  <c r="BQ71" i="4"/>
  <c r="BQ72" i="4"/>
  <c r="BQ73" i="4"/>
  <c r="BQ74" i="4"/>
  <c r="BQ75" i="4"/>
  <c r="BQ76" i="4"/>
  <c r="BQ77" i="4"/>
  <c r="BQ78" i="4"/>
  <c r="BQ79" i="4"/>
  <c r="BQ80" i="4"/>
  <c r="BQ81" i="4"/>
  <c r="BQ82" i="4"/>
  <c r="BQ83" i="4"/>
  <c r="BQ84" i="4"/>
  <c r="BQ85" i="4"/>
  <c r="BQ86" i="4"/>
  <c r="BQ2" i="4"/>
  <c r="BA87" i="4"/>
  <c r="AZ87" i="4"/>
  <c r="AY87" i="4"/>
  <c r="AX87" i="4"/>
  <c r="AW87" i="4"/>
  <c r="AV87" i="4"/>
  <c r="AU87" i="4"/>
  <c r="AT87" i="4"/>
  <c r="AS87" i="4"/>
  <c r="AR87" i="4"/>
  <c r="C87" i="4"/>
  <c r="AQ86" i="4"/>
  <c r="AI86" i="4"/>
  <c r="Y86" i="4"/>
  <c r="Q86" i="4"/>
  <c r="AQ85" i="4"/>
  <c r="AI85" i="4"/>
  <c r="Y85" i="4"/>
  <c r="Q85" i="4"/>
  <c r="AQ84" i="4"/>
  <c r="AI84" i="4"/>
  <c r="Y84" i="4"/>
  <c r="Q84" i="4"/>
  <c r="AQ83" i="4"/>
  <c r="AI83" i="4"/>
  <c r="Y83" i="4"/>
  <c r="Q83" i="4"/>
  <c r="AQ82" i="4"/>
  <c r="AI82" i="4"/>
  <c r="Y82" i="4"/>
  <c r="Q82" i="4"/>
  <c r="AQ81" i="4"/>
  <c r="AI81" i="4"/>
  <c r="Y81" i="4"/>
  <c r="Q81" i="4"/>
  <c r="AQ80" i="4"/>
  <c r="AI80" i="4"/>
  <c r="Y80" i="4"/>
  <c r="Q80" i="4"/>
  <c r="AQ79" i="4"/>
  <c r="AI79" i="4"/>
  <c r="Y79" i="4"/>
  <c r="Q79" i="4"/>
  <c r="AQ78" i="4"/>
  <c r="AI78" i="4"/>
  <c r="Y78" i="4"/>
  <c r="Q78" i="4"/>
  <c r="AQ77" i="4"/>
  <c r="AI77" i="4"/>
  <c r="Y77" i="4"/>
  <c r="Q77" i="4"/>
  <c r="AQ76" i="4"/>
  <c r="AI76" i="4"/>
  <c r="Y76" i="4"/>
  <c r="Q76" i="4"/>
  <c r="AQ75" i="4"/>
  <c r="AI75" i="4"/>
  <c r="Y75" i="4"/>
  <c r="Q75" i="4"/>
  <c r="AQ74" i="4"/>
  <c r="AI74" i="4"/>
  <c r="Y74" i="4"/>
  <c r="Q74" i="4"/>
  <c r="AQ73" i="4"/>
  <c r="AI73" i="4"/>
  <c r="Y73" i="4"/>
  <c r="Q73" i="4"/>
  <c r="AQ72" i="4"/>
  <c r="AI72" i="4"/>
  <c r="Y72" i="4"/>
  <c r="Q72" i="4"/>
  <c r="AQ71" i="4"/>
  <c r="AI71" i="4"/>
  <c r="Y71" i="4"/>
  <c r="Q71" i="4"/>
  <c r="AQ70" i="4"/>
  <c r="AI70" i="4"/>
  <c r="Y70" i="4"/>
  <c r="Q70" i="4"/>
  <c r="AQ69" i="4"/>
  <c r="AI69" i="4"/>
  <c r="Y69" i="4"/>
  <c r="Q69" i="4"/>
  <c r="AQ68" i="4"/>
  <c r="AI68" i="4"/>
  <c r="Y68" i="4"/>
  <c r="Q68" i="4"/>
  <c r="AQ67" i="4"/>
  <c r="AI67" i="4"/>
  <c r="Y67" i="4"/>
  <c r="Q67" i="4"/>
  <c r="AQ66" i="4"/>
  <c r="AI66" i="4"/>
  <c r="Y66" i="4"/>
  <c r="Q66" i="4"/>
  <c r="AQ65" i="4"/>
  <c r="AI65" i="4"/>
  <c r="Y65" i="4"/>
  <c r="Q65" i="4"/>
  <c r="AQ64" i="4"/>
  <c r="AI64" i="4"/>
  <c r="Y64" i="4"/>
  <c r="Q64" i="4"/>
  <c r="AQ63" i="4"/>
  <c r="AI63" i="4"/>
  <c r="Y63" i="4"/>
  <c r="Q63" i="4"/>
  <c r="AQ62" i="4"/>
  <c r="AI62" i="4"/>
  <c r="Y62" i="4"/>
  <c r="Q62" i="4"/>
  <c r="AQ61" i="4"/>
  <c r="AI61" i="4"/>
  <c r="Y61" i="4"/>
  <c r="Q61" i="4"/>
  <c r="AQ60" i="4"/>
  <c r="AI60" i="4"/>
  <c r="Y60" i="4"/>
  <c r="Q60" i="4"/>
  <c r="AQ59" i="4"/>
  <c r="AI59" i="4"/>
  <c r="Y59" i="4"/>
  <c r="Q59" i="4"/>
  <c r="AQ58" i="4"/>
  <c r="AI58" i="4"/>
  <c r="Y58" i="4"/>
  <c r="Q58" i="4"/>
  <c r="AQ57" i="4"/>
  <c r="AI57" i="4"/>
  <c r="Y57" i="4"/>
  <c r="Q57" i="4"/>
  <c r="AQ56" i="4"/>
  <c r="AI56" i="4"/>
  <c r="Y56" i="4"/>
  <c r="Q56" i="4"/>
  <c r="AQ55" i="4"/>
  <c r="AI55" i="4"/>
  <c r="Y55" i="4"/>
  <c r="Q55" i="4"/>
  <c r="AQ54" i="4"/>
  <c r="AI54" i="4"/>
  <c r="Y54" i="4"/>
  <c r="Q54" i="4"/>
  <c r="AQ53" i="4"/>
  <c r="AI53" i="4"/>
  <c r="Y53" i="4"/>
  <c r="Q53" i="4"/>
  <c r="AQ52" i="4"/>
  <c r="AI52" i="4"/>
  <c r="Y52" i="4"/>
  <c r="Q52" i="4"/>
  <c r="AQ51" i="4"/>
  <c r="AI51" i="4"/>
  <c r="Y51" i="4"/>
  <c r="Q51" i="4"/>
  <c r="AQ50" i="4"/>
  <c r="AI50" i="4"/>
  <c r="Y50" i="4"/>
  <c r="Q50" i="4"/>
  <c r="AQ49" i="4"/>
  <c r="AI49" i="4"/>
  <c r="Y49" i="4"/>
  <c r="Q49" i="4"/>
  <c r="AQ48" i="4"/>
  <c r="AI48" i="4"/>
  <c r="Y48" i="4"/>
  <c r="Q48" i="4"/>
  <c r="AQ47" i="4"/>
  <c r="AI47" i="4"/>
  <c r="Y47" i="4"/>
  <c r="Q47" i="4"/>
  <c r="AQ46" i="4"/>
  <c r="AI46" i="4"/>
  <c r="Y46" i="4"/>
  <c r="Q46" i="4"/>
  <c r="AQ45" i="4"/>
  <c r="AI45" i="4"/>
  <c r="Y45" i="4"/>
  <c r="Q45" i="4"/>
  <c r="AQ44" i="4"/>
  <c r="AI44" i="4"/>
  <c r="Y44" i="4"/>
  <c r="Q44" i="4"/>
  <c r="AQ43" i="4"/>
  <c r="AI43" i="4"/>
  <c r="Y43" i="4"/>
  <c r="Q43" i="4"/>
  <c r="AQ42" i="4"/>
  <c r="AI42" i="4"/>
  <c r="Y42" i="4"/>
  <c r="Q42" i="4"/>
  <c r="AQ41" i="4"/>
  <c r="AI41" i="4"/>
  <c r="Y41" i="4"/>
  <c r="Q41" i="4"/>
  <c r="AQ40" i="4"/>
  <c r="AI40" i="4"/>
  <c r="Y40" i="4"/>
  <c r="Q40" i="4"/>
  <c r="AQ39" i="4"/>
  <c r="AI39" i="4"/>
  <c r="Y39" i="4"/>
  <c r="Q39" i="4"/>
  <c r="AQ38" i="4"/>
  <c r="AI38" i="4"/>
  <c r="Y38" i="4"/>
  <c r="Q38" i="4"/>
  <c r="AQ37" i="4"/>
  <c r="AI37" i="4"/>
  <c r="Y37" i="4"/>
  <c r="Q37" i="4"/>
  <c r="AQ36" i="4"/>
  <c r="AI36" i="4"/>
  <c r="Y36" i="4"/>
  <c r="Q36" i="4"/>
  <c r="AQ35" i="4"/>
  <c r="AI35" i="4"/>
  <c r="Y35" i="4"/>
  <c r="Q35" i="4"/>
  <c r="AQ34" i="4"/>
  <c r="AI34" i="4"/>
  <c r="Y34" i="4"/>
  <c r="Q34" i="4"/>
  <c r="AQ33" i="4"/>
  <c r="AI33" i="4"/>
  <c r="Y33" i="4"/>
  <c r="Q33" i="4"/>
  <c r="AQ32" i="4"/>
  <c r="AI32" i="4"/>
  <c r="Y32" i="4"/>
  <c r="Q32" i="4"/>
  <c r="AQ31" i="4"/>
  <c r="AI31" i="4"/>
  <c r="Y31" i="4"/>
  <c r="Q31" i="4"/>
  <c r="AQ30" i="4"/>
  <c r="AI30" i="4"/>
  <c r="Y30" i="4"/>
  <c r="Q30" i="4"/>
  <c r="AQ29" i="4"/>
  <c r="AI29" i="4"/>
  <c r="Y29" i="4"/>
  <c r="Q29" i="4"/>
  <c r="AQ28" i="4"/>
  <c r="AI28" i="4"/>
  <c r="Y28" i="4"/>
  <c r="Q28" i="4"/>
  <c r="AQ27" i="4"/>
  <c r="AI27" i="4"/>
  <c r="Y27" i="4"/>
  <c r="Q27" i="4"/>
  <c r="AQ26" i="4"/>
  <c r="AI26" i="4"/>
  <c r="Y26" i="4"/>
  <c r="Q26" i="4"/>
  <c r="AQ25" i="4"/>
  <c r="AI25" i="4"/>
  <c r="Y25" i="4"/>
  <c r="Q25" i="4"/>
  <c r="AQ24" i="4"/>
  <c r="AI24" i="4"/>
  <c r="Y24" i="4"/>
  <c r="Q24" i="4"/>
  <c r="AQ23" i="4"/>
  <c r="AI23" i="4"/>
  <c r="Y23" i="4"/>
  <c r="Q23" i="4"/>
  <c r="AQ22" i="4"/>
  <c r="AI22" i="4"/>
  <c r="Y22" i="4"/>
  <c r="Q22" i="4"/>
  <c r="AQ21" i="4"/>
  <c r="AI21" i="4"/>
  <c r="Y21" i="4"/>
  <c r="Q21" i="4"/>
  <c r="AQ20" i="4"/>
  <c r="AI20" i="4"/>
  <c r="Y20" i="4"/>
  <c r="Q20" i="4"/>
  <c r="AQ19" i="4"/>
  <c r="AI19" i="4"/>
  <c r="Y19" i="4"/>
  <c r="Q19" i="4"/>
  <c r="AQ18" i="4"/>
  <c r="AI18" i="4"/>
  <c r="Y18" i="4"/>
  <c r="Q18" i="4"/>
  <c r="AQ17" i="4"/>
  <c r="AI17" i="4"/>
  <c r="Y17" i="4"/>
  <c r="Q17" i="4"/>
  <c r="AQ16" i="4"/>
  <c r="AI16" i="4"/>
  <c r="Y16" i="4"/>
  <c r="Q16" i="4"/>
  <c r="AQ15" i="4"/>
  <c r="AI15" i="4"/>
  <c r="Y15" i="4"/>
  <c r="Q15" i="4"/>
  <c r="AQ14" i="4"/>
  <c r="AI14" i="4"/>
  <c r="Y14" i="4"/>
  <c r="Q14" i="4"/>
  <c r="AQ13" i="4"/>
  <c r="AI13" i="4"/>
  <c r="Y13" i="4"/>
  <c r="Q13" i="4"/>
  <c r="AQ12" i="4"/>
  <c r="AI12" i="4"/>
  <c r="Y12" i="4"/>
  <c r="Q12" i="4"/>
  <c r="AQ11" i="4"/>
  <c r="AI11" i="4"/>
  <c r="Y11" i="4"/>
  <c r="Q11" i="4"/>
  <c r="AQ10" i="4"/>
  <c r="AI10" i="4"/>
  <c r="Y10" i="4"/>
  <c r="Q10" i="4"/>
  <c r="AQ9" i="4"/>
  <c r="AI9" i="4"/>
  <c r="Y9" i="4"/>
  <c r="Q9" i="4"/>
  <c r="AQ8" i="4"/>
  <c r="AI8" i="4"/>
  <c r="Y8" i="4"/>
  <c r="Q8" i="4"/>
  <c r="AQ7" i="4"/>
  <c r="AI7" i="4"/>
  <c r="Y7" i="4"/>
  <c r="Q7" i="4"/>
  <c r="AQ6" i="4"/>
  <c r="AI6" i="4"/>
  <c r="Y6" i="4"/>
  <c r="Q6" i="4"/>
  <c r="AQ5" i="4"/>
  <c r="AI5" i="4"/>
  <c r="Y5" i="4"/>
  <c r="Q5" i="4"/>
  <c r="AQ4" i="4"/>
  <c r="AI4" i="4"/>
  <c r="Y4" i="4"/>
  <c r="Q4" i="4"/>
  <c r="AQ3" i="4"/>
  <c r="AI3" i="4"/>
  <c r="Y3" i="4"/>
  <c r="Q3" i="4"/>
  <c r="AQ2" i="4"/>
  <c r="AI2" i="4"/>
  <c r="Y2" i="4"/>
  <c r="Q2" i="4"/>
  <c r="BB45" i="4" l="1"/>
  <c r="BQ87" i="4"/>
  <c r="BB85" i="4"/>
  <c r="BB71" i="4"/>
  <c r="BB57" i="4"/>
  <c r="BB11" i="4"/>
  <c r="BB23" i="4"/>
  <c r="BB9" i="4"/>
  <c r="BB35" i="4"/>
  <c r="BB21" i="4"/>
  <c r="BB47" i="4"/>
  <c r="BB33" i="4"/>
  <c r="BB59" i="4"/>
  <c r="BB83" i="4"/>
  <c r="BB4" i="4"/>
  <c r="BB16" i="4"/>
  <c r="BB28" i="4"/>
  <c r="BB40" i="4"/>
  <c r="BB52" i="4"/>
  <c r="BB64" i="4"/>
  <c r="BB76" i="4"/>
  <c r="BB14" i="4"/>
  <c r="BB26" i="4"/>
  <c r="BB38" i="4"/>
  <c r="BB50" i="4"/>
  <c r="BB62" i="4"/>
  <c r="BB74" i="4"/>
  <c r="BB2" i="4"/>
  <c r="BB7" i="4"/>
  <c r="BB19" i="4"/>
  <c r="BB31" i="4"/>
  <c r="BB43" i="4"/>
  <c r="BB55" i="4"/>
  <c r="BB67" i="4"/>
  <c r="BB79" i="4"/>
  <c r="BB69" i="4"/>
  <c r="BB12" i="4"/>
  <c r="BB24" i="4"/>
  <c r="BB36" i="4"/>
  <c r="BB48" i="4"/>
  <c r="BB60" i="4"/>
  <c r="BB72" i="4"/>
  <c r="BB5" i="4"/>
  <c r="BB17" i="4"/>
  <c r="BB29" i="4"/>
  <c r="BB41" i="4"/>
  <c r="BB53" i="4"/>
  <c r="BB65" i="4"/>
  <c r="BB77" i="4"/>
  <c r="BB22" i="4"/>
  <c r="BB34" i="4"/>
  <c r="BB46" i="4"/>
  <c r="BB58" i="4"/>
  <c r="BB70" i="4"/>
  <c r="BB82" i="4"/>
  <c r="BB81" i="4"/>
  <c r="BB10" i="4"/>
  <c r="BB3" i="4"/>
  <c r="BB15" i="4"/>
  <c r="BB27" i="4"/>
  <c r="BB39" i="4"/>
  <c r="BB51" i="4"/>
  <c r="BB63" i="4"/>
  <c r="BB75" i="4"/>
  <c r="BB8" i="4"/>
  <c r="BB20" i="4"/>
  <c r="BB32" i="4"/>
  <c r="BB44" i="4"/>
  <c r="BB56" i="4"/>
  <c r="BB68" i="4"/>
  <c r="BB80" i="4"/>
  <c r="BB37" i="4"/>
  <c r="BB49" i="4"/>
  <c r="BB61" i="4"/>
  <c r="BB73" i="4"/>
  <c r="BB13" i="4"/>
  <c r="BB25" i="4"/>
  <c r="BB6" i="4"/>
  <c r="BB18" i="4"/>
  <c r="BB30" i="4"/>
  <c r="BB42" i="4"/>
  <c r="BB54" i="4"/>
  <c r="BB66" i="4"/>
  <c r="BB78" i="4"/>
  <c r="BB84" i="4"/>
  <c r="BB86" i="4"/>
  <c r="BB87" i="4" l="1"/>
  <c r="P96" i="1" l="1"/>
  <c r="B87" i="1"/>
  <c r="E87" i="1"/>
  <c r="F87" i="1"/>
  <c r="G87" i="1"/>
  <c r="H87" i="1"/>
  <c r="I87" i="1"/>
  <c r="J87" i="1"/>
  <c r="K87" i="1"/>
  <c r="L87" i="1"/>
  <c r="M87" i="1"/>
  <c r="N87" i="1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3" i="3"/>
  <c r="T4" i="3"/>
  <c r="T5" i="3"/>
  <c r="T6" i="3"/>
  <c r="T7" i="3"/>
  <c r="T8" i="3"/>
  <c r="T9" i="3"/>
  <c r="T10" i="3"/>
  <c r="T11" i="3"/>
  <c r="T12" i="3"/>
  <c r="T2" i="3"/>
  <c r="O25" i="1" l="1"/>
  <c r="O11" i="1"/>
  <c r="O2" i="1"/>
  <c r="O73" i="1"/>
  <c r="O37" i="1"/>
  <c r="O13" i="1"/>
  <c r="O84" i="1"/>
  <c r="O72" i="1"/>
  <c r="O60" i="1"/>
  <c r="O48" i="1"/>
  <c r="O36" i="1"/>
  <c r="O24" i="1"/>
  <c r="O12" i="1"/>
  <c r="O71" i="1"/>
  <c r="O82" i="1"/>
  <c r="O70" i="1"/>
  <c r="O58" i="1"/>
  <c r="O46" i="1"/>
  <c r="O34" i="1"/>
  <c r="O22" i="1"/>
  <c r="O10" i="1"/>
  <c r="O83" i="1"/>
  <c r="O81" i="1"/>
  <c r="O69" i="1"/>
  <c r="O57" i="1"/>
  <c r="O45" i="1"/>
  <c r="O33" i="1"/>
  <c r="O21" i="1"/>
  <c r="O9" i="1"/>
  <c r="O49" i="1"/>
  <c r="O80" i="1"/>
  <c r="O68" i="1"/>
  <c r="O56" i="1"/>
  <c r="O44" i="1"/>
  <c r="O32" i="1"/>
  <c r="O20" i="1"/>
  <c r="O8" i="1"/>
  <c r="O61" i="1"/>
  <c r="O23" i="1"/>
  <c r="O79" i="1"/>
  <c r="O67" i="1"/>
  <c r="O55" i="1"/>
  <c r="O43" i="1"/>
  <c r="O31" i="1"/>
  <c r="O19" i="1"/>
  <c r="O7" i="1"/>
  <c r="O85" i="1"/>
  <c r="O59" i="1"/>
  <c r="O78" i="1"/>
  <c r="O66" i="1"/>
  <c r="O54" i="1"/>
  <c r="O42" i="1"/>
  <c r="O30" i="1"/>
  <c r="O18" i="1"/>
  <c r="O6" i="1"/>
  <c r="O35" i="1"/>
  <c r="O77" i="1"/>
  <c r="O65" i="1"/>
  <c r="O53" i="1"/>
  <c r="O41" i="1"/>
  <c r="O29" i="1"/>
  <c r="O17" i="1"/>
  <c r="O5" i="1"/>
  <c r="O47" i="1"/>
  <c r="O76" i="1"/>
  <c r="O64" i="1"/>
  <c r="O52" i="1"/>
  <c r="O40" i="1"/>
  <c r="O28" i="1"/>
  <c r="O16" i="1"/>
  <c r="O4" i="1"/>
  <c r="O75" i="1"/>
  <c r="O63" i="1"/>
  <c r="O51" i="1"/>
  <c r="O39" i="1"/>
  <c r="O27" i="1"/>
  <c r="O15" i="1"/>
  <c r="O3" i="1"/>
  <c r="O86" i="1"/>
  <c r="O74" i="1"/>
  <c r="O62" i="1"/>
  <c r="O50" i="1"/>
  <c r="O38" i="1"/>
  <c r="O26" i="1"/>
  <c r="O14" i="1"/>
  <c r="C89" i="1" a="1"/>
  <c r="C89" i="1" s="1"/>
  <c r="B89" i="1" a="1"/>
  <c r="B89" i="1" s="1"/>
  <c r="T58" i="3"/>
  <c r="T59" i="3" s="1"/>
  <c r="O8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<sst xmlns="http://schemas.openxmlformats.org/spreadsheetml/2006/main" count="484" uniqueCount="180">
  <si>
    <t xml:space="preserve">Название субъекта РФ </t>
  </si>
  <si>
    <t>K-средних</t>
  </si>
  <si>
    <t>Обучающая выборка</t>
  </si>
  <si>
    <t>Дискр ан</t>
  </si>
  <si>
    <t>Пошаговое вкл 6шаг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</si>
  <si>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</si>
  <si>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</si>
  <si>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</si>
  <si>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</si>
  <si>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</si>
  <si>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</si>
  <si>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</si>
  <si>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</si>
  <si>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</si>
  <si>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</si>
  <si>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Расстояния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</si>
  <si>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</si>
  <si>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</si>
  <si>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</si>
  <si>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</si>
  <si>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</si>
  <si>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</si>
  <si>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</si>
  <si>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</si>
  <si>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</si>
  <si>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</si>
  <si>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</si>
  <si>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Санкт-Петербург</t>
  </si>
  <si>
    <t>г.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</si>
  <si>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</si>
  <si>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</si>
  <si>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</si>
  <si>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</si>
  <si>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
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</si>
  <si>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</si>
  <si>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</si>
  <si>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</si>
  <si>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Рес-публика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</si>
  <si>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</si>
  <si>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</si>
  <si>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</si>
  <si>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</si>
  <si>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</si>
  <si>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</si>
  <si>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</si>
  <si>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</si>
  <si>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</si>
  <si>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</si>
  <si>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</si>
  <si>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</si>
  <si>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</si>
  <si>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</si>
  <si>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</si>
  <si>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</si>
  <si>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</si>
  <si>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</si>
  <si>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</si>
  <si>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</si>
  <si>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</si>
  <si>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</si>
  <si>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</si>
  <si>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</si>
  <si>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</si>
  <si>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</si>
  <si>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</si>
  <si>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</si>
  <si>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</si>
  <si>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</si>
  <si>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</si>
  <si>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</si>
  <si>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</si>
  <si>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</si>
  <si>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</si>
  <si>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</si>
  <si>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
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</si>
  <si>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</si>
  <si>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</si>
  <si>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</si>
  <si>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</si>
  <si>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</si>
  <si>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</si>
  <si>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</si>
  <si>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</si>
  <si>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</si>
  <si>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</si>
  <si>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</si>
  <si>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</si>
  <si>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</si>
  <si>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</si>
  <si>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</si>
  <si>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</si>
  <si>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</si>
  <si>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</si>
  <si>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</si>
  <si>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автоном-ный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</si>
  <si>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</si>
  <si>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</si>
  <si>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</si>
  <si>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</si>
  <si>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
округ</t>
  </si>
  <si>
    <t>Ярославская область</t>
  </si>
  <si>
    <t>Класс нейросети</t>
  </si>
  <si>
    <t>точность</t>
  </si>
  <si>
    <t>количество совпадений</t>
  </si>
  <si>
    <t>кохонен</t>
  </si>
  <si>
    <t>q</t>
  </si>
  <si>
    <t>Q</t>
  </si>
  <si>
    <t>кластер</t>
  </si>
  <si>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</si>
  <si>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</si>
  <si>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</si>
  <si>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</si>
  <si>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</si>
  <si>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</si>
  <si>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</si>
  <si>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</si>
  <si>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</si>
  <si>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</si>
  <si>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Совпадение</t>
  </si>
  <si>
    <t>Дискриминантный анализ</t>
  </si>
  <si>
    <t>Полная связь</t>
  </si>
  <si>
    <t>Одиночная связь</t>
  </si>
  <si>
    <t>Взвешенное попарное среднее</t>
  </si>
  <si>
    <t>Метод Уорда</t>
  </si>
  <si>
    <t>Квадрат расстояния Махалонобиса 1</t>
  </si>
  <si>
    <t>Квадрат расстояния Махалонобиса 2</t>
  </si>
  <si>
    <t>Квадрат расстояния Махалонобиса 3</t>
  </si>
  <si>
    <t>Квадрат расстояния Махалонобиса 4</t>
  </si>
  <si>
    <t>Квадрат расстояния Махалонобиса 5</t>
  </si>
  <si>
    <t>Квадрат расстояния Махалонобиса 6</t>
  </si>
  <si>
    <t>Квадрат расстояния Махалонобиса 7</t>
  </si>
  <si>
    <t>Класс
 по Махалонобису</t>
  </si>
  <si>
    <t>Апостериорная вероятность 1</t>
  </si>
  <si>
    <t>Апостериорная вероятность 2</t>
  </si>
  <si>
    <t>Апостериорная вероятность 3</t>
  </si>
  <si>
    <t>Апостериорная вероятность 4</t>
  </si>
  <si>
    <t>Апостериорная вероятность 5</t>
  </si>
  <si>
    <t>Апостериорная вероятность 6</t>
  </si>
  <si>
    <t>Апостериорная вероятность 7</t>
  </si>
  <si>
    <t>Класс по апостериорной вероятности</t>
  </si>
  <si>
    <t>Класс по дискриминантному анализу</t>
  </si>
  <si>
    <t>Класс по 
дискр анализу
 с вкл</t>
  </si>
  <si>
    <t>Квадрат
 расстояния 
Махалонобиса
 с вкл 1</t>
  </si>
  <si>
    <t>Квадрат
 расстояния 
Махалонобиса
 с вкл 2</t>
  </si>
  <si>
    <t>Квадрат
 расстояния 
Махалонобиса
 с вкл 3</t>
  </si>
  <si>
    <t>Квадрат
 расстояния 
Махалонобиса
 с вкл 4</t>
  </si>
  <si>
    <t>Квадрат
 расстояния 
Махалонобиса
 с вкл 5</t>
  </si>
  <si>
    <t>Квадрат
 расстояния 
Махалонобиса
 с вкл 6</t>
  </si>
  <si>
    <t>Квадрат
 расстояния 
Махалонобиса
 с вкл 7</t>
  </si>
  <si>
    <t>Класс по Махалонобису с вкл</t>
  </si>
  <si>
    <t>Апостериорная 
вероятность 
с вкл 1</t>
  </si>
  <si>
    <t>Апостериорная 
вероятность 
с вкл 2</t>
  </si>
  <si>
    <t>Апостериорная 
вероятность 
с вкл 3</t>
  </si>
  <si>
    <t>Апостериорная 
вероятность 
с вкл 4</t>
  </si>
  <si>
    <t>Апостериорная 
вероятность 
с вкл 5</t>
  </si>
  <si>
    <t>Апостериорная 
вероятность 
с вкл 6</t>
  </si>
  <si>
    <t>Апостериорная 
вероятность 
с вкл 7</t>
  </si>
  <si>
    <t>Класс по апостериорной вероятности с вкл</t>
  </si>
  <si>
    <t>МГК компонента 1</t>
  </si>
  <si>
    <t>МГК компонента 2</t>
  </si>
  <si>
    <t>МГК компонента 3</t>
  </si>
  <si>
    <t>МГК Уорд</t>
  </si>
  <si>
    <t xml:space="preserve">МГК K-средних </t>
  </si>
  <si>
    <t>МГК Уорд Python</t>
  </si>
  <si>
    <t>МГК K-средних Python</t>
  </si>
  <si>
    <t>ФА Фактор 1</t>
  </si>
  <si>
    <t>ФА Фактор 2</t>
  </si>
  <si>
    <t> ФА Уорд Python</t>
  </si>
  <si>
    <t>ФА K-средних Python</t>
  </si>
  <si>
    <t> ФА Уорд</t>
  </si>
  <si>
    <t xml:space="preserve">ФА K-средних </t>
  </si>
  <si>
    <t>-0,72808</t>
  </si>
  <si>
    <t>0,13294</t>
  </si>
  <si>
    <t>-0,20581</t>
  </si>
  <si>
    <t>Нейронные сети</t>
  </si>
  <si>
    <t>Кохонен</t>
  </si>
  <si>
    <t>субъект</t>
  </si>
  <si>
    <t>нейросеть</t>
  </si>
  <si>
    <t>Сравнение с дискр анализом</t>
  </si>
  <si>
    <t>Совпадение с обучающей выборкой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</si>
</sst>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0.000"/>
    <numFmt numFmtId="166" formatCode="0.0000"/>
    <numFmt numFmtId="167" formatCode="0.000000"/>
  </numFmts>
  <fonts count="1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0"/>
      <color rgb="FF000000"/>
      <name val="Arial"/>
      <family val="2"/>
    </font>
    <font>
      <sz val="10"/>
      <color theme="1"/>
      <name val="Helvetica"/>
      <family val="2"/>
    </font>
    <font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0" tint="-0.14999847407452621"/>
      </patternFill>
    </fill>
  </fills>
  <borders count="7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</cellStyleXfs>
  <cellXfs count="71">
    <xf numFmtId="0" fontId="0" fillId="0" borderId="0" xfId="0"/>
    <xf numFmtId="0" fontId="2" fillId="0" borderId="0" xfId="1"/>
    <xf numFmtId="0" fontId="5" fillId="2" borderId="0" xfId="4" applyNumberFormat="1" applyFont="1" applyFill="1" applyBorder="1" applyAlignment="1">
      <alignment horizontal="left" vertical="center"/>
    </xf>
    <xf numFmtId="0" fontId="5" fillId="2" borderId="0" xfId="3" applyNumberFormat="1" applyFont="1" applyFill="1" applyBorder="1" applyAlignment="1">
      <alignment horizontal="right" vertical="center"/>
    </xf>
    <xf numFmtId="0" fontId="5" fillId="0" borderId="0" xfId="4" applyNumberFormat="1" applyFont="1" applyBorder="1" applyAlignment="1">
      <alignment horizontal="left" vertical="center"/>
    </xf>
    <xf numFmtId="0" fontId="5" fillId="0" borderId="0" xfId="3" applyNumberFormat="1" applyFont="1" applyBorder="1" applyAlignment="1">
      <alignment horizontal="right" vertical="center"/>
    </xf>
    <xf numFmtId="0" fontId="6" fillId="0" borderId="1" xfId="4" applyNumberFormat="1" applyFont="1" applyBorder="1" applyAlignment="1">
      <alignment horizontal="center"/>
    </xf>
    <xf numFmtId="0" fontId="6" fillId="0" borderId="1" xfId="3" applyNumberFormat="1" applyFont="1" applyBorder="1" applyAlignment="1">
      <alignment horizontal="center" vertical="top" wrapText="1"/>
    </xf>
    <xf numFmtId="0" fontId="5" fillId="2" borderId="0" xfId="3" applyNumberFormat="1" applyFont="1" applyFill="1" applyAlignment="1">
      <alignment horizontal="right" vertical="center"/>
    </xf>
    <xf numFmtId="0" fontId="6" fillId="0" borderId="1" xfId="3" applyNumberFormat="1" applyFont="1" applyFill="1" applyBorder="1" applyAlignment="1">
      <alignment horizontal="center" vertical="top" wrapText="1"/>
    </xf>
    <xf numFmtId="0" fontId="5" fillId="2" borderId="0" xfId="1" applyNumberFormat="1" applyFont="1" applyFill="1" applyBorder="1" applyAlignment="1" applyProtection="1">
      <alignment horizontal="left" vertical="center"/>
    </xf>
    <xf numFmtId="0" fontId="5" fillId="2" borderId="0" xfId="1" applyNumberFormat="1" applyFont="1" applyFill="1" applyBorder="1" applyAlignment="1" applyProtection="1">
      <alignment horizontal="right" vertical="center"/>
    </xf>
    <xf numFmtId="0" fontId="5" fillId="2" borderId="0" xfId="5" applyNumberFormat="1" applyFont="1" applyFill="1" applyBorder="1" applyAlignment="1" applyProtection="1">
      <alignment horizontal="right" vertical="center"/>
    </xf>
    <xf numFmtId="0" fontId="6" fillId="0" borderId="1" xfId="1" applyNumberFormat="1" applyFont="1" applyBorder="1" applyAlignment="1">
      <alignment horizontal="center" vertical="top" wrapText="1"/>
    </xf>
    <xf numFmtId="0" fontId="5" fillId="0" borderId="0" xfId="5" applyNumberFormat="1" applyFont="1" applyFill="1" applyBorder="1" applyAlignment="1" applyProtection="1">
      <alignment horizontal="right" vertical="center"/>
    </xf>
    <xf numFmtId="1" fontId="0" fillId="0" borderId="0" xfId="0" applyNumberFormat="1"/>
    <xf numFmtId="0" fontId="5" fillId="0" borderId="0" xfId="6" applyNumberFormat="1" applyFont="1" applyAlignment="1">
      <alignment horizontal="right" vertical="center"/>
    </xf>
    <xf numFmtId="0" fontId="6" fillId="0" borderId="0" xfId="3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5" fillId="2" borderId="0" xfId="5" applyNumberFormat="1" applyFont="1" applyFill="1" applyAlignment="1">
      <alignment horizontal="right" vertical="center"/>
    </xf>
    <xf numFmtId="0" fontId="6" fillId="0" borderId="1" xfId="0" applyNumberFormat="1" applyFont="1" applyBorder="1" applyAlignment="1">
      <alignment horizontal="center" vertical="top" wrapText="1"/>
    </xf>
    <xf numFmtId="0" fontId="5" fillId="2" borderId="0" xfId="1" applyNumberFormat="1" applyFont="1" applyFill="1" applyAlignment="1" applyProtection="1">
      <alignment horizontal="right" vertical="center"/>
    </xf>
    <xf numFmtId="0" fontId="5" fillId="0" borderId="0" xfId="1" applyNumberFormat="1" applyFont="1" applyFill="1" applyAlignment="1" applyProtection="1">
      <alignment horizontal="right" vertical="center"/>
    </xf>
    <xf numFmtId="0" fontId="5" fillId="2" borderId="0" xfId="0" applyNumberFormat="1" applyFont="1" applyFill="1" applyAlignment="1">
      <alignment horizontal="right" vertical="center"/>
    </xf>
    <xf numFmtId="0" fontId="0" fillId="0" borderId="2" xfId="0" applyBorder="1"/>
    <xf numFmtId="0" fontId="6" fillId="0" borderId="1" xfId="4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8" fillId="0" borderId="0" xfId="1" applyFont="1" applyAlignment="1">
      <alignment horizontal="center" vertical="center"/>
    </xf>
    <xf numFmtId="0" fontId="6" fillId="0" borderId="1" xfId="7" applyNumberFormat="1" applyFont="1" applyBorder="1" applyAlignment="1">
      <alignment horizontal="left" vertical="center"/>
    </xf>
    <xf numFmtId="0" fontId="6" fillId="0" borderId="1" xfId="7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5" fillId="2" borderId="0" xfId="4" applyFont="1" applyFill="1" applyAlignment="1">
      <alignment horizontal="left" vertical="center"/>
    </xf>
    <xf numFmtId="0" fontId="5" fillId="2" borderId="0" xfId="5" applyFont="1" applyFill="1" applyAlignment="1">
      <alignment horizontal="right" vertical="center"/>
    </xf>
    <xf numFmtId="0" fontId="5" fillId="0" borderId="0" xfId="5" applyFont="1" applyAlignment="1">
      <alignment horizontal="right" vertical="center"/>
    </xf>
    <xf numFmtId="0" fontId="5" fillId="2" borderId="0" xfId="8" applyFont="1" applyFill="1" applyAlignment="1">
      <alignment horizontal="right" vertical="center"/>
    </xf>
    <xf numFmtId="0" fontId="5" fillId="2" borderId="0" xfId="4" applyFont="1" applyFill="1" applyAlignment="1">
      <alignment horizontal="right" vertical="center"/>
    </xf>
    <xf numFmtId="0" fontId="5" fillId="2" borderId="0" xfId="3" applyFont="1" applyFill="1" applyAlignment="1">
      <alignment horizontal="right" vertical="center"/>
    </xf>
    <xf numFmtId="0" fontId="5" fillId="2" borderId="0" xfId="9" applyFont="1" applyFill="1" applyAlignment="1">
      <alignment horizontal="right" vertical="center"/>
    </xf>
    <xf numFmtId="165" fontId="5" fillId="0" borderId="0" xfId="10" applyNumberFormat="1" applyFont="1" applyAlignment="1">
      <alignment horizontal="right" vertical="center"/>
    </xf>
    <xf numFmtId="166" fontId="5" fillId="0" borderId="0" xfId="10" applyNumberFormat="1" applyFont="1" applyAlignment="1">
      <alignment horizontal="right" vertical="center"/>
    </xf>
    <xf numFmtId="167" fontId="5" fillId="0" borderId="0" xfId="10" applyNumberFormat="1" applyFont="1" applyAlignment="1">
      <alignment horizontal="right" vertical="center"/>
    </xf>
    <xf numFmtId="0" fontId="5" fillId="0" borderId="0" xfId="10" applyFont="1" applyAlignment="1">
      <alignment horizontal="right" vertical="center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5" fillId="2" borderId="0" xfId="11" applyNumberFormat="1" applyFont="1" applyFill="1" applyAlignment="1">
      <alignment horizontal="right" vertical="center"/>
    </xf>
    <xf numFmtId="0" fontId="10" fillId="0" borderId="0" xfId="1" applyFont="1"/>
    <xf numFmtId="0" fontId="5" fillId="0" borderId="0" xfId="4" applyFont="1" applyAlignment="1">
      <alignment horizontal="left" vertical="center"/>
    </xf>
    <xf numFmtId="0" fontId="5" fillId="0" borderId="0" xfId="8" applyFont="1" applyAlignment="1">
      <alignment horizontal="right" vertical="center"/>
    </xf>
    <xf numFmtId="0" fontId="5" fillId="0" borderId="0" xfId="4" applyFont="1" applyAlignment="1">
      <alignment horizontal="right" vertical="center"/>
    </xf>
    <xf numFmtId="0" fontId="5" fillId="0" borderId="0" xfId="3" applyFont="1" applyAlignment="1">
      <alignment horizontal="right" vertical="center"/>
    </xf>
    <xf numFmtId="0" fontId="5" fillId="0" borderId="0" xfId="9" applyFont="1" applyAlignment="1">
      <alignment horizontal="right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8" fillId="0" borderId="0" xfId="1" applyFont="1"/>
    <xf numFmtId="0" fontId="4" fillId="2" borderId="0" xfId="5" applyFill="1" applyAlignment="1">
      <alignment horizontal="right" vertical="center"/>
    </xf>
    <xf numFmtId="0" fontId="5" fillId="2" borderId="0" xfId="0" applyFont="1" applyFill="1" applyBorder="1" applyAlignment="1" applyProtection="1">
      <alignment horizontal="right" vertical="center"/>
    </xf>
    <xf numFmtId="0" fontId="5" fillId="2" borderId="0" xfId="0" applyNumberFormat="1" applyFont="1" applyFill="1" applyBorder="1" applyAlignment="1" applyProtection="1">
      <alignment horizontal="right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167" fontId="5" fillId="0" borderId="0" xfId="0" applyNumberFormat="1" applyFont="1" applyFill="1" applyBorder="1" applyAlignment="1" applyProtection="1">
      <alignment horizontal="right" vertical="center"/>
    </xf>
    <xf numFmtId="0" fontId="9" fillId="0" borderId="5" xfId="0" applyNumberFormat="1" applyFont="1" applyFill="1" applyBorder="1" applyAlignment="1" applyProtection="1">
      <alignment horizontal="center" vertical="center" wrapText="1"/>
    </xf>
    <xf numFmtId="0" fontId="9" fillId="0" borderId="6" xfId="0" applyNumberFormat="1" applyFont="1" applyFill="1" applyBorder="1" applyAlignment="1" applyProtection="1">
      <alignment horizontal="center" vertical="center" wrapText="1"/>
    </xf>
    <xf numFmtId="0" fontId="5" fillId="0" borderId="0" xfId="12" applyNumberFormat="1" applyFont="1" applyAlignment="1">
      <alignment horizontal="right" vertical="center"/>
    </xf>
    <xf numFmtId="0" fontId="6" fillId="3" borderId="1" xfId="1" applyNumberFormat="1" applyFont="1" applyFill="1" applyBorder="1" applyAlignment="1">
      <alignment horizontal="left" vertical="center"/>
    </xf>
    <xf numFmtId="0" fontId="5" fillId="3" borderId="0" xfId="6" applyNumberFormat="1" applyFont="1" applyFill="1" applyAlignment="1">
      <alignment horizontal="right" vertical="center"/>
    </xf>
    <xf numFmtId="0" fontId="5" fillId="4" borderId="0" xfId="5" applyNumberFormat="1" applyFont="1" applyFill="1" applyAlignment="1">
      <alignment horizontal="right" vertical="center"/>
    </xf>
    <xf numFmtId="0" fontId="5" fillId="3" borderId="0" xfId="12" applyNumberFormat="1" applyFont="1" applyFill="1" applyAlignment="1">
      <alignment horizontal="right" vertical="center"/>
    </xf>
    <xf numFmtId="0" fontId="1" fillId="0" borderId="0" xfId="1" applyFont="1"/>
    <xf numFmtId="0" fontId="1" fillId="0" borderId="0" xfId="0" applyNumberFormat="1" applyFont="1" applyFill="1" applyBorder="1" applyAlignment="1" applyProtection="1"/>
    <xf numFmtId="0" fontId="11" fillId="0" borderId="0" xfId="1" applyFont="1"/>
  </cellXfs>
  <cellStyles count="13">
    <cellStyle name="Обычный" xfId="0" builtinId="0"/>
    <cellStyle name="Обычный 2" xfId="2" xr:uid="{E062A84E-F821-4153-8BE3-4FF0EFC0EEFE}"/>
    <cellStyle name="Обычный 3" xfId="1" xr:uid="{47D274F1-1980-4066-9968-820F0D6856F0}"/>
    <cellStyle name="Обычный_Лист1" xfId="5" xr:uid="{66E46DF7-9784-46E5-82EA-1CDD6A6F3C83}"/>
    <cellStyle name="Обычный_Обучающая выборка" xfId="12" xr:uid="{4B8B9315-20A9-4E58-BD66-202673233662}"/>
    <cellStyle name="Обычный_Разбиение взвешенное попарно ср" xfId="3" xr:uid="{5C13525C-B02F-449B-A7ED-66542D047F63}"/>
    <cellStyle name="Обычный_Разбиение одиночная связь" xfId="4" xr:uid="{682E2F76-7F81-46E4-A2F3-59B2289E5DA3}"/>
    <cellStyle name="Обычный_Разбиение по классам метод Полн" xfId="8" xr:uid="{95593A9D-2CF0-474F-9787-9C37EC356779}"/>
    <cellStyle name="Обычный_Разбиение по классам метод Уорд" xfId="9" xr:uid="{7B63FBC2-AD6B-441A-8245-DE1D10CFD3E3}"/>
    <cellStyle name="Обычный_тестовая" xfId="6" xr:uid="{12B99AAB-D7A4-4397-87AC-226D35645AAF}"/>
    <cellStyle name="Обычный_Summary 3" xfId="10" xr:uid="{1BA0EAE2-4487-4902-90ED-B3419A3E8CEB}"/>
    <cellStyle name="Финансовый [0]_PCA" xfId="11" xr:uid="{C2C77502-1219-478C-A07E-2F8D81BB9EC0}"/>
    <cellStyle name="Финансовый [0]_Summary 3" xfId="7" xr:uid="{42D18F5E-AA82-4F06-8461-72EDB913DFE2}"/>
  </cellStyles>
  <dxfs count="1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8" tint="0.7999816888943144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8" tint="0.7999816888943144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167" formatCode="0.0000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charset val="204"/>
        <scheme val="none"/>
      </font>
      <numFmt numFmtId="0" formatCode="General"/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SummaryNN!$G$89:$G$98</c:f>
              <c:numCache>
                <c:formatCode>General</c:formatCode>
                <c:ptCount val="10"/>
                <c:pt idx="0">
                  <c:v>-0.65390516778571428</c:v>
                </c:pt>
                <c:pt idx="1">
                  <c:v>2.3974724185714287</c:v>
                </c:pt>
                <c:pt idx="2">
                  <c:v>-0.30635292662857144</c:v>
                </c:pt>
                <c:pt idx="3">
                  <c:v>1.6439076478571428</c:v>
                </c:pt>
                <c:pt idx="4">
                  <c:v>4.850847342857139E-2</c:v>
                </c:pt>
                <c:pt idx="5">
                  <c:v>0.19377843885714283</c:v>
                </c:pt>
                <c:pt idx="6">
                  <c:v>1.1884926614285714</c:v>
                </c:pt>
                <c:pt idx="7">
                  <c:v>1.6485689197757143</c:v>
                </c:pt>
                <c:pt idx="8">
                  <c:v>0.84643987818571431</c:v>
                </c:pt>
                <c:pt idx="9">
                  <c:v>-0.40711501528571431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79-401C-89F2-A084371A72A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SummaryNN!$H$89:$H$98</c:f>
              <c:numCache>
                <c:formatCode>General</c:formatCode>
                <c:ptCount val="10"/>
                <c:pt idx="0">
                  <c:v>-1.7012627612</c:v>
                </c:pt>
                <c:pt idx="1">
                  <c:v>1.6004366565999999</c:v>
                </c:pt>
                <c:pt idx="2">
                  <c:v>-0.90092060400000007</c:v>
                </c:pt>
                <c:pt idx="3">
                  <c:v>1.0208909930000001</c:v>
                </c:pt>
                <c:pt idx="4">
                  <c:v>-0.32408605760000009</c:v>
                </c:pt>
                <c:pt idx="5">
                  <c:v>-0.2245791124</c:v>
                </c:pt>
                <c:pt idx="6">
                  <c:v>-0.7916630078000001</c:v>
                </c:pt>
                <c:pt idx="7">
                  <c:v>-0.15849264093999998</c:v>
                </c:pt>
                <c:pt idx="8">
                  <c:v>2.9628832899999997</c:v>
                </c:pt>
                <c:pt idx="9">
                  <c:v>1.707196135996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79-401C-89F2-A084371A72A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SummaryNN!$I$89:$I$98</c:f>
              <c:numCache>
                <c:formatCode>General</c:formatCode>
                <c:ptCount val="10"/>
                <c:pt idx="0">
                  <c:v>-1.3653242484444443</c:v>
                </c:pt>
                <c:pt idx="1">
                  <c:v>-0.71711510577777782</c:v>
                </c:pt>
                <c:pt idx="2">
                  <c:v>-1.8349836411111109</c:v>
                </c:pt>
                <c:pt idx="3">
                  <c:v>-1.1469381984444444</c:v>
                </c:pt>
                <c:pt idx="4">
                  <c:v>-5.8233549733333376E-2</c:v>
                </c:pt>
                <c:pt idx="5">
                  <c:v>-6.3745056888888846E-2</c:v>
                </c:pt>
                <c:pt idx="6">
                  <c:v>-0.72395276611111115</c:v>
                </c:pt>
                <c:pt idx="7">
                  <c:v>-1.0210891524444445</c:v>
                </c:pt>
                <c:pt idx="8">
                  <c:v>-0.55775895266666664</c:v>
                </c:pt>
                <c:pt idx="9">
                  <c:v>-0.46693866911111115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79-401C-89F2-A084371A72A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SummaryNN!$J$89:$J$98</c:f>
              <c:numCache>
                <c:formatCode>General</c:formatCode>
                <c:ptCount val="10"/>
                <c:pt idx="0">
                  <c:v>-0.12114736695454548</c:v>
                </c:pt>
                <c:pt idx="1">
                  <c:v>-0.5160925372727273</c:v>
                </c:pt>
                <c:pt idx="2">
                  <c:v>-0.30802946591818192</c:v>
                </c:pt>
                <c:pt idx="3">
                  <c:v>-0.81174529863636369</c:v>
                </c:pt>
                <c:pt idx="4">
                  <c:v>-1.0093955814545454</c:v>
                </c:pt>
                <c:pt idx="5">
                  <c:v>1.0324749082</c:v>
                </c:pt>
                <c:pt idx="6">
                  <c:v>0.83839062318181834</c:v>
                </c:pt>
                <c:pt idx="7">
                  <c:v>-0.54807712409090914</c:v>
                </c:pt>
                <c:pt idx="8">
                  <c:v>-0.23504915290909098</c:v>
                </c:pt>
                <c:pt idx="9">
                  <c:v>-0.2510289854272727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79-401C-89F2-A084371A72A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SummaryNN!$K$89:$K$98</c:f>
              <c:numCache>
                <c:formatCode>General</c:formatCode>
                <c:ptCount val="10"/>
                <c:pt idx="0">
                  <c:v>5.176848649400001E-2</c:v>
                </c:pt>
                <c:pt idx="1">
                  <c:v>-0.62419413440000004</c:v>
                </c:pt>
                <c:pt idx="2">
                  <c:v>5.437113560000003E-2</c:v>
                </c:pt>
                <c:pt idx="3">
                  <c:v>-0.27618196626000002</c:v>
                </c:pt>
                <c:pt idx="4">
                  <c:v>0.65304575660000008</c:v>
                </c:pt>
                <c:pt idx="5">
                  <c:v>-0.74925370559999993</c:v>
                </c:pt>
                <c:pt idx="6">
                  <c:v>1.5426188623999999</c:v>
                </c:pt>
                <c:pt idx="7">
                  <c:v>-0.74641516259999996</c:v>
                </c:pt>
                <c:pt idx="8">
                  <c:v>-0.48274753859999997</c:v>
                </c:pt>
                <c:pt idx="9">
                  <c:v>-0.37556214060000009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79-401C-89F2-A084371A72A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SummaryNN!$L$89:$L$98</c:f>
              <c:numCache>
                <c:formatCode>General</c:formatCode>
                <c:ptCount val="10"/>
                <c:pt idx="0">
                  <c:v>0.21737197806466665</c:v>
                </c:pt>
                <c:pt idx="1">
                  <c:v>-7.5763953486666702E-2</c:v>
                </c:pt>
                <c:pt idx="2">
                  <c:v>-0.17627587928000002</c:v>
                </c:pt>
                <c:pt idx="3">
                  <c:v>2.0254867106666664E-2</c:v>
                </c:pt>
                <c:pt idx="4">
                  <c:v>-4.2711725933333326E-2</c:v>
                </c:pt>
                <c:pt idx="5">
                  <c:v>0.49359249272000011</c:v>
                </c:pt>
                <c:pt idx="6">
                  <c:v>-0.50590283835333338</c:v>
                </c:pt>
                <c:pt idx="7">
                  <c:v>0.10701539613333333</c:v>
                </c:pt>
                <c:pt idx="8">
                  <c:v>-4.0129078666667085E-3</c:v>
                </c:pt>
                <c:pt idx="9">
                  <c:v>0.84909220546466679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79-401C-89F2-A084371A72A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SummaryNN!$M$89:$M$98</c:f>
              <c:numCache>
                <c:formatCode>General</c:formatCode>
                <c:ptCount val="10"/>
                <c:pt idx="0">
                  <c:v>0.70256870180303044</c:v>
                </c:pt>
                <c:pt idx="1">
                  <c:v>-0.25442443544400001</c:v>
                </c:pt>
                <c:pt idx="2">
                  <c:v>0.87650099800000003</c:v>
                </c:pt>
                <c:pt idx="3">
                  <c:v>0.11263395196363633</c:v>
                </c:pt>
                <c:pt idx="4">
                  <c:v>0.31162943743030291</c:v>
                </c:pt>
                <c:pt idx="5">
                  <c:v>-0.44468760253030315</c:v>
                </c:pt>
                <c:pt idx="6">
                  <c:v>-0.2179517356833334</c:v>
                </c:pt>
                <c:pt idx="7">
                  <c:v>0.19993867760818182</c:v>
                </c:pt>
                <c:pt idx="8">
                  <c:v>-0.32303615240909095</c:v>
                </c:pt>
                <c:pt idx="9">
                  <c:v>-0.29033275994242425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79-401C-89F2-A084371A7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1330448"/>
        <c:axId val="1531349168"/>
      </c:lineChart>
      <c:catAx>
        <c:axId val="1531330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1349168"/>
        <c:crosses val="autoZero"/>
        <c:auto val="1"/>
        <c:lblAlgn val="ctr"/>
        <c:lblOffset val="100"/>
        <c:noMultiLvlLbl val="0"/>
      </c:catAx>
      <c:valAx>
        <c:axId val="153134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133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493619</xdr:colOff>
      <xdr:row>98</xdr:row>
      <xdr:rowOff>125506</xdr:rowOff>
    </xdr:from>
    <xdr:to>
      <xdr:col>6</xdr:col>
      <xdr:colOff>512669</xdr:colOff>
      <xdr:row>115</xdr:row>
      <xdr:rowOff>158843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78F8B91-C9A5-0774-51D7-F1F0119EC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289672</xdr:colOff>
      <xdr:row>98</xdr:row>
      <xdr:rowOff>86845</xdr:rowOff>
    </xdr:from>
    <xdr:to>
      <xdr:col>16</xdr:col>
      <xdr:colOff>678237</xdr:colOff>
      <xdr:row>121</xdr:row>
      <xdr:rowOff>160505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66D47D8-F5B1-37B1-8B3A-48B0C6885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0878" y="4277845"/>
          <a:ext cx="5902885" cy="4455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4108DF-DFA0-42A0-944D-06440F20B7D6}" name="Таблица2" displayName="Таблица2" ref="A1:Q86" totalsRowShown="0" headerRowDxfId="135" dataDxfId="133" headerRowBorderDxfId="134">
  <autoFilter ref="A1:Q86" xr:uid="{5A4108DF-DFA0-42A0-944D-06440F20B7D6}"/>
  <tableColumns count="17">
    <tableColumn id="1" xr3:uid="{2E3B25D0-AD4A-49CD-8B25-0AB381CB496A}" name="Название субъекта РФ " dataDxfId="132"/>
    <tableColumn id="2" xr3:uid="{EF42AED2-D1A3-43C7-AD7B-42E83BBC3640}" name="K-средних"/>
    <tableColumn id="4" xr3:uid="{741D309B-4D9A-459E-9560-FB49E5AA4456}" name="Дискр ан" dataDxfId="131"/>
    <tableColumn id="5" xr3:uid="{1D634EFD-07AB-4D0E-8EC6-826341D80715}" name="Пошаговое вкл 6шаг" dataDxfId="130"/>
    <tableColumn id="6" xr3:uid="{22E2A596-65A7-4DC8-BDDE-29032F1BE8E6}" name="X1" dataDxfId="129"/>
    <tableColumn id="7" xr3:uid="{5F4F3DB4-9890-4762-9AA9-FDECB3182E60}" name="X2" dataDxfId="128"/>
    <tableColumn id="8" xr3:uid="{D09F9ECE-6100-4D16-AFF3-826B994B6ADB}" name="X3" dataDxfId="127"/>
    <tableColumn id="9" xr3:uid="{A66E0253-8EC2-4815-B25D-CF3FA449E333}" name="X4" dataDxfId="126"/>
    <tableColumn id="10" xr3:uid="{B3136A7A-61DF-45C6-B72C-4677263FD0D9}" name="X5" dataDxfId="125"/>
    <tableColumn id="11" xr3:uid="{63629CD1-D7BA-4597-BE90-06BD77471667}" name="X6" dataDxfId="124"/>
    <tableColumn id="12" xr3:uid="{D8F3BA7D-AEEF-4030-A167-79E2BB324A2A}" name="X7" dataDxfId="123"/>
    <tableColumn id="13" xr3:uid="{35F5C053-0A8B-462A-BBF7-E5AF1AA9CF6D}" name="X8" dataDxfId="122"/>
    <tableColumn id="14" xr3:uid="{B0D1DFEE-066C-4A64-A7A9-090B0C8C36E8}" name="X9" dataDxfId="121"/>
    <tableColumn id="15" xr3:uid="{71767ADC-693F-4204-91C8-250C3C98526F}" name="X10" dataDxfId="120"/>
    <tableColumn id="16" xr3:uid="{EE80B7C1-0CAD-4A52-9C22-192D1520AD4F}" name="Расстояния" dataDxfId="119">
      <calculatedColumnFormula>SUMXMY2(Таблица2[[#This Row],[X1]:[X10]],$E$87:$N$87)</calculatedColumnFormula>
    </tableColumn>
    <tableColumn id="17" xr3:uid="{C7EBB254-12D3-4AA7-A38D-4EC66399BA73}" name="кохонен" dataDxfId="118"/>
    <tableColumn id="3" xr3:uid="{A668E155-69B7-43FB-9271-8C5D765B7231}" name="Нейронные сети" dataDxfId="117" dataCellStyle="Обычный_тестовая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D6E5C-B065-476E-AA2E-85AFA748C078}" name="Таблица4" displayName="Таблица4" ref="A1:BR87" totalsRowCount="1" headerRowDxfId="116" headerRowBorderDxfId="115">
  <autoFilter ref="A1:BR86" xr:uid="{DC69E68E-69C2-4E60-A11C-AD1282AA6873}"/>
  <sortState xmlns:xlrd2="http://schemas.microsoft.com/office/spreadsheetml/2017/richdata2" ref="A2:BM86">
    <sortCondition ref="A1:A86"/>
  </sortState>
  <tableColumns count="70">
    <tableColumn id="1" xr3:uid="{0D3883E3-FC26-40AB-B9B3-D93692AC0D1F}" name="Название субъекта РФ " dataDxfId="114" totalsRowDxfId="69"/>
    <tableColumn id="2" xr3:uid="{99687E3D-EF5A-4FC1-A6D5-3A8381F3A79B}" name="K-средних" totalsRowDxfId="68"/>
    <tableColumn id="3" xr3:uid="{B92ACC0B-F1C4-4827-A5F0-7EDF11B04E57}" name="Обучающая выборка" totalsRowFunction="countNums" totalsRowDxfId="67"/>
    <tableColumn id="4" xr3:uid="{C0E1D142-72D8-4569-803C-D298B263B1AB}" name="Дискриминантный анализ" dataDxfId="113" totalsRowDxfId="66"/>
    <tableColumn id="5" xr3:uid="{19EC1D7A-430F-4BFA-886C-0DEE9E0B2D74}" name="Пошаговое вкл 6шаг" dataDxfId="112" totalsRowDxfId="65"/>
    <tableColumn id="6" xr3:uid="{CDBFACF6-DD13-4495-9490-DCB8E99C9B18}" name="Полная связь" dataDxfId="111" totalsRowDxfId="64"/>
    <tableColumn id="7" xr3:uid="{64E0DF3F-7485-4EDC-97D4-242B423CCC0D}" name="Одиночная связь" dataDxfId="110" totalsRowDxfId="63"/>
    <tableColumn id="8" xr3:uid="{BB67996B-0A04-47F0-B1B0-A75B99B47EAA}" name="Взвешенное попарное среднее" dataDxfId="109" totalsRowDxfId="62"/>
    <tableColumn id="9" xr3:uid="{C24DF5F3-5D9A-4C77-AF4A-E17C77183B39}" name="Метод Уорда" dataDxfId="108" totalsRowDxfId="61"/>
    <tableColumn id="10" xr3:uid="{3D62856D-333C-4A6D-8A01-A38468E45D1B}" name="Квадрат расстояния Махалонобиса 1" totalsRowDxfId="60"/>
    <tableColumn id="11" xr3:uid="{742A5520-311B-4260-B823-BE80D8266CBE}" name="Квадрат расстояния Махалонобиса 2" totalsRowDxfId="59"/>
    <tableColumn id="12" xr3:uid="{ADF01305-AD13-4FEB-8D0F-7670C324ABD4}" name="Квадрат расстояния Махалонобиса 3" totalsRowDxfId="58"/>
    <tableColumn id="13" xr3:uid="{DDDC1591-38E8-442C-BD14-B0B535E8DA99}" name="Квадрат расстояния Махалонобиса 4" totalsRowDxfId="57"/>
    <tableColumn id="14" xr3:uid="{F4874B11-E656-46F1-8D70-0DA60EB823EF}" name="Квадрат расстояния Махалонобиса 5" totalsRowDxfId="56"/>
    <tableColumn id="15" xr3:uid="{3A9ACE16-5DBD-4B20-82CB-DBE5F63B1917}" name="Квадрат расстояния Махалонобиса 6" totalsRowDxfId="55"/>
    <tableColumn id="16" xr3:uid="{B4B48100-B8DA-49AB-AEC4-64A18A7B7D17}" name="Квадрат расстояния Махалонобиса 7" totalsRowDxfId="54"/>
    <tableColumn id="17" xr3:uid="{0FE5B019-903A-4CE6-B232-BFDEC64FBE6F}" name="Класс_x000a_ по Махалонобису" dataDxfId="107" totalsRowDxfId="53">
      <calculatedColumnFormula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calculatedColumnFormula>
    </tableColumn>
    <tableColumn id="18" xr3:uid="{A9C2D33B-0886-443C-B6A4-E75F08E94264}" name="Апостериорная вероятность 1" dataDxfId="106" totalsRowDxfId="52"/>
    <tableColumn id="19" xr3:uid="{27BF7ACF-8C25-42A3-B8F7-577900936D92}" name="Апостериорная вероятность 2" dataDxfId="105" totalsRowDxfId="51"/>
    <tableColumn id="20" xr3:uid="{20263A38-467F-4E67-9292-9C90DD7499B0}" name="Апостериорная вероятность 3" dataDxfId="104" totalsRowDxfId="50"/>
    <tableColumn id="21" xr3:uid="{0679963E-C99F-489F-A6FC-8526D5D428A3}" name="Апостериорная вероятность 4" dataDxfId="103" totalsRowDxfId="49"/>
    <tableColumn id="22" xr3:uid="{42F905D4-A58C-40F9-9ED7-0B32B70857F2}" name="Апостериорная вероятность 5" dataDxfId="102" totalsRowDxfId="48"/>
    <tableColumn id="23" xr3:uid="{4D9A0898-F55D-4D07-AA20-FEFAB45695EE}" name="Апостериорная вероятность 6" dataDxfId="101" totalsRowDxfId="47"/>
    <tableColumn id="24" xr3:uid="{C31491FC-C0AE-4AA0-99DE-BB60662D9EC3}" name="Апостериорная вероятность 7" dataDxfId="100" totalsRowDxfId="46"/>
    <tableColumn id="25" xr3:uid="{9136772B-69B6-4E35-B0E0-5B3700286573}" name="Класс по апостериорной вероятности" dataDxfId="99" totalsRowDxfId="45">
      <calculatedColumnFormula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calculatedColumnFormula>
    </tableColumn>
    <tableColumn id="26" xr3:uid="{E3740539-C60F-4803-8F99-22FFF213F0E6}" name="Класс по дискриминантному анализу" dataDxfId="98" totalsRowDxfId="44"/>
    <tableColumn id="27" xr3:uid="{EC80DF8B-197A-4902-9E8D-E4ACB8CAAE22}" name="Класс по _x000a_дискр анализу_x000a_ с вкл" dataDxfId="97" totalsRowDxfId="43"/>
    <tableColumn id="28" xr3:uid="{2F26991C-C954-456D-A8FD-BF064E0E0327}" name="Квадрат_x000a_ расстояния _x000a_Махалонобиса_x000a_ с вкл 1" totalsRowDxfId="42"/>
    <tableColumn id="29" xr3:uid="{52D52B76-03FD-48D0-8895-6E302D975950}" name="Квадрат_x000a_ расстояния _x000a_Махалонобиса_x000a_ с вкл 2" totalsRowDxfId="41"/>
    <tableColumn id="30" xr3:uid="{7EFC7FEA-B9E4-4DBC-BBB3-9475FAD29BE2}" name="Квадрат_x000a_ расстояния _x000a_Махалонобиса_x000a_ с вкл 3" totalsRowDxfId="40"/>
    <tableColumn id="31" xr3:uid="{509E0800-3F0E-488E-9F3E-C60A0D13DB03}" name="Квадрат_x000a_ расстояния _x000a_Махалонобиса_x000a_ с вкл 4" totalsRowDxfId="39"/>
    <tableColumn id="32" xr3:uid="{FD2DD511-EA08-4F65-80E4-F8C46D49BE30}" name="Квадрат_x000a_ расстояния _x000a_Махалонобиса_x000a_ с вкл 5" totalsRowDxfId="38"/>
    <tableColumn id="33" xr3:uid="{578976BE-D894-4B19-A824-5D0225C71101}" name="Квадрат_x000a_ расстояния _x000a_Махалонобиса_x000a_ с вкл 6" totalsRowDxfId="37"/>
    <tableColumn id="34" xr3:uid="{236FDEC4-9AB5-4782-8C67-FC39FDC1AF48}" name="Квадрат_x000a_ расстояния _x000a_Махалонобиса_x000a_ с вкл 7" totalsRowDxfId="36"/>
    <tableColumn id="35" xr3:uid="{500C18C3-A489-4F42-9F60-283BE6E3C417}" name="Класс по Махалонобису с вкл" dataDxfId="96" totalsRowDxfId="35">
      <calculatedColumnFormula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calculatedColumnFormula>
    </tableColumn>
    <tableColumn id="36" xr3:uid="{98B9DE4E-2965-488D-A7E4-DF46B77AE456}" name="Апостериорная _x000a_вероятность _x000a_с вкл 1" totalsRowDxfId="34"/>
    <tableColumn id="37" xr3:uid="{D87DBC83-9AC1-48C2-B151-ABFA00B5FF1E}" name="Апостериорная _x000a_вероятность _x000a_с вкл 2" totalsRowDxfId="33"/>
    <tableColumn id="38" xr3:uid="{E039D4CB-E37F-48B2-B804-04F68BD2E931}" name="Апостериорная _x000a_вероятность _x000a_с вкл 3" totalsRowDxfId="32"/>
    <tableColumn id="39" xr3:uid="{9B25C20E-13AA-4CDA-A814-DE8C90F79CEF}" name="Апостериорная _x000a_вероятность _x000a_с вкл 4" totalsRowDxfId="31"/>
    <tableColumn id="40" xr3:uid="{50DB85AE-175A-443D-8280-923D6D702E22}" name="Апостериорная _x000a_вероятность _x000a_с вкл 5" totalsRowDxfId="30"/>
    <tableColumn id="41" xr3:uid="{C803CD62-A96D-4E25-A13C-7E1EFCBE30A2}" name="Апостериорная _x000a_вероятность _x000a_с вкл 6" totalsRowDxfId="29"/>
    <tableColumn id="42" xr3:uid="{A89E4237-BA55-4712-B099-EBEFA446AF74}" name="Апостериорная _x000a_вероятность _x000a_с вкл 7" totalsRowDxfId="28"/>
    <tableColumn id="43" xr3:uid="{17FBEEA5-2442-471C-99AA-541C536BADFE}" name="Класс по апостериорной вероятности с вкл" dataDxfId="95" totalsRowDxfId="27">
      <calculatedColumnFormula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calculatedColumnFormula>
    </tableColumn>
    <tableColumn id="44" xr3:uid="{2A8BAE7E-53F7-4172-BB1A-C5D387677BB1}" name="X1" totalsRowFunction="average" dataDxfId="94" totalsRowDxfId="26"/>
    <tableColumn id="45" xr3:uid="{D6951908-90A8-486C-A2CC-DFFB3EEBAA91}" name="X2" totalsRowFunction="average" dataDxfId="93" totalsRowDxfId="25"/>
    <tableColumn id="46" xr3:uid="{D6AA6DDD-ADA7-42E8-BF9A-9AFDE66FB3D0}" name="X3" totalsRowFunction="average" dataDxfId="92" totalsRowDxfId="24"/>
    <tableColumn id="47" xr3:uid="{DACC6646-54BE-498D-BBC6-4D37FC3383F2}" name="X4" totalsRowFunction="average" dataDxfId="91" totalsRowDxfId="23"/>
    <tableColumn id="48" xr3:uid="{695FE1C8-7E7E-4A68-964A-763C4199768E}" name="X5" totalsRowFunction="average" dataDxfId="90" totalsRowDxfId="22"/>
    <tableColumn id="49" xr3:uid="{3AF321B8-79F5-416D-80BC-D7FD6A732CB8}" name="X6" totalsRowFunction="average" dataDxfId="89" totalsRowDxfId="21"/>
    <tableColumn id="50" xr3:uid="{6E35C3E4-BD9B-48CF-A2A6-9EC960843FD1}" name="X7" totalsRowFunction="average" dataDxfId="88" totalsRowDxfId="20"/>
    <tableColumn id="51" xr3:uid="{8B990B24-01FB-45DD-BF6A-8DD692397201}" name="X8" totalsRowFunction="average" dataDxfId="87" totalsRowDxfId="19"/>
    <tableColumn id="52" xr3:uid="{23AD844A-D890-4826-8DFA-FE3BF342EC01}" name="X9" totalsRowFunction="average" dataDxfId="86" totalsRowDxfId="18"/>
    <tableColumn id="53" xr3:uid="{FFAA5A6F-D09F-49A6-B274-0EABBC7DF59A}" name="X10" totalsRowFunction="average" dataDxfId="85" totalsRowDxfId="17"/>
    <tableColumn id="54" xr3:uid="{189BEC21-0063-48F4-B458-36CF9FCA6CC7}" name="Расстояния" totalsRowFunction="sum" dataDxfId="84" totalsRowDxfId="16">
      <calculatedColumnFormula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calculatedColumnFormula>
    </tableColumn>
    <tableColumn id="68" xr3:uid="{7356140C-B8AE-46AF-A257-343828638F61}" name="МГК компонента 1" totalsRowLabel="-0,72808" dataDxfId="83" totalsRowDxfId="15"/>
    <tableColumn id="67" xr3:uid="{ABDDB244-C089-4ED5-BDC7-1D42CDF1B7A8}" name="МГК компонента 2" totalsRowLabel="0,13294" dataDxfId="82" totalsRowDxfId="14"/>
    <tableColumn id="66" xr3:uid="{EC49FCE0-7455-42A2-93CC-73835184E27A}" name="МГК компонента 3" totalsRowLabel="-0,20581" dataDxfId="81" totalsRowDxfId="13"/>
    <tableColumn id="55" xr3:uid="{7B67AAB5-78B8-4771-AB2F-71E8BC32A297}" name="МГК Уорд" dataDxfId="80" totalsRowDxfId="12"/>
    <tableColumn id="56" xr3:uid="{89508027-6A49-4EFD-B188-84DD2405FE37}" name="МГК K-средних " dataDxfId="79" totalsRowDxfId="11"/>
    <tableColumn id="57" xr3:uid="{B4CFDD4D-2973-4DE9-9F74-7C3296D3B0DB}" name="МГК Уорд Python" dataDxfId="78" totalsRowDxfId="10"/>
    <tableColumn id="58" xr3:uid="{C6C7366E-9F15-4BCE-9F8B-66DF3AED18F0}" name="МГК K-средних Python" dataDxfId="77" totalsRowDxfId="9"/>
    <tableColumn id="63" xr3:uid="{D09129AA-FDF7-49CF-B6DB-BCD4F2CFBB43}" name="ФА Фактор 1" dataDxfId="76" totalsRowDxfId="8"/>
    <tableColumn id="62" xr3:uid="{42D04BE7-A257-4F69-83C4-95E4B164650F}" name="ФА Фактор 2" dataDxfId="75" totalsRowDxfId="7"/>
    <tableColumn id="59" xr3:uid="{6996A1E7-6CC2-4A7D-91EE-D01C3913CF8D}" name=" ФА Уорд Python" dataDxfId="74" totalsRowDxfId="6"/>
    <tableColumn id="60" xr3:uid="{F27EF4D6-A61C-48BA-851A-A8EB6ABE68C6}" name="ФА K-средних Python" dataDxfId="73" totalsRowDxfId="5"/>
    <tableColumn id="64" xr3:uid="{085F36E1-9795-4E14-8616-EDDFEADAFD1D}" name=" ФА Уорд" totalsRowDxfId="4"/>
    <tableColumn id="65" xr3:uid="{1D1B3166-C7E4-4472-BDE9-ED542AEC97BA}" name="ФА K-средних " totalsRowDxfId="3"/>
    <tableColumn id="61" xr3:uid="{6386029B-AB11-4F42-B4B7-A0063B8AC699}" name="Нейронные сети" dataDxfId="72" totalsRowDxfId="2" dataCellStyle="Обычный_тестовая"/>
    <tableColumn id="70" xr3:uid="{B2347F5B-0B0D-1544-949D-D866A7B75555}" name="Совпадение с обучающей выборкой" totalsRowFunction="custom" dataDxfId="71" totalsRowDxfId="1" dataCellStyle="Обычный_тестовая">
      <calculatedColumnFormula>IF(Таблица4[[#This Row],[Нейронные сети]]=Таблица4[[#This Row],[Дискриминантный анализ]],1,0)</calculatedColumnFormula>
      <totalsRowFormula>SUM(Таблица4[Совпадение с обучающей выборкой])/COUNT(Таблица4[Совпадение с обучающей выборкой])</totalsRowFormula>
    </tableColumn>
    <tableColumn id="69" xr3:uid="{4AEC3360-682D-4BFE-98C6-9857B0CB61FD}" name="Кохонен" dataDxfId="70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3AB9-686F-45FC-91AF-EF537126D82D}">
  <dimension ref="A1:Q98"/>
  <sheetViews>
    <sheetView topLeftCell="A98" zoomScaleNormal="85" workbookViewId="0">
      <selection activeCell="P96" sqref="P96"/>
    </sheetView>
  </sheetViews>
  <sheetFormatPr baseColWidth="10" defaultColWidth="8.83203125" defaultRowHeight="15" x14ac:dyDescent="0.2"/>
  <cols>
    <col min="1" max="1" width="25.5" customWidth="1"/>
    <col min="2" max="2" width="18.83203125" customWidth="1"/>
    <col min="3" max="3" width="11.5" customWidth="1"/>
    <col min="4" max="4" width="22.1640625" customWidth="1"/>
    <col min="5" max="6" width="9" bestFit="1" customWidth="1"/>
    <col min="7" max="7" width="9.1640625" customWidth="1"/>
    <col min="8" max="9" width="9" bestFit="1" customWidth="1"/>
    <col min="10" max="10" width="12.83203125" bestFit="1" customWidth="1"/>
    <col min="11" max="14" width="9" bestFit="1" customWidth="1"/>
    <col min="15" max="15" width="14.33203125" customWidth="1"/>
    <col min="16" max="17" width="9" bestFit="1" customWidth="1"/>
  </cols>
  <sheetData>
    <row r="1" spans="1:17" ht="28" x14ac:dyDescent="0.2">
      <c r="A1" s="6" t="s">
        <v>0</v>
      </c>
      <c r="B1" s="6" t="s">
        <v>1</v>
      </c>
      <c r="C1" s="13" t="s">
        <v>3</v>
      </c>
      <c r="D1" s="13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9" t="s">
        <v>15</v>
      </c>
      <c r="P1" s="20" t="s">
        <v>104</v>
      </c>
      <c r="Q1" s="20" t="s">
        <v>174</v>
      </c>
    </row>
    <row r="2" spans="1:17" ht="16" x14ac:dyDescent="0.2">
      <c r="A2" s="2" t="s">
        <v>16</v>
      </c>
      <c r="B2" s="1">
        <v>3</v>
      </c>
      <c r="C2" s="12">
        <v>5</v>
      </c>
      <c r="D2" s="14">
        <v>3</v>
      </c>
      <c r="E2" s="3">
        <v>0.59826000899999987</v>
      </c>
      <c r="F2" s="3">
        <v>-0.59388476899999987</v>
      </c>
      <c r="G2" s="3">
        <v>-0.44651156100000006</v>
      </c>
      <c r="H2" s="3">
        <v>-0.49753872999999998</v>
      </c>
      <c r="I2" s="3">
        <v>-0.46898393200000005</v>
      </c>
      <c r="J2" s="3">
        <v>0.18846258800000001</v>
      </c>
      <c r="K2" s="3">
        <v>-1.2461249699999999</v>
      </c>
      <c r="L2" s="3">
        <v>-0.207091578</v>
      </c>
      <c r="M2" s="3">
        <v>-0.65264689300000023</v>
      </c>
      <c r="N2" s="3">
        <v>-0.13824424100000005</v>
      </c>
      <c r="O2" s="8">
        <f>SUMXMY2(Таблица2[[#This Row],[X1]:[X10]],$E$87:$N$87)</f>
        <v>3.4537693953367814</v>
      </c>
      <c r="P2" s="19">
        <v>6</v>
      </c>
      <c r="Q2" s="65">
        <v>5</v>
      </c>
    </row>
    <row r="3" spans="1:17" ht="16" x14ac:dyDescent="0.2">
      <c r="A3" s="4" t="s">
        <v>17</v>
      </c>
      <c r="B3" s="1">
        <v>4</v>
      </c>
      <c r="C3" s="12">
        <v>4</v>
      </c>
      <c r="D3" s="14">
        <v>4</v>
      </c>
      <c r="E3" s="5">
        <v>0.59826000899999987</v>
      </c>
      <c r="F3" s="5">
        <v>7.0693472900000026E-2</v>
      </c>
      <c r="G3" s="5">
        <v>-0.21414330000000004</v>
      </c>
      <c r="H3" s="5">
        <v>0.16264810600000001</v>
      </c>
      <c r="I3" s="5">
        <v>-0.13088889400000001</v>
      </c>
      <c r="J3" s="5">
        <v>2.2722765699999998</v>
      </c>
      <c r="K3" s="5">
        <v>-0.78133432699999994</v>
      </c>
      <c r="L3" s="5">
        <v>-0.4500862610000001</v>
      </c>
      <c r="M3" s="5">
        <v>-0.269099849</v>
      </c>
      <c r="N3" s="5">
        <v>-0.24397993900000003</v>
      </c>
      <c r="O3" s="8">
        <f>SUMXMY2(Таблица2[[#This Row],[X1]:[X10]],$E$87:$N$87)</f>
        <v>6.56059899197645</v>
      </c>
      <c r="P3" s="19">
        <v>6</v>
      </c>
      <c r="Q3" s="65">
        <v>4</v>
      </c>
    </row>
    <row r="4" spans="1:17" ht="16" x14ac:dyDescent="0.2">
      <c r="A4" s="2" t="s">
        <v>18</v>
      </c>
      <c r="B4" s="1">
        <v>3</v>
      </c>
      <c r="C4" s="12">
        <v>3</v>
      </c>
      <c r="D4" s="14">
        <v>5</v>
      </c>
      <c r="E4" s="3">
        <v>0.24339538400000005</v>
      </c>
      <c r="F4" s="3">
        <v>0.24019036800000002</v>
      </c>
      <c r="G4" s="3">
        <v>0.50878017999999992</v>
      </c>
      <c r="H4" s="3">
        <v>-0.63345954900000001</v>
      </c>
      <c r="I4" s="3">
        <v>-0.6175971360000001</v>
      </c>
      <c r="J4" s="3">
        <v>-0.96507729600000003</v>
      </c>
      <c r="K4" s="3">
        <v>0.61303758600000002</v>
      </c>
      <c r="L4" s="3">
        <v>-0.43264048900000007</v>
      </c>
      <c r="M4" s="3">
        <v>0.10246135000000001</v>
      </c>
      <c r="N4" s="3">
        <v>-5.6005365600000002E-2</v>
      </c>
      <c r="O4" s="8">
        <f>SUMXMY2(Таблица2[[#This Row],[X1]:[X10]],$E$87:$N$87)</f>
        <v>2.6664892101501581</v>
      </c>
      <c r="P4" s="19">
        <v>7</v>
      </c>
      <c r="Q4" s="65">
        <v>5</v>
      </c>
    </row>
    <row r="5" spans="1:17" ht="16" x14ac:dyDescent="0.2">
      <c r="A5" s="4" t="s">
        <v>19</v>
      </c>
      <c r="B5" s="1">
        <v>4</v>
      </c>
      <c r="C5" s="12">
        <v>4</v>
      </c>
      <c r="D5" s="14">
        <v>4</v>
      </c>
      <c r="E5" s="5">
        <v>-0.35987447800000011</v>
      </c>
      <c r="F5" s="5">
        <v>-0.52052361800000002</v>
      </c>
      <c r="G5" s="5">
        <v>-0.49814895199999998</v>
      </c>
      <c r="H5" s="5">
        <v>-0.20627983200000002</v>
      </c>
      <c r="I5" s="5">
        <v>-1.5835829599999998</v>
      </c>
      <c r="J5" s="5">
        <v>9.5435178200000012E-2</v>
      </c>
      <c r="K5" s="5">
        <v>0.92289801200000021</v>
      </c>
      <c r="L5" s="5">
        <v>-0.90492246300000001</v>
      </c>
      <c r="M5" s="5">
        <v>-0.21066885400000002</v>
      </c>
      <c r="N5" s="5">
        <v>-0.29097358200000006</v>
      </c>
      <c r="O5" s="8">
        <f>SUMXMY2(Таблица2[[#This Row],[X1]:[X10]],$E$87:$N$87)</f>
        <v>5.0076734853875191</v>
      </c>
      <c r="P5" s="19">
        <v>4</v>
      </c>
      <c r="Q5" s="65">
        <v>5</v>
      </c>
    </row>
    <row r="6" spans="1:17" ht="16" x14ac:dyDescent="0.2">
      <c r="A6" s="2" t="s">
        <v>20</v>
      </c>
      <c r="B6" s="1">
        <v>5</v>
      </c>
      <c r="C6" s="12">
        <v>5</v>
      </c>
      <c r="D6" s="14">
        <v>5</v>
      </c>
      <c r="E6" s="3">
        <v>0.34985477100000012</v>
      </c>
      <c r="F6" s="3">
        <v>3.15013067E-3</v>
      </c>
      <c r="G6" s="3">
        <v>1.4640719200000001</v>
      </c>
      <c r="H6" s="3">
        <v>0.78400042300000006</v>
      </c>
      <c r="I6" s="3">
        <v>0.97999480400000005</v>
      </c>
      <c r="J6" s="3">
        <v>-1.09531567</v>
      </c>
      <c r="K6" s="3">
        <v>-0.98790794399999993</v>
      </c>
      <c r="L6" s="3">
        <v>-6.627927380000001E-2</v>
      </c>
      <c r="M6" s="3">
        <v>3.6539201399999999E-2</v>
      </c>
      <c r="N6" s="3">
        <v>-0.16644042700000003</v>
      </c>
      <c r="O6" s="8">
        <f>SUMXMY2(Таблица2[[#This Row],[X1]:[X10]],$E$87:$N$87)</f>
        <v>6.0500703420472925</v>
      </c>
      <c r="P6" s="19">
        <v>7</v>
      </c>
      <c r="Q6" s="65">
        <v>5</v>
      </c>
    </row>
    <row r="7" spans="1:17" ht="16" x14ac:dyDescent="0.2">
      <c r="A7" s="4" t="s">
        <v>21</v>
      </c>
      <c r="B7" s="1">
        <v>5</v>
      </c>
      <c r="C7" s="12">
        <v>5</v>
      </c>
      <c r="D7" s="14">
        <v>5</v>
      </c>
      <c r="E7" s="5">
        <v>0.84666524600000015</v>
      </c>
      <c r="F7" s="5">
        <v>-0.27929739599999998</v>
      </c>
      <c r="G7" s="5">
        <v>1.0509727900000001</v>
      </c>
      <c r="H7" s="5">
        <v>-0.14802805200000002</v>
      </c>
      <c r="I7" s="5">
        <v>-0.14017721899999999</v>
      </c>
      <c r="J7" s="5">
        <v>-0.92786633200000002</v>
      </c>
      <c r="K7" s="5">
        <v>-6.6832640699999992E-3</v>
      </c>
      <c r="L7" s="5">
        <v>-0.85632352700000003</v>
      </c>
      <c r="M7" s="5">
        <v>-0.60620174300000007</v>
      </c>
      <c r="N7" s="5">
        <v>-0.42725514799999997</v>
      </c>
      <c r="O7" s="8">
        <f>SUMXMY2(Таблица2[[#This Row],[X1]:[X10]],$E$87:$N$87)</f>
        <v>4.0852529286887211</v>
      </c>
      <c r="P7" s="19">
        <v>7</v>
      </c>
      <c r="Q7" s="65">
        <v>5</v>
      </c>
    </row>
    <row r="8" spans="1:17" ht="16" x14ac:dyDescent="0.2">
      <c r="A8" s="2" t="s">
        <v>22</v>
      </c>
      <c r="B8" s="1">
        <v>5</v>
      </c>
      <c r="C8" s="12">
        <v>5</v>
      </c>
      <c r="D8" s="14">
        <v>5</v>
      </c>
      <c r="E8" s="3">
        <v>1.1660434100000001</v>
      </c>
      <c r="F8" s="3">
        <v>-0.49306639800000002</v>
      </c>
      <c r="G8" s="3">
        <v>0.92187931100000009</v>
      </c>
      <c r="H8" s="3">
        <v>0.5704105639999999</v>
      </c>
      <c r="I8" s="3">
        <v>0.23692878600000003</v>
      </c>
      <c r="J8" s="3">
        <v>-0.87204988600000022</v>
      </c>
      <c r="K8" s="3">
        <v>-6.6832640699999992E-3</v>
      </c>
      <c r="L8" s="3">
        <v>-5.2190713299999992E-3</v>
      </c>
      <c r="M8" s="3">
        <v>-0.5163079049999999</v>
      </c>
      <c r="N8" s="3">
        <v>-0.40845769100000007</v>
      </c>
      <c r="O8" s="8">
        <f>SUMXMY2(Таблица2[[#This Row],[X1]:[X10]],$E$87:$N$87)</f>
        <v>4.0280910770341336</v>
      </c>
      <c r="P8" s="19">
        <v>7</v>
      </c>
      <c r="Q8" s="65">
        <v>5</v>
      </c>
    </row>
    <row r="9" spans="1:17" ht="16" x14ac:dyDescent="0.2">
      <c r="A9" s="4" t="s">
        <v>23</v>
      </c>
      <c r="B9" s="1">
        <v>3</v>
      </c>
      <c r="C9" s="12">
        <v>3</v>
      </c>
      <c r="D9" s="14">
        <v>5</v>
      </c>
      <c r="E9" s="5">
        <v>0.27888184600000004</v>
      </c>
      <c r="F9" s="5">
        <v>-0.57820506500000002</v>
      </c>
      <c r="G9" s="5">
        <v>-0.36905547400000005</v>
      </c>
      <c r="H9" s="5">
        <v>-0.2839488710000001</v>
      </c>
      <c r="I9" s="5">
        <v>-0.4875605830000001</v>
      </c>
      <c r="J9" s="5">
        <v>-1.00228826</v>
      </c>
      <c r="K9" s="5">
        <v>0.56139418200000002</v>
      </c>
      <c r="L9" s="5">
        <v>-0.81644747600000012</v>
      </c>
      <c r="M9" s="5">
        <v>-0.12077501600000001</v>
      </c>
      <c r="N9" s="5">
        <v>-0.19698629600000003</v>
      </c>
      <c r="O9" s="8">
        <f>SUMXMY2(Таблица2[[#This Row],[X1]:[X10]],$E$87:$N$87)</f>
        <v>2.9063622770132969</v>
      </c>
      <c r="P9" s="19">
        <v>5</v>
      </c>
      <c r="Q9" s="65">
        <v>5</v>
      </c>
    </row>
    <row r="10" spans="1:17" ht="16" x14ac:dyDescent="0.2">
      <c r="A10" s="2" t="s">
        <v>24</v>
      </c>
      <c r="B10" s="1">
        <v>5</v>
      </c>
      <c r="C10" s="12">
        <v>5</v>
      </c>
      <c r="D10" s="14">
        <v>5</v>
      </c>
      <c r="E10" s="3">
        <v>0.63374647100000014</v>
      </c>
      <c r="F10" s="3">
        <v>-0.2819225050000001</v>
      </c>
      <c r="G10" s="3">
        <v>1.2058849600000001</v>
      </c>
      <c r="H10" s="3">
        <v>-0.36161791100000007</v>
      </c>
      <c r="I10" s="3">
        <v>-0.46898393200000005</v>
      </c>
      <c r="J10" s="3">
        <v>-0.90926085000000001</v>
      </c>
      <c r="K10" s="3">
        <v>-0.41983049800000005</v>
      </c>
      <c r="L10" s="3">
        <v>1.1474480200000001</v>
      </c>
      <c r="M10" s="3">
        <v>-0.12227324700000003</v>
      </c>
      <c r="N10" s="3">
        <v>0.43507820800000008</v>
      </c>
      <c r="O10" s="8">
        <f>SUMXMY2(Таблица2[[#This Row],[X1]:[X10]],$E$87:$N$87)</f>
        <v>4.8098805593427443</v>
      </c>
      <c r="P10" s="19">
        <v>7</v>
      </c>
      <c r="Q10" s="65">
        <v>3</v>
      </c>
    </row>
    <row r="11" spans="1:17" ht="16" x14ac:dyDescent="0.2">
      <c r="A11" s="4" t="s">
        <v>25</v>
      </c>
      <c r="B11" s="1">
        <v>5</v>
      </c>
      <c r="C11" s="12">
        <v>5</v>
      </c>
      <c r="D11" s="14">
        <v>5</v>
      </c>
      <c r="E11" s="5">
        <v>0.63374647100000014</v>
      </c>
      <c r="F11" s="5">
        <v>-2.0263002699999998E-2</v>
      </c>
      <c r="G11" s="5">
        <v>1.12842888</v>
      </c>
      <c r="H11" s="5">
        <v>0.14323084600000002</v>
      </c>
      <c r="I11" s="5">
        <v>0.64561509600000022</v>
      </c>
      <c r="J11" s="5">
        <v>-5.3408677700000011E-2</v>
      </c>
      <c r="K11" s="5">
        <v>-0.36818709400000005</v>
      </c>
      <c r="L11" s="5">
        <v>-8.3725046000000025E-2</v>
      </c>
      <c r="M11" s="5">
        <v>-0.31105030700000008</v>
      </c>
      <c r="N11" s="5">
        <v>-0.28862390000000004</v>
      </c>
      <c r="O11" s="8">
        <f>SUMXMY2(Таблица2[[#This Row],[X1]:[X10]],$E$87:$N$87)</f>
        <v>2.4382109980943927</v>
      </c>
      <c r="P11" s="19">
        <v>7</v>
      </c>
      <c r="Q11" s="67">
        <v>5</v>
      </c>
    </row>
    <row r="12" spans="1:17" ht="16" x14ac:dyDescent="0.2">
      <c r="A12" s="2" t="s">
        <v>26</v>
      </c>
      <c r="B12" s="1">
        <v>6</v>
      </c>
      <c r="C12" s="12">
        <v>6</v>
      </c>
      <c r="D12" s="14">
        <v>7</v>
      </c>
      <c r="E12" s="3">
        <v>-0.99863080300000007</v>
      </c>
      <c r="F12" s="3">
        <v>2.9617897399999999</v>
      </c>
      <c r="G12" s="3">
        <v>-1.8149024300000001</v>
      </c>
      <c r="H12" s="3">
        <v>2.2014604000000002</v>
      </c>
      <c r="I12" s="3">
        <v>0.57130849400000006</v>
      </c>
      <c r="J12" s="3">
        <v>-0.49994024599999998</v>
      </c>
      <c r="K12" s="3">
        <v>1.69754907</v>
      </c>
      <c r="L12" s="3">
        <v>4.3462549499999996</v>
      </c>
      <c r="M12" s="3">
        <v>-0.30505738500000007</v>
      </c>
      <c r="N12" s="3">
        <v>-0.3591143650000001</v>
      </c>
      <c r="O12" s="8">
        <f>SUMXMY2(Таблица2[[#This Row],[X1]:[X10]],$E$87:$N$87)</f>
        <v>40.47972238367187</v>
      </c>
      <c r="P12" s="19">
        <v>1</v>
      </c>
      <c r="Q12" s="65">
        <v>6</v>
      </c>
    </row>
    <row r="13" spans="1:17" ht="16" x14ac:dyDescent="0.2">
      <c r="A13" s="4" t="s">
        <v>27</v>
      </c>
      <c r="B13" s="1">
        <v>6</v>
      </c>
      <c r="C13" s="12">
        <v>6</v>
      </c>
      <c r="D13" s="14">
        <v>3</v>
      </c>
      <c r="E13" s="5">
        <v>-0.46633386600000004</v>
      </c>
      <c r="F13" s="5">
        <v>1.05439982</v>
      </c>
      <c r="G13" s="5">
        <v>-5.9231125400000008E-2</v>
      </c>
      <c r="H13" s="5">
        <v>1.9296187599999999</v>
      </c>
      <c r="I13" s="5">
        <v>0.36696533900000006</v>
      </c>
      <c r="J13" s="5">
        <v>0.46754481800000003</v>
      </c>
      <c r="K13" s="5">
        <v>-0.83297773100000005</v>
      </c>
      <c r="L13" s="5">
        <v>3.7443758100000002</v>
      </c>
      <c r="M13" s="5">
        <v>-0.400944146</v>
      </c>
      <c r="N13" s="5">
        <v>-0.37791182300000009</v>
      </c>
      <c r="O13" s="8">
        <f>SUMXMY2(Таблица2[[#This Row],[X1]:[X10]],$E$87:$N$87)</f>
        <v>20.427200518882138</v>
      </c>
      <c r="P13" s="19">
        <v>1</v>
      </c>
      <c r="Q13" s="65">
        <v>6</v>
      </c>
    </row>
    <row r="14" spans="1:17" ht="16" x14ac:dyDescent="0.2">
      <c r="A14" s="2" t="s">
        <v>28</v>
      </c>
      <c r="B14" s="1">
        <v>2</v>
      </c>
      <c r="C14" s="12">
        <v>2</v>
      </c>
      <c r="D14" s="14">
        <v>2</v>
      </c>
      <c r="E14" s="3">
        <v>0.24339538400000005</v>
      </c>
      <c r="F14" s="3">
        <v>-0.14917713400000002</v>
      </c>
      <c r="G14" s="3">
        <v>0.61205496300000006</v>
      </c>
      <c r="H14" s="3">
        <v>0.18206536600000001</v>
      </c>
      <c r="I14" s="3">
        <v>2.9676963999999999</v>
      </c>
      <c r="J14" s="3">
        <v>-0.33249090800000008</v>
      </c>
      <c r="K14" s="3">
        <v>-1.3494117700000001</v>
      </c>
      <c r="L14" s="3">
        <v>0.30257419400000007</v>
      </c>
      <c r="M14" s="3">
        <v>-0.58073182300000004</v>
      </c>
      <c r="N14" s="3">
        <v>-0.52829148100000001</v>
      </c>
      <c r="O14" s="8">
        <f>SUMXMY2(Таблица2[[#This Row],[X1]:[X10]],$E$87:$N$87)</f>
        <v>11.935830938090778</v>
      </c>
      <c r="P14" s="19">
        <v>7</v>
      </c>
      <c r="Q14" s="67">
        <v>2</v>
      </c>
    </row>
    <row r="15" spans="1:17" ht="16" x14ac:dyDescent="0.2">
      <c r="A15" s="4" t="s">
        <v>29</v>
      </c>
      <c r="B15" s="1">
        <v>4</v>
      </c>
      <c r="C15" s="12">
        <v>4</v>
      </c>
      <c r="D15" s="14">
        <v>4</v>
      </c>
      <c r="E15" s="5">
        <v>0.66923293400000006</v>
      </c>
      <c r="F15" s="5">
        <v>-0.40480598000000007</v>
      </c>
      <c r="G15" s="5">
        <v>-0.6788798220000003</v>
      </c>
      <c r="H15" s="5">
        <v>-0.63345954900000001</v>
      </c>
      <c r="I15" s="5">
        <v>-1.3420865000000002</v>
      </c>
      <c r="J15" s="5">
        <v>2.4211204300000002</v>
      </c>
      <c r="K15" s="5">
        <v>-0.36818709400000005</v>
      </c>
      <c r="L15" s="5">
        <v>-0.64074362800000018</v>
      </c>
      <c r="M15" s="5">
        <v>-0.37996891700000013</v>
      </c>
      <c r="N15" s="5">
        <v>-0.49774561299999998</v>
      </c>
      <c r="O15" s="8">
        <f>SUMXMY2(Таблица2[[#This Row],[X1]:[X10]],$E$87:$N$87)</f>
        <v>10.075150933327008</v>
      </c>
      <c r="P15" s="19">
        <v>4</v>
      </c>
      <c r="Q15" s="65">
        <v>4</v>
      </c>
    </row>
    <row r="16" spans="1:17" ht="16" x14ac:dyDescent="0.2">
      <c r="A16" s="2" t="s">
        <v>30</v>
      </c>
      <c r="B16" s="1">
        <v>4</v>
      </c>
      <c r="C16" s="12">
        <v>4</v>
      </c>
      <c r="D16" s="14">
        <v>6</v>
      </c>
      <c r="E16" s="3">
        <v>3.0476608999999998E-2</v>
      </c>
      <c r="F16" s="3">
        <v>-0.46525443399999999</v>
      </c>
      <c r="G16" s="3">
        <v>-1.27270982</v>
      </c>
      <c r="H16" s="3">
        <v>0.49274152499999996</v>
      </c>
      <c r="I16" s="3">
        <v>-1.1005900500000001</v>
      </c>
      <c r="J16" s="3">
        <v>0.48615030000000004</v>
      </c>
      <c r="K16" s="3">
        <v>-0.88462113600000014</v>
      </c>
      <c r="L16" s="3">
        <v>-1.1479171500000001</v>
      </c>
      <c r="M16" s="3">
        <v>-0.25711400400000001</v>
      </c>
      <c r="N16" s="3">
        <v>-0.27452580700000007</v>
      </c>
      <c r="O16" s="8">
        <f>SUMXMY2(Таблица2[[#This Row],[X1]:[X10]],$E$87:$N$87)</f>
        <v>5.7693559491662709</v>
      </c>
      <c r="P16" s="19">
        <v>3</v>
      </c>
      <c r="Q16" s="65">
        <v>4</v>
      </c>
    </row>
    <row r="17" spans="1:17" ht="16" x14ac:dyDescent="0.2">
      <c r="A17" s="4" t="s">
        <v>31</v>
      </c>
      <c r="B17" s="1">
        <v>5</v>
      </c>
      <c r="C17" s="12">
        <v>5</v>
      </c>
      <c r="D17" s="14">
        <v>5</v>
      </c>
      <c r="E17" s="5">
        <v>1.2370163300000001</v>
      </c>
      <c r="F17" s="5">
        <v>-0.46213268200000002</v>
      </c>
      <c r="G17" s="5">
        <v>0.22477452699999997</v>
      </c>
      <c r="H17" s="5">
        <v>0.25973440599999997</v>
      </c>
      <c r="I17" s="5">
        <v>1.4008979899999999E-2</v>
      </c>
      <c r="J17" s="5">
        <v>-0.68599506600000015</v>
      </c>
      <c r="K17" s="5">
        <v>0.30317716100000008</v>
      </c>
      <c r="L17" s="5">
        <v>0.71628822000000003</v>
      </c>
      <c r="M17" s="5">
        <v>-0.61818758899999993</v>
      </c>
      <c r="N17" s="5">
        <v>-0.49539593100000001</v>
      </c>
      <c r="O17" s="8">
        <f>SUMXMY2(Таблица2[[#This Row],[X1]:[X10]],$E$87:$N$87)</f>
        <v>3.5651052762422508</v>
      </c>
      <c r="P17" s="19">
        <v>7</v>
      </c>
      <c r="Q17" s="65">
        <v>5</v>
      </c>
    </row>
    <row r="18" spans="1:17" ht="16" x14ac:dyDescent="0.2">
      <c r="A18" s="2" t="s">
        <v>32</v>
      </c>
      <c r="B18" s="1">
        <v>3</v>
      </c>
      <c r="C18" s="12">
        <v>3</v>
      </c>
      <c r="D18" s="14">
        <v>3</v>
      </c>
      <c r="E18" s="3">
        <v>0.31436830900000012</v>
      </c>
      <c r="F18" s="3">
        <v>-0.4258068510000001</v>
      </c>
      <c r="G18" s="3">
        <v>-0.3174180820000001</v>
      </c>
      <c r="H18" s="3">
        <v>-0.32278339100000009</v>
      </c>
      <c r="I18" s="3">
        <v>-0.39467732999999999</v>
      </c>
      <c r="J18" s="3">
        <v>-0.51854572799999998</v>
      </c>
      <c r="K18" s="3">
        <v>9.660354430000001E-2</v>
      </c>
      <c r="L18" s="3">
        <v>0.17796153600000003</v>
      </c>
      <c r="M18" s="3">
        <v>0.61635445900000008</v>
      </c>
      <c r="N18" s="3">
        <v>0.97785478799999992</v>
      </c>
      <c r="O18" s="8">
        <f>SUMXMY2(Таблица2[[#This Row],[X1]:[X10]],$E$87:$N$87)</f>
        <v>2.2868374895550319</v>
      </c>
      <c r="P18" s="19">
        <v>6</v>
      </c>
      <c r="Q18" s="67">
        <v>3</v>
      </c>
    </row>
    <row r="19" spans="1:17" ht="16" x14ac:dyDescent="0.2">
      <c r="A19" s="4" t="s">
        <v>33</v>
      </c>
      <c r="B19" s="1">
        <v>1</v>
      </c>
      <c r="C19" s="12">
        <v>1</v>
      </c>
      <c r="D19" s="14">
        <v>1</v>
      </c>
      <c r="E19" s="5">
        <v>-1.4244683500000002</v>
      </c>
      <c r="F19" s="5">
        <v>-0.7686318820000001</v>
      </c>
      <c r="G19" s="5">
        <v>-1.4534406900000001</v>
      </c>
      <c r="H19" s="5">
        <v>-0.24511435100000004</v>
      </c>
      <c r="I19" s="5">
        <v>-0.26464077700000005</v>
      </c>
      <c r="J19" s="5">
        <v>0.22567355199999997</v>
      </c>
      <c r="K19" s="5">
        <v>0.56139418200000002</v>
      </c>
      <c r="L19" s="5">
        <v>-1.1092872200000001</v>
      </c>
      <c r="M19" s="5">
        <v>-0.76801065300000004</v>
      </c>
      <c r="N19" s="5">
        <v>-0.52829148100000001</v>
      </c>
      <c r="O19" s="8">
        <f>SUMXMY2(Таблица2[[#This Row],[X1]:[X10]],$E$87:$N$87)</f>
        <v>7.328053044804208</v>
      </c>
      <c r="P19" s="19">
        <v>3</v>
      </c>
      <c r="Q19" s="65">
        <v>1</v>
      </c>
    </row>
    <row r="20" spans="1:17" ht="16" x14ac:dyDescent="0.2">
      <c r="A20" s="2" t="s">
        <v>34</v>
      </c>
      <c r="B20" s="1">
        <v>2</v>
      </c>
      <c r="C20" s="12">
        <v>2</v>
      </c>
      <c r="D20" s="14">
        <v>2</v>
      </c>
      <c r="E20" s="3">
        <v>-0.18244216600000002</v>
      </c>
      <c r="F20" s="3">
        <v>-0.24141068900000004</v>
      </c>
      <c r="G20" s="3">
        <v>0.63787365900000015</v>
      </c>
      <c r="H20" s="3">
        <v>0.76458316299999984</v>
      </c>
      <c r="I20" s="3">
        <v>2.2617836900000001</v>
      </c>
      <c r="J20" s="3">
        <v>-0.68599506600000015</v>
      </c>
      <c r="K20" s="3">
        <v>-0.57476071000000006</v>
      </c>
      <c r="L20" s="3">
        <v>2.40977424</v>
      </c>
      <c r="M20" s="3">
        <v>-0.58372828399999999</v>
      </c>
      <c r="N20" s="3">
        <v>-0.48129783799999998</v>
      </c>
      <c r="O20" s="8">
        <f>SUMXMY2(Таблица2[[#This Row],[X1]:[X10]],$E$87:$N$87)</f>
        <v>13.379037252857845</v>
      </c>
      <c r="P20" s="19">
        <v>7</v>
      </c>
      <c r="Q20" s="67">
        <v>2</v>
      </c>
    </row>
    <row r="21" spans="1:17" ht="16" x14ac:dyDescent="0.2">
      <c r="A21" s="4" t="s">
        <v>35</v>
      </c>
      <c r="B21" s="1">
        <v>5</v>
      </c>
      <c r="C21" s="12">
        <v>5</v>
      </c>
      <c r="D21" s="14">
        <v>5</v>
      </c>
      <c r="E21" s="5">
        <v>0.81117878399999999</v>
      </c>
      <c r="F21" s="5">
        <v>-6.4818904899999988E-2</v>
      </c>
      <c r="G21" s="5">
        <v>1.18006627</v>
      </c>
      <c r="H21" s="5">
        <v>0.76458316299999984</v>
      </c>
      <c r="I21" s="5">
        <v>-0.3389473790000001</v>
      </c>
      <c r="J21" s="5">
        <v>0.13264614200000002</v>
      </c>
      <c r="K21" s="5">
        <v>0.35482056500000014</v>
      </c>
      <c r="L21" s="5">
        <v>0.25148300500000004</v>
      </c>
      <c r="M21" s="5">
        <v>-0.400944146</v>
      </c>
      <c r="N21" s="5">
        <v>-0.47189910900000004</v>
      </c>
      <c r="O21" s="8">
        <f>SUMXMY2(Таблица2[[#This Row],[X1]:[X10]],$E$87:$N$87)</f>
        <v>3.3444229611505838</v>
      </c>
      <c r="P21" s="19">
        <v>7</v>
      </c>
      <c r="Q21" s="67">
        <v>5</v>
      </c>
    </row>
    <row r="22" spans="1:17" ht="16" x14ac:dyDescent="0.2">
      <c r="A22" s="2" t="s">
        <v>36</v>
      </c>
      <c r="B22" s="1">
        <v>6</v>
      </c>
      <c r="C22" s="12">
        <v>6</v>
      </c>
      <c r="D22" s="14">
        <v>6</v>
      </c>
      <c r="E22" s="3">
        <v>-0.46633386600000004</v>
      </c>
      <c r="F22" s="3">
        <v>1.44497345</v>
      </c>
      <c r="G22" s="3">
        <v>-0.136687213</v>
      </c>
      <c r="H22" s="3">
        <v>1.4636045200000001</v>
      </c>
      <c r="I22" s="3">
        <v>-1.0634367499999999</v>
      </c>
      <c r="J22" s="3">
        <v>0.76523252999999991</v>
      </c>
      <c r="K22" s="3">
        <v>0.716324395</v>
      </c>
      <c r="L22" s="3">
        <v>1.31318285</v>
      </c>
      <c r="M22" s="3">
        <v>6.2009122300000004E-2</v>
      </c>
      <c r="N22" s="3">
        <v>-0.44605260500000005</v>
      </c>
      <c r="O22" s="8">
        <f>SUMXMY2(Таблица2[[#This Row],[X1]:[X10]],$E$87:$N$87)</f>
        <v>8.6230935717670043</v>
      </c>
      <c r="P22" s="19">
        <v>1</v>
      </c>
      <c r="Q22" s="67">
        <v>6</v>
      </c>
    </row>
    <row r="23" spans="1:17" ht="16" x14ac:dyDescent="0.2">
      <c r="A23" s="4" t="s">
        <v>37</v>
      </c>
      <c r="B23" s="1">
        <v>1</v>
      </c>
      <c r="C23" s="12">
        <v>1</v>
      </c>
      <c r="D23" s="14">
        <v>5</v>
      </c>
      <c r="E23" s="5">
        <v>-1.1405766500000001</v>
      </c>
      <c r="F23" s="5">
        <v>-0.95685928400000009</v>
      </c>
      <c r="G23" s="5">
        <v>-1.2468911300000001</v>
      </c>
      <c r="H23" s="5">
        <v>-2.2062575999999998</v>
      </c>
      <c r="I23" s="5">
        <v>-0.4875605830000001</v>
      </c>
      <c r="J23" s="5">
        <v>0.20706807000000002</v>
      </c>
      <c r="K23" s="5">
        <v>1.6459056700000003</v>
      </c>
      <c r="L23" s="5">
        <v>-0.98467456499999995</v>
      </c>
      <c r="M23" s="5">
        <v>-0.64515574000000009</v>
      </c>
      <c r="N23" s="5">
        <v>-0.50009529500000005</v>
      </c>
      <c r="O23" s="8">
        <f>SUMXMY2(Таблица2[[#This Row],[X1]:[X10]],$E$87:$N$87)</f>
        <v>13.264308087463149</v>
      </c>
      <c r="P23" s="19">
        <v>4</v>
      </c>
      <c r="Q23" s="65">
        <v>1</v>
      </c>
    </row>
    <row r="24" spans="1:17" ht="16" x14ac:dyDescent="0.2">
      <c r="A24" s="2" t="s">
        <v>38</v>
      </c>
      <c r="B24" s="1">
        <v>4</v>
      </c>
      <c r="C24" s="12">
        <v>3</v>
      </c>
      <c r="D24" s="14">
        <v>4</v>
      </c>
      <c r="E24" s="3">
        <v>0.66923293400000006</v>
      </c>
      <c r="F24" s="3">
        <v>-0.52655427399999999</v>
      </c>
      <c r="G24" s="3">
        <v>-0.26578069100000007</v>
      </c>
      <c r="H24" s="3">
        <v>-0.55579051000000013</v>
      </c>
      <c r="I24" s="3">
        <v>-0.30179407800000002</v>
      </c>
      <c r="J24" s="3">
        <v>0.74662704800000013</v>
      </c>
      <c r="K24" s="3">
        <v>-1.1944815600000001</v>
      </c>
      <c r="L24" s="3">
        <v>-0.80772459000000008</v>
      </c>
      <c r="M24" s="3">
        <v>0.129429501</v>
      </c>
      <c r="N24" s="3">
        <v>3.6001000900000002</v>
      </c>
      <c r="O24" s="8">
        <f>SUMXMY2(Таблица2[[#This Row],[X1]:[X10]],$E$87:$N$87)</f>
        <v>16.809884068641161</v>
      </c>
      <c r="P24" s="19">
        <v>6</v>
      </c>
      <c r="Q24" s="65">
        <v>3</v>
      </c>
    </row>
    <row r="25" spans="1:17" ht="16" x14ac:dyDescent="0.2">
      <c r="A25" s="4" t="s">
        <v>39</v>
      </c>
      <c r="B25" s="1">
        <v>5</v>
      </c>
      <c r="C25" s="12">
        <v>5</v>
      </c>
      <c r="D25" s="14">
        <v>5</v>
      </c>
      <c r="E25" s="5">
        <v>0.70471939600000011</v>
      </c>
      <c r="F25" s="5">
        <v>-0.61751074899999991</v>
      </c>
      <c r="G25" s="5">
        <v>0.22477452699999997</v>
      </c>
      <c r="H25" s="5">
        <v>-8.9776272200000021E-2</v>
      </c>
      <c r="I25" s="5">
        <v>-0.54329053400000005</v>
      </c>
      <c r="J25" s="5">
        <v>-0.59296765600000001</v>
      </c>
      <c r="K25" s="5">
        <v>-0.52311730599999995</v>
      </c>
      <c r="L25" s="5">
        <v>0.23403723200000004</v>
      </c>
      <c r="M25" s="5">
        <v>-0.24213169800000001</v>
      </c>
      <c r="N25" s="5">
        <v>-0.32621881500000011</v>
      </c>
      <c r="O25" s="8">
        <f>SUMXMY2(Таблица2[[#This Row],[X1]:[X10]],$E$87:$N$87)</f>
        <v>2.0767791807543334</v>
      </c>
      <c r="P25" s="19">
        <v>7</v>
      </c>
      <c r="Q25" s="67">
        <v>5</v>
      </c>
    </row>
    <row r="26" spans="1:17" ht="16" x14ac:dyDescent="0.2">
      <c r="A26" s="2" t="s">
        <v>40</v>
      </c>
      <c r="B26" s="1">
        <v>5</v>
      </c>
      <c r="C26" s="12">
        <v>5</v>
      </c>
      <c r="D26" s="14">
        <v>5</v>
      </c>
      <c r="E26" s="3">
        <v>0.84666524600000015</v>
      </c>
      <c r="F26" s="3">
        <v>-0.498245667</v>
      </c>
      <c r="G26" s="3">
        <v>0.50878017999999992</v>
      </c>
      <c r="H26" s="3">
        <v>-0.32278339100000009</v>
      </c>
      <c r="I26" s="3">
        <v>-0.22748747600000002</v>
      </c>
      <c r="J26" s="3">
        <v>-0.36970187200000004</v>
      </c>
      <c r="K26" s="3">
        <v>-0.16161347700000001</v>
      </c>
      <c r="L26" s="3">
        <v>3.7149232499999997E-2</v>
      </c>
      <c r="M26" s="3">
        <v>-0.30206092300000009</v>
      </c>
      <c r="N26" s="3">
        <v>-0.43195451200000007</v>
      </c>
      <c r="O26" s="8">
        <f>SUMXMY2(Таблица2[[#This Row],[X1]:[X10]],$E$87:$N$87)</f>
        <v>1.8218916812294683</v>
      </c>
      <c r="P26" s="19">
        <v>7</v>
      </c>
      <c r="Q26" s="67">
        <v>5</v>
      </c>
    </row>
    <row r="27" spans="1:17" ht="16" x14ac:dyDescent="0.2">
      <c r="A27" s="4" t="s">
        <v>41</v>
      </c>
      <c r="B27" s="1">
        <v>3</v>
      </c>
      <c r="C27" s="12">
        <v>3</v>
      </c>
      <c r="D27" s="14">
        <v>3</v>
      </c>
      <c r="E27" s="5">
        <v>-5.0098535299999995E-3</v>
      </c>
      <c r="F27" s="5">
        <v>0.23877139100000003</v>
      </c>
      <c r="G27" s="5">
        <v>0.19895583200000003</v>
      </c>
      <c r="H27" s="5">
        <v>0.10439632700000001</v>
      </c>
      <c r="I27" s="5">
        <v>1.0543014100000001</v>
      </c>
      <c r="J27" s="5">
        <v>-0.25806898000000006</v>
      </c>
      <c r="K27" s="5">
        <v>4.4960140099999997E-2</v>
      </c>
      <c r="L27" s="5">
        <v>-0.13980074200000001</v>
      </c>
      <c r="M27" s="5">
        <v>-0.502823829</v>
      </c>
      <c r="N27" s="5">
        <v>0.47972216900000009</v>
      </c>
      <c r="O27" s="8">
        <f>SUMXMY2(Таблица2[[#This Row],[X1]:[X10]],$E$87:$N$87)</f>
        <v>1.7902007767864467</v>
      </c>
      <c r="P27" s="19">
        <v>6</v>
      </c>
      <c r="Q27" s="67">
        <v>3</v>
      </c>
    </row>
    <row r="28" spans="1:17" ht="16" x14ac:dyDescent="0.2">
      <c r="A28" s="2" t="s">
        <v>42</v>
      </c>
      <c r="B28" s="1">
        <v>7</v>
      </c>
      <c r="C28" s="12">
        <v>3</v>
      </c>
      <c r="D28" s="14">
        <v>7</v>
      </c>
      <c r="E28" s="3">
        <v>-4.0496315999999997E-2</v>
      </c>
      <c r="F28" s="3">
        <v>-4.0341538200000006E-2</v>
      </c>
      <c r="G28" s="3">
        <v>-0.26578069100000007</v>
      </c>
      <c r="H28" s="3">
        <v>0.35682070500000013</v>
      </c>
      <c r="I28" s="3">
        <v>-0.32037072900000013</v>
      </c>
      <c r="J28" s="3">
        <v>9.5435178200000012E-2</v>
      </c>
      <c r="K28" s="3">
        <v>-0.78133432699999994</v>
      </c>
      <c r="L28" s="3">
        <v>0.187930549</v>
      </c>
      <c r="M28" s="3">
        <v>1.2710812499999999</v>
      </c>
      <c r="N28" s="3">
        <v>5.1790865000000004</v>
      </c>
      <c r="O28" s="8">
        <f>SUMXMY2(Таблица2[[#This Row],[X1]:[X10]],$E$87:$N$87)</f>
        <v>29.397358799046774</v>
      </c>
      <c r="P28" s="19">
        <v>6</v>
      </c>
      <c r="Q28" s="65">
        <v>3</v>
      </c>
    </row>
    <row r="29" spans="1:17" ht="16" x14ac:dyDescent="0.2">
      <c r="A29" s="4" t="s">
        <v>43</v>
      </c>
      <c r="B29" s="1">
        <v>4</v>
      </c>
      <c r="C29" s="12">
        <v>4</v>
      </c>
      <c r="D29" s="14">
        <v>4</v>
      </c>
      <c r="E29" s="5">
        <v>1.02409756</v>
      </c>
      <c r="F29" s="5">
        <v>-0.78069319300000006</v>
      </c>
      <c r="G29" s="5">
        <v>-8.5049821099999992E-2</v>
      </c>
      <c r="H29" s="5">
        <v>-1.77907788</v>
      </c>
      <c r="I29" s="5">
        <v>-0.69190373800000005</v>
      </c>
      <c r="J29" s="5">
        <v>1.24897506</v>
      </c>
      <c r="K29" s="5">
        <v>0.7679677989999999</v>
      </c>
      <c r="L29" s="5">
        <v>-0.73544924800000011</v>
      </c>
      <c r="M29" s="5">
        <v>-0.50582029100000003</v>
      </c>
      <c r="N29" s="5">
        <v>-0.42960483000000005</v>
      </c>
      <c r="O29" s="8">
        <f>SUMXMY2(Таблица2[[#This Row],[X1]:[X10]],$E$87:$N$87)</f>
        <v>8.4403533473571937</v>
      </c>
      <c r="P29" s="19">
        <v>4</v>
      </c>
      <c r="Q29" s="65">
        <v>5</v>
      </c>
    </row>
    <row r="30" spans="1:17" ht="16" x14ac:dyDescent="0.2">
      <c r="A30" s="2" t="s">
        <v>44</v>
      </c>
      <c r="B30" s="1">
        <v>5</v>
      </c>
      <c r="C30" s="12">
        <v>5</v>
      </c>
      <c r="D30" s="14">
        <v>5</v>
      </c>
      <c r="E30" s="3">
        <v>0.95312463400000014</v>
      </c>
      <c r="F30" s="3">
        <v>-0.22409916000000002</v>
      </c>
      <c r="G30" s="3">
        <v>1.18006627</v>
      </c>
      <c r="H30" s="3">
        <v>0.29856892600000007</v>
      </c>
      <c r="I30" s="3">
        <v>0.58988514499999989</v>
      </c>
      <c r="J30" s="3">
        <v>-0.55575669200000011</v>
      </c>
      <c r="K30" s="3">
        <v>-0.21325688100000004</v>
      </c>
      <c r="L30" s="3">
        <v>-0.4750087930000001</v>
      </c>
      <c r="M30" s="3">
        <v>-0.42491583600000005</v>
      </c>
      <c r="N30" s="3">
        <v>-0.39905896200000007</v>
      </c>
      <c r="O30" s="8">
        <f>SUMXMY2(Таблица2[[#This Row],[X1]:[X10]],$E$87:$N$87)</f>
        <v>3.7081101636946903</v>
      </c>
      <c r="P30" s="19">
        <v>7</v>
      </c>
      <c r="Q30" s="65">
        <v>5</v>
      </c>
    </row>
    <row r="31" spans="1:17" ht="16" x14ac:dyDescent="0.2">
      <c r="A31" s="4" t="s">
        <v>45</v>
      </c>
      <c r="B31" s="1">
        <v>2</v>
      </c>
      <c r="C31" s="12">
        <v>2</v>
      </c>
      <c r="D31" s="14">
        <v>2</v>
      </c>
      <c r="E31" s="5">
        <v>6.5963071500000012E-2</v>
      </c>
      <c r="F31" s="5">
        <v>-1.1351822200000001E-4</v>
      </c>
      <c r="G31" s="5">
        <v>0.84442322400000003</v>
      </c>
      <c r="H31" s="5">
        <v>0.51215878399999992</v>
      </c>
      <c r="I31" s="5">
        <v>3.6550324700000001</v>
      </c>
      <c r="J31" s="5">
        <v>-0.36970187200000004</v>
      </c>
      <c r="K31" s="5">
        <v>-0.10997007200000002</v>
      </c>
      <c r="L31" s="5">
        <v>-0.51114646399999997</v>
      </c>
      <c r="M31" s="5">
        <v>0.44106147400000001</v>
      </c>
      <c r="N31" s="5">
        <v>-7.9502187200000018E-2</v>
      </c>
      <c r="O31" s="8">
        <f>SUMXMY2(Таблица2[[#This Row],[X1]:[X10]],$E$87:$N$87)</f>
        <v>14.949870115806471</v>
      </c>
      <c r="P31" s="19">
        <v>7</v>
      </c>
      <c r="Q31" s="65">
        <v>3</v>
      </c>
    </row>
    <row r="32" spans="1:17" ht="16" x14ac:dyDescent="0.2">
      <c r="A32" s="2" t="s">
        <v>46</v>
      </c>
      <c r="B32" s="1">
        <v>5</v>
      </c>
      <c r="C32" s="12">
        <v>5</v>
      </c>
      <c r="D32" s="14">
        <v>5</v>
      </c>
      <c r="E32" s="3">
        <v>0.70471939600000011</v>
      </c>
      <c r="F32" s="3">
        <v>1.2160639499999999E-2</v>
      </c>
      <c r="G32" s="3">
        <v>1.4898906200000002</v>
      </c>
      <c r="H32" s="3">
        <v>0.55099330400000002</v>
      </c>
      <c r="I32" s="3">
        <v>0.162622184</v>
      </c>
      <c r="J32" s="3">
        <v>-0.31388542600000008</v>
      </c>
      <c r="K32" s="3">
        <v>-0.98790794399999993</v>
      </c>
      <c r="L32" s="3">
        <v>-0.54479188100000009</v>
      </c>
      <c r="M32" s="3">
        <v>0.42607916800000006</v>
      </c>
      <c r="N32" s="3">
        <v>0.19306094400000001</v>
      </c>
      <c r="O32" s="8">
        <f>SUMXMY2(Таблица2[[#This Row],[X1]:[X10]],$E$87:$N$87)</f>
        <v>4.6366913077341163</v>
      </c>
      <c r="P32" s="19">
        <v>7</v>
      </c>
      <c r="Q32" s="65">
        <v>5</v>
      </c>
    </row>
    <row r="33" spans="1:17" ht="16" x14ac:dyDescent="0.2">
      <c r="A33" s="4" t="s">
        <v>47</v>
      </c>
      <c r="B33" s="1">
        <v>6</v>
      </c>
      <c r="C33" s="12">
        <v>6</v>
      </c>
      <c r="D33" s="14">
        <v>6</v>
      </c>
      <c r="E33" s="5">
        <v>-0.25341509100000004</v>
      </c>
      <c r="F33" s="5">
        <v>2.3448182100000001</v>
      </c>
      <c r="G33" s="5">
        <v>0.7153297460000001</v>
      </c>
      <c r="H33" s="5">
        <v>1.58010808</v>
      </c>
      <c r="I33" s="5">
        <v>-1.1191667000000001</v>
      </c>
      <c r="J33" s="5">
        <v>2.0117998199999998</v>
      </c>
      <c r="K33" s="5">
        <v>2.1106963099999998</v>
      </c>
      <c r="L33" s="5">
        <v>1.0053895900000001</v>
      </c>
      <c r="M33" s="5">
        <v>1.9273062699999999</v>
      </c>
      <c r="N33" s="5">
        <v>-0.39435959800000003</v>
      </c>
      <c r="O33" s="8">
        <f>SUMXMY2(Таблица2[[#This Row],[X1]:[X10]],$E$87:$N$87)</f>
        <v>23.206578546403126</v>
      </c>
      <c r="P33" s="19">
        <v>1</v>
      </c>
      <c r="Q33" s="65">
        <v>6</v>
      </c>
    </row>
    <row r="34" spans="1:17" ht="16" x14ac:dyDescent="0.2">
      <c r="A34" s="2" t="s">
        <v>48</v>
      </c>
      <c r="B34" s="1">
        <v>2</v>
      </c>
      <c r="C34" s="12">
        <v>2</v>
      </c>
      <c r="D34" s="14">
        <v>3</v>
      </c>
      <c r="E34" s="3">
        <v>-0.11146924100000001</v>
      </c>
      <c r="F34" s="3">
        <v>1.05667018</v>
      </c>
      <c r="G34" s="3">
        <v>1.8255336600000001</v>
      </c>
      <c r="H34" s="3">
        <v>1.5024390400000001</v>
      </c>
      <c r="I34" s="3">
        <v>2.5404334400000002</v>
      </c>
      <c r="J34" s="3">
        <v>-0.36970187200000004</v>
      </c>
      <c r="K34" s="3">
        <v>-0.88462113600000014</v>
      </c>
      <c r="L34" s="3">
        <v>0.62781323200000017</v>
      </c>
      <c r="M34" s="3">
        <v>1.1069280499999999E-2</v>
      </c>
      <c r="N34" s="3">
        <v>-9.1250598099999983E-2</v>
      </c>
      <c r="O34" s="8">
        <f>SUMXMY2(Таблица2[[#This Row],[X1]:[X10]],$E$87:$N$87)</f>
        <v>14.494508217803363</v>
      </c>
      <c r="P34" s="19">
        <v>7</v>
      </c>
      <c r="Q34" s="65">
        <v>3</v>
      </c>
    </row>
    <row r="35" spans="1:17" ht="16" x14ac:dyDescent="0.2">
      <c r="A35" s="4" t="s">
        <v>49</v>
      </c>
      <c r="B35" s="1">
        <v>7</v>
      </c>
      <c r="C35" s="12">
        <v>7</v>
      </c>
      <c r="D35" s="14">
        <v>3</v>
      </c>
      <c r="E35" s="5">
        <v>-0.32438801600000011</v>
      </c>
      <c r="F35" s="5">
        <v>0.84637767500000005</v>
      </c>
      <c r="G35" s="5">
        <v>-0.23996199500000004</v>
      </c>
      <c r="H35" s="5">
        <v>0.90050398199999993</v>
      </c>
      <c r="I35" s="5">
        <v>-1.3420865000000002</v>
      </c>
      <c r="J35" s="5">
        <v>1.2303695800000001</v>
      </c>
      <c r="K35" s="5">
        <v>-0.67804751900000015</v>
      </c>
      <c r="L35" s="5">
        <v>-0.25070600799999998</v>
      </c>
      <c r="M35" s="5">
        <v>4.6705665700000001</v>
      </c>
      <c r="N35" s="5">
        <v>7.436052979999999E-3</v>
      </c>
      <c r="O35" s="8">
        <f>SUMXMY2(Таблица2[[#This Row],[X1]:[X10]],$E$87:$N$87)</f>
        <v>27.341926732283802</v>
      </c>
      <c r="P35" s="19">
        <v>2</v>
      </c>
      <c r="Q35" s="65">
        <v>7</v>
      </c>
    </row>
    <row r="36" spans="1:17" ht="16" x14ac:dyDescent="0.2">
      <c r="A36" s="2" t="s">
        <v>50</v>
      </c>
      <c r="B36" s="1">
        <v>6</v>
      </c>
      <c r="C36" s="12">
        <v>7</v>
      </c>
      <c r="D36" s="14">
        <v>7</v>
      </c>
      <c r="E36" s="3">
        <v>-1.3180089700000002</v>
      </c>
      <c r="F36" s="3">
        <v>3.4575805800000001</v>
      </c>
      <c r="G36" s="3">
        <v>-0.3174180820000001</v>
      </c>
      <c r="H36" s="3">
        <v>0.33740344500000008</v>
      </c>
      <c r="I36" s="3">
        <v>0.19977548500000003</v>
      </c>
      <c r="J36" s="3">
        <v>-0.81623343999999998</v>
      </c>
      <c r="K36" s="3">
        <v>3.96985886</v>
      </c>
      <c r="L36" s="3">
        <v>2.4687966600000003E-2</v>
      </c>
      <c r="M36" s="3">
        <v>1.0733147999999999</v>
      </c>
      <c r="N36" s="3">
        <v>-0.37791182300000009</v>
      </c>
      <c r="O36" s="8">
        <f>SUMXMY2(Таблица2[[#This Row],[X1]:[X10]],$E$87:$N$87)</f>
        <v>31.667964576741834</v>
      </c>
      <c r="P36" s="19">
        <v>1</v>
      </c>
      <c r="Q36" s="65">
        <v>6</v>
      </c>
    </row>
    <row r="37" spans="1:17" ht="16" x14ac:dyDescent="0.2">
      <c r="A37" s="4" t="s">
        <v>51</v>
      </c>
      <c r="B37" s="1">
        <v>3</v>
      </c>
      <c r="C37" s="12">
        <v>5</v>
      </c>
      <c r="D37" s="14">
        <v>3</v>
      </c>
      <c r="E37" s="5">
        <v>0.81117878399999999</v>
      </c>
      <c r="F37" s="5">
        <v>0.10709025300000002</v>
      </c>
      <c r="G37" s="5">
        <v>0.35386800600000007</v>
      </c>
      <c r="H37" s="5">
        <v>1.01700754</v>
      </c>
      <c r="I37" s="5">
        <v>0.23692878600000003</v>
      </c>
      <c r="J37" s="5">
        <v>-0.29527994400000002</v>
      </c>
      <c r="K37" s="5">
        <v>0.66468099100000011</v>
      </c>
      <c r="L37" s="5">
        <v>0.50569282700000007</v>
      </c>
      <c r="M37" s="5">
        <v>-0.15073962900000001</v>
      </c>
      <c r="N37" s="5">
        <v>-0.15469201700000001</v>
      </c>
      <c r="O37" s="8">
        <f>SUMXMY2(Таблица2[[#This Row],[X1]:[X10]],$E$87:$N$87)</f>
        <v>2.7165098488142747</v>
      </c>
      <c r="P37" s="19">
        <v>7</v>
      </c>
      <c r="Q37" s="65">
        <v>5</v>
      </c>
    </row>
    <row r="38" spans="1:17" ht="16" x14ac:dyDescent="0.2">
      <c r="A38" s="2" t="s">
        <v>52</v>
      </c>
      <c r="B38" s="1">
        <v>5</v>
      </c>
      <c r="C38" s="12">
        <v>5</v>
      </c>
      <c r="D38" s="14">
        <v>5</v>
      </c>
      <c r="E38" s="3">
        <v>1.44993511</v>
      </c>
      <c r="F38" s="3">
        <v>-0.44730436500000009</v>
      </c>
      <c r="G38" s="3">
        <v>1.5931654</v>
      </c>
      <c r="H38" s="3">
        <v>0.18206536600000001</v>
      </c>
      <c r="I38" s="3">
        <v>0.12546888300000003</v>
      </c>
      <c r="J38" s="3">
        <v>0.44893933599999997</v>
      </c>
      <c r="K38" s="3">
        <v>0.7679677989999999</v>
      </c>
      <c r="L38" s="3">
        <v>-9.3694058600000005E-2</v>
      </c>
      <c r="M38" s="3">
        <v>-0.3155449990000001</v>
      </c>
      <c r="N38" s="3">
        <v>-0.39200991600000001</v>
      </c>
      <c r="O38" s="8">
        <f>SUMXMY2(Таблица2[[#This Row],[X1]:[X10]],$E$87:$N$87)</f>
        <v>5.942799312045457</v>
      </c>
      <c r="P38" s="19">
        <v>7</v>
      </c>
      <c r="Q38" s="65">
        <v>5</v>
      </c>
    </row>
    <row r="39" spans="1:17" ht="16" x14ac:dyDescent="0.2">
      <c r="A39" s="4" t="s">
        <v>53</v>
      </c>
      <c r="B39" s="1">
        <v>3</v>
      </c>
      <c r="C39" s="12">
        <v>3</v>
      </c>
      <c r="D39" s="14">
        <v>3</v>
      </c>
      <c r="E39" s="5">
        <v>0.13693599600000003</v>
      </c>
      <c r="F39" s="5">
        <v>-0.12576400000000001</v>
      </c>
      <c r="G39" s="5">
        <v>-0.162505908</v>
      </c>
      <c r="H39" s="5">
        <v>4.6144547000000001E-2</v>
      </c>
      <c r="I39" s="5">
        <v>0.55273184400000008</v>
      </c>
      <c r="J39" s="5">
        <v>-0.83483892200000009</v>
      </c>
      <c r="K39" s="5">
        <v>0.25153375699999997</v>
      </c>
      <c r="L39" s="5">
        <v>1.90633911</v>
      </c>
      <c r="M39" s="5">
        <v>-0.61968581900000019</v>
      </c>
      <c r="N39" s="5">
        <v>-0.21578375300000002</v>
      </c>
      <c r="O39" s="8">
        <f>SUMXMY2(Таблица2[[#This Row],[X1]:[X10]],$E$87:$N$87)</f>
        <v>5.1935452325272422</v>
      </c>
      <c r="P39" s="19">
        <v>7</v>
      </c>
      <c r="Q39" s="65">
        <v>3</v>
      </c>
    </row>
    <row r="40" spans="1:17" ht="16" x14ac:dyDescent="0.2">
      <c r="A40" s="2" t="s">
        <v>54</v>
      </c>
      <c r="B40" s="1">
        <v>4</v>
      </c>
      <c r="C40" s="12">
        <v>4</v>
      </c>
      <c r="D40" s="14">
        <v>4</v>
      </c>
      <c r="E40" s="3">
        <v>0.10144953399999999</v>
      </c>
      <c r="F40" s="3">
        <v>-0.37883868700000012</v>
      </c>
      <c r="G40" s="3">
        <v>-0.26578069100000007</v>
      </c>
      <c r="H40" s="3">
        <v>0.22089988600000002</v>
      </c>
      <c r="I40" s="3">
        <v>-1.3049332</v>
      </c>
      <c r="J40" s="3">
        <v>0.39312289000000006</v>
      </c>
      <c r="K40" s="3">
        <v>0.7679677989999999</v>
      </c>
      <c r="L40" s="3">
        <v>-0.15475426100000003</v>
      </c>
      <c r="M40" s="3">
        <v>-0.14474670600000003</v>
      </c>
      <c r="N40" s="3">
        <v>-0.18053851999999998</v>
      </c>
      <c r="O40" s="8">
        <f>SUMXMY2(Таблица2[[#This Row],[X1]:[X10]],$E$87:$N$87)</f>
        <v>2.797912345417028</v>
      </c>
      <c r="P40" s="19">
        <v>4</v>
      </c>
      <c r="Q40" s="67">
        <v>4</v>
      </c>
    </row>
    <row r="41" spans="1:17" ht="16" x14ac:dyDescent="0.2">
      <c r="A41" s="4" t="s">
        <v>55</v>
      </c>
      <c r="B41" s="1">
        <v>4</v>
      </c>
      <c r="C41" s="12">
        <v>4</v>
      </c>
      <c r="D41" s="14">
        <v>4</v>
      </c>
      <c r="E41" s="5">
        <v>0.24339538400000005</v>
      </c>
      <c r="F41" s="5">
        <v>-0.55514667600000012</v>
      </c>
      <c r="G41" s="5">
        <v>0.14731844000000005</v>
      </c>
      <c r="H41" s="5">
        <v>-0.53637325000000002</v>
      </c>
      <c r="I41" s="5">
        <v>-0.15318087399999999</v>
      </c>
      <c r="J41" s="5">
        <v>0.83965445800000016</v>
      </c>
      <c r="K41" s="5">
        <v>0.14824694900000004</v>
      </c>
      <c r="L41" s="5">
        <v>-0.59463694499999986</v>
      </c>
      <c r="M41" s="5">
        <v>-0.33951668900000015</v>
      </c>
      <c r="N41" s="5">
        <v>0.52671581200000017</v>
      </c>
      <c r="O41" s="8">
        <f>SUMXMY2(Таблица2[[#This Row],[X1]:[X10]],$E$87:$N$87)</f>
        <v>2.1735835033936892</v>
      </c>
      <c r="P41" s="19">
        <v>6</v>
      </c>
      <c r="Q41" s="67">
        <v>4</v>
      </c>
    </row>
    <row r="42" spans="1:17" ht="16" x14ac:dyDescent="0.2">
      <c r="A42" s="2" t="s">
        <v>56</v>
      </c>
      <c r="B42" s="1">
        <v>5</v>
      </c>
      <c r="C42" s="12">
        <v>5</v>
      </c>
      <c r="D42" s="14">
        <v>5</v>
      </c>
      <c r="E42" s="3">
        <v>1.05958402</v>
      </c>
      <c r="F42" s="3">
        <v>-0.44297648200000006</v>
      </c>
      <c r="G42" s="3">
        <v>0.79278583300000016</v>
      </c>
      <c r="H42" s="3">
        <v>-1.09947379</v>
      </c>
      <c r="I42" s="3">
        <v>-0.30179407800000002</v>
      </c>
      <c r="J42" s="3">
        <v>-0.83483892200000009</v>
      </c>
      <c r="K42" s="3">
        <v>-6.6832640699999992E-3</v>
      </c>
      <c r="L42" s="3">
        <v>-0.56223765300000006</v>
      </c>
      <c r="M42" s="3">
        <v>-0.63616635600000004</v>
      </c>
      <c r="N42" s="3">
        <v>-0.47424879100000006</v>
      </c>
      <c r="O42" s="8">
        <f>SUMXMY2(Таблица2[[#This Row],[X1]:[X10]],$E$87:$N$87)</f>
        <v>4.8901095342307013</v>
      </c>
      <c r="P42" s="19">
        <v>7</v>
      </c>
      <c r="Q42" s="65">
        <v>5</v>
      </c>
    </row>
    <row r="43" spans="1:17" ht="16" x14ac:dyDescent="0.2">
      <c r="A43" s="4" t="s">
        <v>57</v>
      </c>
      <c r="B43" s="1">
        <v>5</v>
      </c>
      <c r="C43" s="12">
        <v>5</v>
      </c>
      <c r="D43" s="14">
        <v>5</v>
      </c>
      <c r="E43" s="5">
        <v>0.59826000899999987</v>
      </c>
      <c r="F43" s="5">
        <v>-0.66256329300000005</v>
      </c>
      <c r="G43" s="5">
        <v>1.0509727900000001</v>
      </c>
      <c r="H43" s="5">
        <v>-0.34220065100000002</v>
      </c>
      <c r="I43" s="5">
        <v>-0.76621033999999988</v>
      </c>
      <c r="J43" s="5">
        <v>-0.68599506600000015</v>
      </c>
      <c r="K43" s="5">
        <v>-1.0911947500000001</v>
      </c>
      <c r="L43" s="5">
        <v>-0.51363871700000008</v>
      </c>
      <c r="M43" s="5">
        <v>-0.66762920000000026</v>
      </c>
      <c r="N43" s="5">
        <v>-0.46954942700000002</v>
      </c>
      <c r="O43" s="8">
        <f>SUMXMY2(Таблица2[[#This Row],[X1]:[X10]],$E$87:$N$87)</f>
        <v>5.1969538888112305</v>
      </c>
      <c r="P43" s="19">
        <v>7</v>
      </c>
      <c r="Q43" s="65">
        <v>5</v>
      </c>
    </row>
    <row r="44" spans="1:17" ht="16" x14ac:dyDescent="0.2">
      <c r="A44" s="2" t="s">
        <v>58</v>
      </c>
      <c r="B44" s="1">
        <v>3</v>
      </c>
      <c r="C44" s="12">
        <v>3</v>
      </c>
      <c r="D44" s="14">
        <v>3</v>
      </c>
      <c r="E44" s="3">
        <v>0.31436830900000012</v>
      </c>
      <c r="F44" s="3">
        <v>-0.12200370900000002</v>
      </c>
      <c r="G44" s="3">
        <v>-0.47233025700000003</v>
      </c>
      <c r="H44" s="3">
        <v>-0.73054584900000008</v>
      </c>
      <c r="I44" s="3">
        <v>-0.39467732999999999</v>
      </c>
      <c r="J44" s="3">
        <v>0.35591192600000005</v>
      </c>
      <c r="K44" s="3">
        <v>0.716324395</v>
      </c>
      <c r="L44" s="3">
        <v>0.25646751100000004</v>
      </c>
      <c r="M44" s="3">
        <v>7.5493198000000011E-2</v>
      </c>
      <c r="N44" s="3">
        <v>0.15311634700000004</v>
      </c>
      <c r="O44" s="8">
        <f>SUMXMY2(Таблица2[[#This Row],[X1]:[X10]],$E$87:$N$87)</f>
        <v>1.7609890042556162</v>
      </c>
      <c r="P44" s="19">
        <v>4</v>
      </c>
      <c r="Q44" s="67">
        <v>3</v>
      </c>
    </row>
    <row r="45" spans="1:17" ht="16" x14ac:dyDescent="0.2">
      <c r="A45" s="4" t="s">
        <v>59</v>
      </c>
      <c r="B45" s="1">
        <v>4</v>
      </c>
      <c r="C45" s="12">
        <v>4</v>
      </c>
      <c r="D45" s="14">
        <v>4</v>
      </c>
      <c r="E45" s="5">
        <v>0.45631415900000005</v>
      </c>
      <c r="F45" s="5">
        <v>0.32461954600000004</v>
      </c>
      <c r="G45" s="5">
        <v>-0.75633590900000003</v>
      </c>
      <c r="H45" s="5">
        <v>0.16264810600000001</v>
      </c>
      <c r="I45" s="5">
        <v>-6.0297621900000001E-2</v>
      </c>
      <c r="J45" s="5">
        <v>1.7699285599999999</v>
      </c>
      <c r="K45" s="5">
        <v>-0.47147390200000006</v>
      </c>
      <c r="L45" s="5">
        <v>0.99542057399999995</v>
      </c>
      <c r="M45" s="5">
        <v>-0.26460515699999998</v>
      </c>
      <c r="N45" s="5">
        <v>-0.11709710200000001</v>
      </c>
      <c r="O45" s="8">
        <f>SUMXMY2(Таблица2[[#This Row],[X1]:[X10]],$E$87:$N$87)</f>
        <v>5.3452591674807826</v>
      </c>
      <c r="P45" s="19">
        <v>6</v>
      </c>
      <c r="Q45" s="65">
        <v>4</v>
      </c>
    </row>
    <row r="46" spans="1:17" ht="16" x14ac:dyDescent="0.2">
      <c r="A46" s="2" t="s">
        <v>60</v>
      </c>
      <c r="B46" s="1">
        <v>5</v>
      </c>
      <c r="C46" s="12">
        <v>5</v>
      </c>
      <c r="D46" s="14">
        <v>5</v>
      </c>
      <c r="E46" s="3">
        <v>1.5918809599999999</v>
      </c>
      <c r="F46" s="3">
        <v>-0.48128888200000008</v>
      </c>
      <c r="G46" s="3">
        <v>1.3607971399999998</v>
      </c>
      <c r="H46" s="3">
        <v>-0.20627983200000002</v>
      </c>
      <c r="I46" s="3">
        <v>0.38554198900000008</v>
      </c>
      <c r="J46" s="3">
        <v>0.89547090399999996</v>
      </c>
      <c r="K46" s="3">
        <v>-0.26490028500000007</v>
      </c>
      <c r="L46" s="3">
        <v>-2.7649349799999997E-2</v>
      </c>
      <c r="M46" s="3">
        <v>-0.58073182300000004</v>
      </c>
      <c r="N46" s="3">
        <v>-0.44135324100000001</v>
      </c>
      <c r="O46" s="8">
        <f>SUMXMY2(Таблица2[[#This Row],[X1]:[X10]],$E$87:$N$87)</f>
        <v>6.2135337502751957</v>
      </c>
      <c r="P46" s="19">
        <v>7</v>
      </c>
      <c r="Q46" s="65">
        <v>5</v>
      </c>
    </row>
    <row r="47" spans="1:17" ht="16" x14ac:dyDescent="0.2">
      <c r="A47" s="4" t="s">
        <v>61</v>
      </c>
      <c r="B47" s="1">
        <v>2</v>
      </c>
      <c r="C47" s="12">
        <v>2</v>
      </c>
      <c r="D47" s="14">
        <v>2</v>
      </c>
      <c r="E47" s="5">
        <v>-5.0098535299999995E-3</v>
      </c>
      <c r="F47" s="5">
        <v>-0.22651142300000002</v>
      </c>
      <c r="G47" s="5">
        <v>0.12149974400000002</v>
      </c>
      <c r="H47" s="5">
        <v>-1.5849052800000001</v>
      </c>
      <c r="I47" s="5">
        <v>3.8407989800000002</v>
      </c>
      <c r="J47" s="5">
        <v>-1.15113212</v>
      </c>
      <c r="K47" s="5">
        <v>2.4205567299999999</v>
      </c>
      <c r="L47" s="5">
        <v>-0.91613760300000002</v>
      </c>
      <c r="M47" s="5">
        <v>-0.67961504500000014</v>
      </c>
      <c r="N47" s="5">
        <v>-0.521242435</v>
      </c>
      <c r="O47" s="8">
        <f>SUMXMY2(Таблица2[[#This Row],[X1]:[X10]],$E$87:$N$87)</f>
        <v>26.08683469448523</v>
      </c>
      <c r="P47" s="19">
        <v>5</v>
      </c>
      <c r="Q47" s="65">
        <v>3</v>
      </c>
    </row>
    <row r="48" spans="1:17" ht="16" x14ac:dyDescent="0.2">
      <c r="A48" s="2" t="s">
        <v>62</v>
      </c>
      <c r="B48" s="1">
        <v>1</v>
      </c>
      <c r="C48" s="12">
        <v>1</v>
      </c>
      <c r="D48" s="14">
        <v>1</v>
      </c>
      <c r="E48" s="3">
        <v>-0.78571202799999995</v>
      </c>
      <c r="F48" s="3">
        <v>-0.85504762900000009</v>
      </c>
      <c r="G48" s="3">
        <v>-1.2985285200000001</v>
      </c>
      <c r="H48" s="3">
        <v>-1.4489844600000001</v>
      </c>
      <c r="I48" s="3">
        <v>0.32981203800000009</v>
      </c>
      <c r="J48" s="3">
        <v>-0.10922512400000003</v>
      </c>
      <c r="K48" s="3">
        <v>-0.31654368900000007</v>
      </c>
      <c r="L48" s="3">
        <v>0.10693232100000001</v>
      </c>
      <c r="M48" s="3">
        <v>-0.39495122300000002</v>
      </c>
      <c r="N48" s="3">
        <v>-0.521242435</v>
      </c>
      <c r="O48" s="8">
        <f>SUMXMY2(Таблица2[[#This Row],[X1]:[X10]],$E$87:$N$87)</f>
        <v>5.7942028041331639</v>
      </c>
      <c r="P48" s="19">
        <v>3</v>
      </c>
      <c r="Q48" s="67">
        <v>1</v>
      </c>
    </row>
    <row r="49" spans="1:17" ht="16" x14ac:dyDescent="0.2">
      <c r="A49" s="4" t="s">
        <v>63</v>
      </c>
      <c r="B49" s="1">
        <v>3</v>
      </c>
      <c r="C49" s="12">
        <v>3</v>
      </c>
      <c r="D49" s="14">
        <v>3</v>
      </c>
      <c r="E49" s="5">
        <v>-7.5982778500000014E-2</v>
      </c>
      <c r="F49" s="5">
        <v>-0.12349363600000002</v>
      </c>
      <c r="G49" s="5">
        <v>4.4043657400000005E-2</v>
      </c>
      <c r="H49" s="5">
        <v>-0.59462502900000003</v>
      </c>
      <c r="I49" s="5">
        <v>-0.39467732999999999</v>
      </c>
      <c r="J49" s="5">
        <v>0.13264614200000002</v>
      </c>
      <c r="K49" s="5">
        <v>-0.41983049800000005</v>
      </c>
      <c r="L49" s="5">
        <v>-0.29805881800000006</v>
      </c>
      <c r="M49" s="5">
        <v>-0.216661777</v>
      </c>
      <c r="N49" s="5">
        <v>0.57135977300000007</v>
      </c>
      <c r="O49" s="8">
        <f>SUMXMY2(Таблица2[[#This Row],[X1]:[X10]],$E$87:$N$87)</f>
        <v>1.1883990456298035</v>
      </c>
      <c r="P49" s="19">
        <v>6</v>
      </c>
      <c r="Q49" s="67">
        <v>3</v>
      </c>
    </row>
    <row r="50" spans="1:17" ht="16" x14ac:dyDescent="0.2">
      <c r="A50" s="2" t="s">
        <v>64</v>
      </c>
      <c r="B50" s="1">
        <v>1</v>
      </c>
      <c r="C50" s="12">
        <v>1</v>
      </c>
      <c r="D50" s="14">
        <v>1</v>
      </c>
      <c r="E50" s="3">
        <v>-0.46633386600000004</v>
      </c>
      <c r="F50" s="3">
        <v>-0.499451798</v>
      </c>
      <c r="G50" s="3">
        <v>-1.1952537400000001</v>
      </c>
      <c r="H50" s="3">
        <v>-1.5072362399999999</v>
      </c>
      <c r="I50" s="3">
        <v>6.9738931400000009E-2</v>
      </c>
      <c r="J50" s="3">
        <v>0.20706807000000002</v>
      </c>
      <c r="K50" s="3">
        <v>-0.62640411500000004</v>
      </c>
      <c r="L50" s="3">
        <v>-0.26690565399999999</v>
      </c>
      <c r="M50" s="3">
        <v>-0.251121082</v>
      </c>
      <c r="N50" s="3">
        <v>-0.37321245800000002</v>
      </c>
      <c r="O50" s="8">
        <f>SUMXMY2(Таблица2[[#This Row],[X1]:[X10]],$E$87:$N$87)</f>
        <v>4.8810227452666881</v>
      </c>
      <c r="P50" s="19">
        <v>3</v>
      </c>
      <c r="Q50" s="67">
        <v>1</v>
      </c>
    </row>
    <row r="51" spans="1:17" ht="16" x14ac:dyDescent="0.2">
      <c r="A51" s="4" t="s">
        <v>65</v>
      </c>
      <c r="B51" s="1">
        <v>1</v>
      </c>
      <c r="C51" s="12">
        <v>1</v>
      </c>
      <c r="D51" s="14">
        <v>1</v>
      </c>
      <c r="E51" s="5">
        <v>-2.66649454</v>
      </c>
      <c r="F51" s="5">
        <v>-0.34762117600000003</v>
      </c>
      <c r="G51" s="5">
        <v>-1.7374463499999999</v>
      </c>
      <c r="H51" s="5">
        <v>-1.7208261</v>
      </c>
      <c r="I51" s="5">
        <v>-0.50613723300000002</v>
      </c>
      <c r="J51" s="5">
        <v>-0.92786633200000002</v>
      </c>
      <c r="K51" s="5">
        <v>-0.21325688100000004</v>
      </c>
      <c r="L51" s="5">
        <v>-1.4968325899999999</v>
      </c>
      <c r="M51" s="5">
        <v>-0.81295757200000007</v>
      </c>
      <c r="N51" s="5">
        <v>-0.50479466000000006</v>
      </c>
      <c r="O51" s="8">
        <f>SUMXMY2(Таблица2[[#This Row],[X1]:[X10]],$E$87:$N$87)</f>
        <v>17.529810692027272</v>
      </c>
      <c r="P51" s="19">
        <v>3</v>
      </c>
      <c r="Q51" s="65">
        <v>1</v>
      </c>
    </row>
    <row r="52" spans="1:17" ht="16" x14ac:dyDescent="0.2">
      <c r="A52" s="2" t="s">
        <v>66</v>
      </c>
      <c r="B52" s="1">
        <v>1</v>
      </c>
      <c r="C52" s="12">
        <v>1</v>
      </c>
      <c r="D52" s="14">
        <v>1</v>
      </c>
      <c r="E52" s="3">
        <v>-3.3052508700000001</v>
      </c>
      <c r="F52" s="3">
        <v>-1.1134434799999999</v>
      </c>
      <c r="G52" s="3">
        <v>-2.8218315700000001</v>
      </c>
      <c r="H52" s="3">
        <v>-1.6043225400000001</v>
      </c>
      <c r="I52" s="3">
        <v>0.96141815399999986</v>
      </c>
      <c r="J52" s="3">
        <v>-1.28137049</v>
      </c>
      <c r="K52" s="3">
        <v>-0.88462113600000014</v>
      </c>
      <c r="L52" s="3">
        <v>-1.4120959800000001</v>
      </c>
      <c r="M52" s="3">
        <v>-0.70658319599999997</v>
      </c>
      <c r="N52" s="3">
        <v>-0.51654306999999999</v>
      </c>
      <c r="O52" s="8">
        <f>SUMXMY2(Таблица2[[#This Row],[X1]:[X10]],$E$87:$N$87)</f>
        <v>28.809905286883588</v>
      </c>
      <c r="P52" s="19">
        <v>3</v>
      </c>
      <c r="Q52" s="65">
        <v>1</v>
      </c>
    </row>
    <row r="53" spans="1:17" ht="16" x14ac:dyDescent="0.2">
      <c r="A53" s="4" t="s">
        <v>67</v>
      </c>
      <c r="B53" s="1">
        <v>1</v>
      </c>
      <c r="C53" s="12">
        <v>1</v>
      </c>
      <c r="D53" s="14">
        <v>1</v>
      </c>
      <c r="E53" s="5">
        <v>-1.0341172700000001</v>
      </c>
      <c r="F53" s="5">
        <v>-0.97906628699999987</v>
      </c>
      <c r="G53" s="5">
        <v>-0.3174180820000001</v>
      </c>
      <c r="H53" s="5">
        <v>-0.82763214799999996</v>
      </c>
      <c r="I53" s="5">
        <v>-1.3420865000000002</v>
      </c>
      <c r="J53" s="5">
        <v>-0.20225253400000001</v>
      </c>
      <c r="K53" s="5">
        <v>0.40646397000000006</v>
      </c>
      <c r="L53" s="5">
        <v>-0.99962808400000003</v>
      </c>
      <c r="M53" s="5">
        <v>-0.68261150600000009</v>
      </c>
      <c r="N53" s="5">
        <v>-0.521242435</v>
      </c>
      <c r="O53" s="8">
        <f>SUMXMY2(Таблица2[[#This Row],[X1]:[X10]],$E$87:$N$87)</f>
        <v>6.5579222049267543</v>
      </c>
      <c r="P53" s="19">
        <v>4</v>
      </c>
      <c r="Q53" s="67">
        <v>1</v>
      </c>
    </row>
    <row r="54" spans="1:17" ht="16" x14ac:dyDescent="0.2">
      <c r="A54" s="2" t="s">
        <v>68</v>
      </c>
      <c r="B54" s="1">
        <v>3</v>
      </c>
      <c r="C54" s="12">
        <v>3</v>
      </c>
      <c r="D54" s="14">
        <v>3</v>
      </c>
      <c r="E54" s="3">
        <v>0.66923293400000006</v>
      </c>
      <c r="F54" s="3">
        <v>-0.10313130500000001</v>
      </c>
      <c r="G54" s="3">
        <v>0.22477452699999997</v>
      </c>
      <c r="H54" s="3">
        <v>-0.63345954900000001</v>
      </c>
      <c r="I54" s="3">
        <v>-0.35752402900000008</v>
      </c>
      <c r="J54" s="3">
        <v>-0.38830735400000005</v>
      </c>
      <c r="K54" s="3">
        <v>-6.6832640699999992E-3</v>
      </c>
      <c r="L54" s="3">
        <v>1.2832758100000001</v>
      </c>
      <c r="M54" s="3">
        <v>-0.11028740099999999</v>
      </c>
      <c r="N54" s="3">
        <v>-0.24867930300000002</v>
      </c>
      <c r="O54" s="8">
        <f>SUMXMY2(Таблица2[[#This Row],[X1]:[X10]],$E$87:$N$87)</f>
        <v>2.9097555841277609</v>
      </c>
      <c r="P54" s="19">
        <v>7</v>
      </c>
      <c r="Q54" s="65">
        <v>5</v>
      </c>
    </row>
    <row r="55" spans="1:17" ht="16" x14ac:dyDescent="0.2">
      <c r="A55" s="4" t="s">
        <v>69</v>
      </c>
      <c r="B55" s="1">
        <v>4</v>
      </c>
      <c r="C55" s="12">
        <v>3</v>
      </c>
      <c r="D55" s="14">
        <v>4</v>
      </c>
      <c r="E55" s="5">
        <v>-0.11146924100000001</v>
      </c>
      <c r="F55" s="5">
        <v>0.21628059300000002</v>
      </c>
      <c r="G55" s="5">
        <v>0.56041757099999989</v>
      </c>
      <c r="H55" s="5">
        <v>-0.16744531200000004</v>
      </c>
      <c r="I55" s="5">
        <v>-1.8808093700000001</v>
      </c>
      <c r="J55" s="5">
        <v>0.78383801200000014</v>
      </c>
      <c r="K55" s="5">
        <v>1.3876886500000001</v>
      </c>
      <c r="L55" s="5">
        <v>-0.19089193200000001</v>
      </c>
      <c r="M55" s="5">
        <v>0.93997227800000005</v>
      </c>
      <c r="N55" s="5">
        <v>0.38573488200000006</v>
      </c>
      <c r="O55" s="8">
        <f>SUMXMY2(Таблица2[[#This Row],[X1]:[X10]],$E$87:$N$87)</f>
        <v>7.5476131903500274</v>
      </c>
      <c r="P55" s="19">
        <v>4</v>
      </c>
      <c r="Q55" s="65">
        <v>3</v>
      </c>
    </row>
    <row r="56" spans="1:17" ht="16" x14ac:dyDescent="0.2">
      <c r="A56" s="2" t="s">
        <v>70</v>
      </c>
      <c r="B56" s="1">
        <v>1</v>
      </c>
      <c r="C56" s="12">
        <v>4</v>
      </c>
      <c r="D56" s="14">
        <v>1</v>
      </c>
      <c r="E56" s="3">
        <v>0.59826000899999987</v>
      </c>
      <c r="F56" s="3">
        <v>-0.70931861100000004</v>
      </c>
      <c r="G56" s="3">
        <v>-1.9439959100000002</v>
      </c>
      <c r="H56" s="3">
        <v>-0.49753872999999998</v>
      </c>
      <c r="I56" s="3">
        <v>0.68276839700000003</v>
      </c>
      <c r="J56" s="3">
        <v>-0.51854572799999998</v>
      </c>
      <c r="K56" s="3">
        <v>-1.3494117700000001</v>
      </c>
      <c r="L56" s="3">
        <v>-0.62952848900000002</v>
      </c>
      <c r="M56" s="3">
        <v>-0.53578490300000003</v>
      </c>
      <c r="N56" s="3">
        <v>-0.46250038100000007</v>
      </c>
      <c r="O56" s="8">
        <f>SUMXMY2(Таблица2[[#This Row],[X1]:[X10]],$E$87:$N$87)</f>
        <v>8.3409654812421667</v>
      </c>
      <c r="P56" s="19">
        <v>3</v>
      </c>
      <c r="Q56" s="65">
        <v>1</v>
      </c>
    </row>
    <row r="57" spans="1:17" ht="16" x14ac:dyDescent="0.2">
      <c r="A57" s="4" t="s">
        <v>71</v>
      </c>
      <c r="B57" s="1">
        <v>3</v>
      </c>
      <c r="C57" s="12">
        <v>5</v>
      </c>
      <c r="D57" s="14">
        <v>5</v>
      </c>
      <c r="E57" s="5">
        <v>-0.11146924100000001</v>
      </c>
      <c r="F57" s="5">
        <v>-0.81191070399999998</v>
      </c>
      <c r="G57" s="5">
        <v>0.32804931000000004</v>
      </c>
      <c r="H57" s="5">
        <v>-0.24511435100000004</v>
      </c>
      <c r="I57" s="5">
        <v>1.4008979899999999E-2</v>
      </c>
      <c r="J57" s="5">
        <v>-0.96507729600000003</v>
      </c>
      <c r="K57" s="5">
        <v>4.4960140099999997E-2</v>
      </c>
      <c r="L57" s="5">
        <v>-0.58591405899999993</v>
      </c>
      <c r="M57" s="5">
        <v>-0.40843529900000003</v>
      </c>
      <c r="N57" s="5">
        <v>-0.44840228800000004</v>
      </c>
      <c r="O57" s="8">
        <f>SUMXMY2(Таблица2[[#This Row],[X1]:[X10]],$E$87:$N$87)</f>
        <v>2.4840929199813506</v>
      </c>
      <c r="P57" s="19">
        <v>7</v>
      </c>
      <c r="Q57" s="65">
        <v>5</v>
      </c>
    </row>
    <row r="58" spans="1:17" ht="16" x14ac:dyDescent="0.2">
      <c r="A58" s="2" t="s">
        <v>72</v>
      </c>
      <c r="B58" s="1">
        <v>3</v>
      </c>
      <c r="C58" s="12">
        <v>5</v>
      </c>
      <c r="D58" s="14">
        <v>5</v>
      </c>
      <c r="E58" s="3">
        <v>0.31436830900000012</v>
      </c>
      <c r="F58" s="3">
        <v>-0.891089664</v>
      </c>
      <c r="G58" s="3">
        <v>0.53459887600000011</v>
      </c>
      <c r="H58" s="3">
        <v>0.66749686400000008</v>
      </c>
      <c r="I58" s="3">
        <v>-0.32037072900000013</v>
      </c>
      <c r="J58" s="3">
        <v>-0.59296765600000001</v>
      </c>
      <c r="K58" s="3">
        <v>2.1106963099999998</v>
      </c>
      <c r="L58" s="3">
        <v>-0.478747172</v>
      </c>
      <c r="M58" s="3">
        <v>-0.47285921600000003</v>
      </c>
      <c r="N58" s="3">
        <v>-0.41550673700000007</v>
      </c>
      <c r="O58" s="8">
        <f>SUMXMY2(Таблица2[[#This Row],[X1]:[X10]],$E$87:$N$87)</f>
        <v>7.1589437427329585</v>
      </c>
      <c r="P58" s="19">
        <v>5</v>
      </c>
      <c r="Q58" s="65">
        <v>5</v>
      </c>
    </row>
    <row r="59" spans="1:17" ht="16" x14ac:dyDescent="0.2">
      <c r="A59" s="4" t="s">
        <v>73</v>
      </c>
      <c r="B59" s="1">
        <v>7</v>
      </c>
      <c r="C59" s="12">
        <v>7</v>
      </c>
      <c r="D59" s="14">
        <v>7</v>
      </c>
      <c r="E59" s="5">
        <v>-1.60190067</v>
      </c>
      <c r="F59" s="5">
        <v>0.93300626799999997</v>
      </c>
      <c r="G59" s="5">
        <v>-0.8337919960000002</v>
      </c>
      <c r="H59" s="5">
        <v>-0.59462502900000003</v>
      </c>
      <c r="I59" s="5">
        <v>-0.17175752499999999</v>
      </c>
      <c r="J59" s="5">
        <v>-1.2999759700000002</v>
      </c>
      <c r="K59" s="5">
        <v>-0.36818709400000005</v>
      </c>
      <c r="L59" s="5">
        <v>0.42594072600000005</v>
      </c>
      <c r="M59" s="5">
        <v>2.2793904700000001</v>
      </c>
      <c r="N59" s="5">
        <v>0.14136793700000003</v>
      </c>
      <c r="O59" s="8">
        <f>SUMXMY2(Таблица2[[#This Row],[X1]:[X10]],$E$87:$N$87)</f>
        <v>11.737405687038972</v>
      </c>
      <c r="P59" s="19">
        <v>2</v>
      </c>
      <c r="Q59" s="67">
        <v>7</v>
      </c>
    </row>
    <row r="60" spans="1:17" ht="16" x14ac:dyDescent="0.2">
      <c r="A60" s="2" t="s">
        <v>74</v>
      </c>
      <c r="B60" s="1">
        <v>4</v>
      </c>
      <c r="C60" s="12">
        <v>4</v>
      </c>
      <c r="D60" s="14">
        <v>1</v>
      </c>
      <c r="E60" s="3">
        <v>-0.7147391030000001</v>
      </c>
      <c r="F60" s="3">
        <v>-0.55429528900000002</v>
      </c>
      <c r="G60" s="3">
        <v>0.7153297460000001</v>
      </c>
      <c r="H60" s="3">
        <v>-1.9149986999999999</v>
      </c>
      <c r="I60" s="3">
        <v>-1.13774335</v>
      </c>
      <c r="J60" s="3">
        <v>3.7979260999999997</v>
      </c>
      <c r="K60" s="3">
        <v>2.47220014</v>
      </c>
      <c r="L60" s="3">
        <v>-1.0631805400000001</v>
      </c>
      <c r="M60" s="3">
        <v>-0.44888752600000004</v>
      </c>
      <c r="N60" s="3">
        <v>-0.51889275300000004</v>
      </c>
      <c r="O60" s="8">
        <f>SUMXMY2(Таблица2[[#This Row],[X1]:[X10]],$E$87:$N$87)</f>
        <v>28.42859060698661</v>
      </c>
      <c r="P60" s="19">
        <v>4</v>
      </c>
      <c r="Q60" s="65">
        <v>4</v>
      </c>
    </row>
    <row r="61" spans="1:17" ht="16" x14ac:dyDescent="0.2">
      <c r="A61" s="4" t="s">
        <v>75</v>
      </c>
      <c r="B61" s="1">
        <v>3</v>
      </c>
      <c r="C61" s="12">
        <v>3</v>
      </c>
      <c r="D61" s="14">
        <v>3</v>
      </c>
      <c r="E61" s="5">
        <v>-0.46633386600000004</v>
      </c>
      <c r="F61" s="5">
        <v>0.241183653</v>
      </c>
      <c r="G61" s="5">
        <v>0.22477452699999997</v>
      </c>
      <c r="H61" s="5">
        <v>0.84225220300000003</v>
      </c>
      <c r="I61" s="5">
        <v>6.9738931400000009E-2</v>
      </c>
      <c r="J61" s="5">
        <v>-0.36970187200000004</v>
      </c>
      <c r="K61" s="5">
        <v>-0.47147390200000006</v>
      </c>
      <c r="L61" s="5">
        <v>0.75990265000000012</v>
      </c>
      <c r="M61" s="5">
        <v>0.19085695699999999</v>
      </c>
      <c r="N61" s="5">
        <v>0.14606730100000004</v>
      </c>
      <c r="O61" s="8">
        <f>SUMXMY2(Таблица2[[#This Row],[X1]:[X10]],$E$87:$N$87)</f>
        <v>2.0345938949927471</v>
      </c>
      <c r="P61" s="19">
        <v>6</v>
      </c>
      <c r="Q61" s="67">
        <v>3</v>
      </c>
    </row>
    <row r="62" spans="1:17" ht="16" x14ac:dyDescent="0.2">
      <c r="A62" s="2" t="s">
        <v>76</v>
      </c>
      <c r="B62" s="1">
        <v>1</v>
      </c>
      <c r="C62" s="12">
        <v>1</v>
      </c>
      <c r="D62" s="14">
        <v>1</v>
      </c>
      <c r="E62" s="3">
        <v>-1.4244683500000002</v>
      </c>
      <c r="F62" s="3">
        <v>-1.1156429000000001</v>
      </c>
      <c r="G62" s="3">
        <v>-3.15747461</v>
      </c>
      <c r="H62" s="3">
        <v>-2.74994088</v>
      </c>
      <c r="I62" s="3">
        <v>-0.35752402900000008</v>
      </c>
      <c r="J62" s="3">
        <v>2.90486296</v>
      </c>
      <c r="K62" s="3">
        <v>-1.4526985800000001</v>
      </c>
      <c r="L62" s="3">
        <v>-1.35726641</v>
      </c>
      <c r="M62" s="3">
        <v>-0.55226544</v>
      </c>
      <c r="N62" s="3">
        <v>-0.52359211699999997</v>
      </c>
      <c r="O62" s="8">
        <f>SUMXMY2(Таблица2[[#This Row],[X1]:[X10]],$E$87:$N$87)</f>
        <v>33.90329326344645</v>
      </c>
      <c r="P62" s="19">
        <v>3</v>
      </c>
      <c r="Q62" s="65">
        <v>1</v>
      </c>
    </row>
    <row r="63" spans="1:17" ht="16" x14ac:dyDescent="0.2">
      <c r="A63" s="4" t="s">
        <v>77</v>
      </c>
      <c r="B63" s="1">
        <v>4</v>
      </c>
      <c r="C63" s="12">
        <v>4</v>
      </c>
      <c r="D63" s="14">
        <v>4</v>
      </c>
      <c r="E63" s="5">
        <v>6.5963071500000012E-2</v>
      </c>
      <c r="F63" s="5">
        <v>-0.68242898200000002</v>
      </c>
      <c r="G63" s="5">
        <v>-0.23996199500000004</v>
      </c>
      <c r="H63" s="5">
        <v>-0.96355296699999982</v>
      </c>
      <c r="I63" s="5">
        <v>-0.41325398100000005</v>
      </c>
      <c r="J63" s="5">
        <v>1.5094518100000001</v>
      </c>
      <c r="K63" s="5">
        <v>-0.10997007200000002</v>
      </c>
      <c r="L63" s="5">
        <v>-0.8239242360000002</v>
      </c>
      <c r="M63" s="5">
        <v>-0.14924139800000005</v>
      </c>
      <c r="N63" s="5">
        <v>-0.28862390000000004</v>
      </c>
      <c r="O63" s="8">
        <f>SUMXMY2(Таблица2[[#This Row],[X1]:[X10]],$E$87:$N$87)</f>
        <v>4.7018214567646552</v>
      </c>
      <c r="P63" s="19">
        <v>4</v>
      </c>
      <c r="Q63" s="67">
        <v>4</v>
      </c>
    </row>
    <row r="64" spans="1:17" ht="16" x14ac:dyDescent="0.2">
      <c r="A64" s="2" t="s">
        <v>78</v>
      </c>
      <c r="B64" s="1">
        <v>3</v>
      </c>
      <c r="C64" s="12">
        <v>3</v>
      </c>
      <c r="D64" s="14">
        <v>3</v>
      </c>
      <c r="E64" s="3">
        <v>0.34985477100000012</v>
      </c>
      <c r="F64" s="3">
        <v>-0.11036809199999999</v>
      </c>
      <c r="G64" s="3">
        <v>-0.162505908</v>
      </c>
      <c r="H64" s="3">
        <v>-0.18686257199999998</v>
      </c>
      <c r="I64" s="3">
        <v>0.45984859100000008</v>
      </c>
      <c r="J64" s="3">
        <v>-1.6197713699999998E-2</v>
      </c>
      <c r="K64" s="3">
        <v>-0.88462113600000014</v>
      </c>
      <c r="L64" s="3">
        <v>-0.28684367900000007</v>
      </c>
      <c r="M64" s="3">
        <v>-0.62867520300000024</v>
      </c>
      <c r="N64" s="3">
        <v>-0.16409074500000001</v>
      </c>
      <c r="O64" s="8">
        <f>SUMXMY2(Таблица2[[#This Row],[X1]:[X10]],$E$87:$N$87)</f>
        <v>1.6946204940931926</v>
      </c>
      <c r="P64" s="19">
        <v>6</v>
      </c>
      <c r="Q64" s="67">
        <v>3</v>
      </c>
    </row>
    <row r="65" spans="1:17" ht="16" x14ac:dyDescent="0.2">
      <c r="A65" s="4" t="s">
        <v>79</v>
      </c>
      <c r="B65" s="1">
        <v>5</v>
      </c>
      <c r="C65" s="12">
        <v>5</v>
      </c>
      <c r="D65" s="14">
        <v>5</v>
      </c>
      <c r="E65" s="5">
        <v>1.02409756</v>
      </c>
      <c r="F65" s="5">
        <v>-0.38465649600000007</v>
      </c>
      <c r="G65" s="5">
        <v>1.6189841</v>
      </c>
      <c r="H65" s="5">
        <v>-0.55579051000000013</v>
      </c>
      <c r="I65" s="5">
        <v>0.25550543599999997</v>
      </c>
      <c r="J65" s="5">
        <v>-0.29527994400000002</v>
      </c>
      <c r="K65" s="5">
        <v>-0.41983049800000005</v>
      </c>
      <c r="L65" s="5">
        <v>0.20662244800000001</v>
      </c>
      <c r="M65" s="5">
        <v>-0.48035037000000008</v>
      </c>
      <c r="N65" s="5">
        <v>-0.29567294700000007</v>
      </c>
      <c r="O65" s="8">
        <f>SUMXMY2(Таблица2[[#This Row],[X1]:[X10]],$E$87:$N$87)</f>
        <v>4.8163317643663808</v>
      </c>
      <c r="P65" s="19">
        <v>7</v>
      </c>
      <c r="Q65" s="65">
        <v>5</v>
      </c>
    </row>
    <row r="66" spans="1:17" ht="16" x14ac:dyDescent="0.2">
      <c r="A66" s="2" t="s">
        <v>80</v>
      </c>
      <c r="B66" s="1">
        <v>3</v>
      </c>
      <c r="C66" s="12">
        <v>5</v>
      </c>
      <c r="D66" s="14">
        <v>5</v>
      </c>
      <c r="E66" s="3">
        <v>0.31436830900000012</v>
      </c>
      <c r="F66" s="3">
        <v>-0.20480106300000001</v>
      </c>
      <c r="G66" s="3">
        <v>0.25059322299999998</v>
      </c>
      <c r="H66" s="3">
        <v>0.6480796040000002</v>
      </c>
      <c r="I66" s="3">
        <v>0.38554198900000008</v>
      </c>
      <c r="J66" s="3">
        <v>0.13264614200000002</v>
      </c>
      <c r="K66" s="3">
        <v>0.66468099100000011</v>
      </c>
      <c r="L66" s="3">
        <v>1.10881809</v>
      </c>
      <c r="M66" s="3">
        <v>-7.4329865999999994E-2</v>
      </c>
      <c r="N66" s="3">
        <v>6.1478742799999993E-2</v>
      </c>
      <c r="O66" s="8">
        <f>SUMXMY2(Таблица2[[#This Row],[X1]:[X10]],$E$87:$N$87)</f>
        <v>2.4703956109264369</v>
      </c>
      <c r="P66" s="19">
        <v>7</v>
      </c>
      <c r="Q66" s="65">
        <v>4</v>
      </c>
    </row>
    <row r="67" spans="1:17" ht="16" x14ac:dyDescent="0.2">
      <c r="A67" s="4" t="s">
        <v>81</v>
      </c>
      <c r="B67" s="1">
        <v>5</v>
      </c>
      <c r="C67" s="12">
        <v>5</v>
      </c>
      <c r="D67" s="14">
        <v>5</v>
      </c>
      <c r="E67" s="5">
        <v>0.49180062100000005</v>
      </c>
      <c r="F67" s="5">
        <v>-0.67760445800000024</v>
      </c>
      <c r="G67" s="5">
        <v>0.89606061600000009</v>
      </c>
      <c r="H67" s="5">
        <v>-0.34220065100000002</v>
      </c>
      <c r="I67" s="5">
        <v>-0.56186718499999988</v>
      </c>
      <c r="J67" s="5">
        <v>-0.5371512100000001</v>
      </c>
      <c r="K67" s="5">
        <v>-6.6832640699999992E-3</v>
      </c>
      <c r="L67" s="5">
        <v>-0.51363871700000008</v>
      </c>
      <c r="M67" s="5">
        <v>-0.52529728899999995</v>
      </c>
      <c r="N67" s="5">
        <v>-0.25337866800000008</v>
      </c>
      <c r="O67" s="8">
        <f>SUMXMY2(Таблица2[[#This Row],[X1]:[X10]],$E$87:$N$87)</f>
        <v>2.8292751096101472</v>
      </c>
      <c r="P67" s="19">
        <v>7</v>
      </c>
      <c r="Q67" s="67">
        <v>5</v>
      </c>
    </row>
    <row r="68" spans="1:17" ht="16" x14ac:dyDescent="0.2">
      <c r="A68" s="2" t="s">
        <v>82</v>
      </c>
      <c r="B68" s="1">
        <v>6</v>
      </c>
      <c r="C68" s="12">
        <v>6</v>
      </c>
      <c r="D68" s="14">
        <v>6</v>
      </c>
      <c r="E68" s="3">
        <v>6.5963071500000012E-2</v>
      </c>
      <c r="F68" s="3">
        <v>1.8948603500000001</v>
      </c>
      <c r="G68" s="3">
        <v>0.17313713600000002</v>
      </c>
      <c r="H68" s="3">
        <v>1.05584206</v>
      </c>
      <c r="I68" s="3">
        <v>-0.54329053400000005</v>
      </c>
      <c r="J68" s="3">
        <v>0.95128734999999998</v>
      </c>
      <c r="K68" s="3">
        <v>-0.36818709400000005</v>
      </c>
      <c r="L68" s="3">
        <v>1.10881809</v>
      </c>
      <c r="M68" s="3">
        <v>0.72572529600000024</v>
      </c>
      <c r="N68" s="3">
        <v>-0.40140864400000004</v>
      </c>
      <c r="O68" s="8">
        <f>SUMXMY2(Таблица2[[#This Row],[X1]:[X10]],$E$87:$N$87)</f>
        <v>7.9925834210850235</v>
      </c>
      <c r="P68" s="19">
        <v>1</v>
      </c>
      <c r="Q68" s="67">
        <v>6</v>
      </c>
    </row>
    <row r="69" spans="1:17" ht="16" x14ac:dyDescent="0.2">
      <c r="A69" s="4" t="s">
        <v>83</v>
      </c>
      <c r="B69" s="1">
        <v>3</v>
      </c>
      <c r="C69" s="12">
        <v>3</v>
      </c>
      <c r="D69" s="14">
        <v>5</v>
      </c>
      <c r="E69" s="5">
        <v>0.34985477100000012</v>
      </c>
      <c r="F69" s="5">
        <v>0.48148753900000008</v>
      </c>
      <c r="G69" s="5">
        <v>4.4043657400000005E-2</v>
      </c>
      <c r="H69" s="5">
        <v>-5.0941752399999998E-2</v>
      </c>
      <c r="I69" s="5">
        <v>0.14404553300000003</v>
      </c>
      <c r="J69" s="5">
        <v>0.11404066</v>
      </c>
      <c r="K69" s="5">
        <v>-0.72969092300000016</v>
      </c>
      <c r="L69" s="5">
        <v>0.94432938399999999</v>
      </c>
      <c r="M69" s="5">
        <v>0.12643304000000002</v>
      </c>
      <c r="N69" s="5">
        <v>1.57467406</v>
      </c>
      <c r="O69" s="8">
        <f>SUMXMY2(Таблица2[[#This Row],[X1]:[X10]],$E$87:$N$87)</f>
        <v>4.3123084419459703</v>
      </c>
      <c r="P69" s="19">
        <v>6</v>
      </c>
      <c r="Q69" s="65">
        <v>3</v>
      </c>
    </row>
    <row r="70" spans="1:17" ht="16" x14ac:dyDescent="0.2">
      <c r="A70" s="2" t="s">
        <v>84</v>
      </c>
      <c r="B70" s="1">
        <v>5</v>
      </c>
      <c r="C70" s="12">
        <v>5</v>
      </c>
      <c r="D70" s="14">
        <v>5</v>
      </c>
      <c r="E70" s="3">
        <v>0.98861109600000008</v>
      </c>
      <c r="F70" s="3">
        <v>-0.34904015399999999</v>
      </c>
      <c r="G70" s="3">
        <v>0.76696713699999997</v>
      </c>
      <c r="H70" s="3">
        <v>-0.24511435100000004</v>
      </c>
      <c r="I70" s="3">
        <v>-0.20891082600000002</v>
      </c>
      <c r="J70" s="3">
        <v>0.20706807000000002</v>
      </c>
      <c r="K70" s="3">
        <v>-0.16161347700000001</v>
      </c>
      <c r="L70" s="3">
        <v>0.8982227009999999</v>
      </c>
      <c r="M70" s="3">
        <v>-0.58223005299999997</v>
      </c>
      <c r="N70" s="3">
        <v>-0.41080737300000009</v>
      </c>
      <c r="O70" s="8">
        <f>SUMXMY2(Таблица2[[#This Row],[X1]:[X10]],$E$87:$N$87)</f>
        <v>3.1746989504574081</v>
      </c>
      <c r="P70" s="19">
        <v>7</v>
      </c>
      <c r="Q70" s="67">
        <v>5</v>
      </c>
    </row>
    <row r="71" spans="1:17" ht="16" x14ac:dyDescent="0.2">
      <c r="A71" s="4" t="s">
        <v>85</v>
      </c>
      <c r="B71" s="1">
        <v>3</v>
      </c>
      <c r="C71" s="12">
        <v>4</v>
      </c>
      <c r="D71" s="14">
        <v>3</v>
      </c>
      <c r="E71" s="5">
        <v>-0.35987447800000011</v>
      </c>
      <c r="F71" s="5">
        <v>-0.56344769600000011</v>
      </c>
      <c r="G71" s="5">
        <v>-0.44651156100000006</v>
      </c>
      <c r="H71" s="5">
        <v>-0.10919353200000002</v>
      </c>
      <c r="I71" s="5">
        <v>0.66419174600000019</v>
      </c>
      <c r="J71" s="5">
        <v>-0.29527994400000002</v>
      </c>
      <c r="K71" s="5">
        <v>1.2844018400000001</v>
      </c>
      <c r="L71" s="5">
        <v>-1.04199639</v>
      </c>
      <c r="M71" s="5">
        <v>-0.55825836299999998</v>
      </c>
      <c r="N71" s="5">
        <v>-0.29567294700000007</v>
      </c>
      <c r="O71" s="8">
        <f>SUMXMY2(Таблица2[[#This Row],[X1]:[X10]],$E$87:$N$87)</f>
        <v>4.3211391226875007</v>
      </c>
      <c r="P71" s="19">
        <v>5</v>
      </c>
      <c r="Q71" s="65">
        <v>5</v>
      </c>
    </row>
    <row r="72" spans="1:17" ht="16" x14ac:dyDescent="0.2">
      <c r="A72" s="2" t="s">
        <v>86</v>
      </c>
      <c r="B72" s="1">
        <v>5</v>
      </c>
      <c r="C72" s="12">
        <v>5</v>
      </c>
      <c r="D72" s="14">
        <v>5</v>
      </c>
      <c r="E72" s="3">
        <v>0.95312463400000014</v>
      </c>
      <c r="F72" s="3">
        <v>-0.29469330500000002</v>
      </c>
      <c r="G72" s="3">
        <v>1.18006627</v>
      </c>
      <c r="H72" s="3">
        <v>-0.51695599000000003</v>
      </c>
      <c r="I72" s="3">
        <v>-0.46898393200000005</v>
      </c>
      <c r="J72" s="3">
        <v>9.5435178200000012E-2</v>
      </c>
      <c r="K72" s="3">
        <v>-0.83297773100000005</v>
      </c>
      <c r="L72" s="3">
        <v>-0.75164889400000023</v>
      </c>
      <c r="M72" s="3">
        <v>-0.5163079049999999</v>
      </c>
      <c r="N72" s="3">
        <v>-0.36381373000000006</v>
      </c>
      <c r="O72" s="8">
        <f>SUMXMY2(Таблица2[[#This Row],[X1]:[X10]],$E$87:$N$87)</f>
        <v>4.5419066536926795</v>
      </c>
      <c r="P72" s="19">
        <v>7</v>
      </c>
      <c r="Q72" s="65">
        <v>5</v>
      </c>
    </row>
    <row r="73" spans="1:17" ht="16" x14ac:dyDescent="0.2">
      <c r="A73" s="4" t="s">
        <v>87</v>
      </c>
      <c r="B73" s="1">
        <v>5</v>
      </c>
      <c r="C73" s="12">
        <v>5</v>
      </c>
      <c r="D73" s="14">
        <v>5</v>
      </c>
      <c r="E73" s="5">
        <v>1.41444865</v>
      </c>
      <c r="F73" s="5">
        <v>-0.36159810700000006</v>
      </c>
      <c r="G73" s="5">
        <v>1.64480279</v>
      </c>
      <c r="H73" s="5">
        <v>0.66749686400000008</v>
      </c>
      <c r="I73" s="5">
        <v>-4.1720971499999995E-2</v>
      </c>
      <c r="J73" s="5">
        <v>-0.25806898000000006</v>
      </c>
      <c r="K73" s="5">
        <v>-0.83297773100000005</v>
      </c>
      <c r="L73" s="5">
        <v>0.3075587010000001</v>
      </c>
      <c r="M73" s="5">
        <v>-0.35000430400000004</v>
      </c>
      <c r="N73" s="5">
        <v>-0.37791182300000009</v>
      </c>
      <c r="O73" s="8">
        <f>SUMXMY2(Таблица2[[#This Row],[X1]:[X10]],$E$87:$N$87)</f>
        <v>6.4044513063279513</v>
      </c>
      <c r="P73" s="19">
        <v>7</v>
      </c>
      <c r="Q73" s="65">
        <v>5</v>
      </c>
    </row>
    <row r="74" spans="1:17" ht="16" x14ac:dyDescent="0.2">
      <c r="A74" s="2" t="s">
        <v>88</v>
      </c>
      <c r="B74" s="1">
        <v>3</v>
      </c>
      <c r="C74" s="12">
        <v>3</v>
      </c>
      <c r="D74" s="14">
        <v>3</v>
      </c>
      <c r="E74" s="3">
        <v>-0.35987447800000011</v>
      </c>
      <c r="F74" s="3">
        <v>-0.27858790700000008</v>
      </c>
      <c r="G74" s="3">
        <v>-0.39487417000000008</v>
      </c>
      <c r="H74" s="3">
        <v>-0.18686257199999998</v>
      </c>
      <c r="I74" s="3">
        <v>0.42269529</v>
      </c>
      <c r="J74" s="3">
        <v>0.74662704800000013</v>
      </c>
      <c r="K74" s="3">
        <v>-0.16161347700000001</v>
      </c>
      <c r="L74" s="3">
        <v>0.40600270100000008</v>
      </c>
      <c r="M74" s="3">
        <v>0.41858801500000009</v>
      </c>
      <c r="N74" s="3">
        <v>-6.66204003E-3</v>
      </c>
      <c r="O74" s="8">
        <f>SUMXMY2(Таблица2[[#This Row],[X1]:[X10]],$E$87:$N$87)</f>
        <v>1.5003047690563112</v>
      </c>
      <c r="P74" s="19">
        <v>6</v>
      </c>
      <c r="Q74" s="67">
        <v>3</v>
      </c>
    </row>
    <row r="75" spans="1:17" ht="16" x14ac:dyDescent="0.2">
      <c r="A75" s="4" t="s">
        <v>89</v>
      </c>
      <c r="B75" s="1">
        <v>5</v>
      </c>
      <c r="C75" s="12">
        <v>5</v>
      </c>
      <c r="D75" s="14">
        <v>5</v>
      </c>
      <c r="E75" s="5">
        <v>1.2725028</v>
      </c>
      <c r="F75" s="5">
        <v>-0.26610090300000006</v>
      </c>
      <c r="G75" s="5">
        <v>0.79278583300000016</v>
      </c>
      <c r="H75" s="5">
        <v>0.6480796040000002</v>
      </c>
      <c r="I75" s="5">
        <v>-0.20891082600000002</v>
      </c>
      <c r="J75" s="5">
        <v>-1.07671019</v>
      </c>
      <c r="K75" s="5">
        <v>-5.8326668300000009E-2</v>
      </c>
      <c r="L75" s="5">
        <v>-6.0048640899999998E-2</v>
      </c>
      <c r="M75" s="5">
        <v>-0.41292999100000011</v>
      </c>
      <c r="N75" s="5">
        <v>-0.28392453600000006</v>
      </c>
      <c r="O75" s="8">
        <f>SUMXMY2(Таблица2[[#This Row],[X1]:[X10]],$E$87:$N$87)</f>
        <v>4.1996703406761933</v>
      </c>
      <c r="P75" s="19">
        <v>7</v>
      </c>
      <c r="Q75" s="65">
        <v>5</v>
      </c>
    </row>
    <row r="76" spans="1:17" ht="16" x14ac:dyDescent="0.2">
      <c r="A76" s="2" t="s">
        <v>90</v>
      </c>
      <c r="B76" s="1">
        <v>7</v>
      </c>
      <c r="C76" s="12">
        <v>7</v>
      </c>
      <c r="D76" s="14">
        <v>7</v>
      </c>
      <c r="E76" s="3">
        <v>-1.63738713</v>
      </c>
      <c r="F76" s="3">
        <v>1.1371262200000001</v>
      </c>
      <c r="G76" s="3">
        <v>-0.57560503900000015</v>
      </c>
      <c r="H76" s="3">
        <v>0.95875576200000012</v>
      </c>
      <c r="I76" s="3">
        <v>0.58988514499999989</v>
      </c>
      <c r="J76" s="3">
        <v>-1.1697375999999999</v>
      </c>
      <c r="K76" s="3">
        <v>-1.81420241</v>
      </c>
      <c r="L76" s="3">
        <v>-1.89264637E-2</v>
      </c>
      <c r="M76" s="3">
        <v>1.35947686</v>
      </c>
      <c r="N76" s="3">
        <v>4.6809538899999996</v>
      </c>
      <c r="O76" s="8">
        <f>SUMXMY2(Таблица2[[#This Row],[X1]:[X10]],$E$87:$N$87)</f>
        <v>33.992072209656612</v>
      </c>
      <c r="P76" s="19">
        <v>2</v>
      </c>
      <c r="Q76" s="65">
        <v>3</v>
      </c>
    </row>
    <row r="77" spans="1:17" ht="42" customHeight="1" x14ac:dyDescent="0.2">
      <c r="A77" s="4" t="s">
        <v>91</v>
      </c>
      <c r="B77" s="1">
        <v>4</v>
      </c>
      <c r="C77" s="12">
        <v>4</v>
      </c>
      <c r="D77" s="14">
        <v>4</v>
      </c>
      <c r="E77" s="5">
        <v>-0.14695570300000002</v>
      </c>
      <c r="F77" s="5">
        <v>-0.51378347400000002</v>
      </c>
      <c r="G77" s="5">
        <v>-0.85961069200000018</v>
      </c>
      <c r="H77" s="5">
        <v>0.27915166600000002</v>
      </c>
      <c r="I77" s="5">
        <v>-0.52471388399999996</v>
      </c>
      <c r="J77" s="5">
        <v>0.74662704800000013</v>
      </c>
      <c r="K77" s="5">
        <v>0.61303758600000002</v>
      </c>
      <c r="L77" s="5">
        <v>0.21285308100000003</v>
      </c>
      <c r="M77" s="5">
        <v>-0.43390522000000004</v>
      </c>
      <c r="N77" s="5">
        <v>-7.2453140700000015E-2</v>
      </c>
      <c r="O77" s="8">
        <f>SUMXMY2(Таблица2[[#This Row],[X1]:[X10]],$E$87:$N$87)</f>
        <v>2.5498469546667151</v>
      </c>
      <c r="P77" s="19">
        <v>4</v>
      </c>
      <c r="Q77" s="67">
        <v>4</v>
      </c>
    </row>
    <row r="78" spans="1:17" ht="30.75" customHeight="1" x14ac:dyDescent="0.2">
      <c r="A78" s="2" t="s">
        <v>92</v>
      </c>
      <c r="B78" s="1">
        <v>5</v>
      </c>
      <c r="C78" s="12">
        <v>5</v>
      </c>
      <c r="D78" s="14">
        <v>5</v>
      </c>
      <c r="E78" s="3">
        <v>0.52728708399999991</v>
      </c>
      <c r="F78" s="3">
        <v>-0.6108415530000002</v>
      </c>
      <c r="G78" s="3">
        <v>0.68951105000000001</v>
      </c>
      <c r="H78" s="3">
        <v>-0.30336613100000009</v>
      </c>
      <c r="I78" s="3">
        <v>-0.4875605830000001</v>
      </c>
      <c r="J78" s="3">
        <v>-0.63017862000000013</v>
      </c>
      <c r="K78" s="3">
        <v>-0.16161347700000001</v>
      </c>
      <c r="L78" s="3">
        <v>-0.15849264100000005</v>
      </c>
      <c r="M78" s="3">
        <v>-0.50731852099999986</v>
      </c>
      <c r="N78" s="3">
        <v>-0.46954942700000002</v>
      </c>
      <c r="O78" s="8">
        <f>SUMXMY2(Таблица2[[#This Row],[X1]:[X10]],$E$87:$N$87)</f>
        <v>2.3825435634330079</v>
      </c>
      <c r="P78" s="19">
        <v>7</v>
      </c>
      <c r="Q78" s="67">
        <v>5</v>
      </c>
    </row>
    <row r="79" spans="1:17" ht="23.25" customHeight="1" x14ac:dyDescent="0.2">
      <c r="A79" s="4" t="s">
        <v>93</v>
      </c>
      <c r="B79" s="1">
        <v>3</v>
      </c>
      <c r="C79" s="12">
        <v>3</v>
      </c>
      <c r="D79" s="14">
        <v>5</v>
      </c>
      <c r="E79" s="5">
        <v>0.34985477100000012</v>
      </c>
      <c r="F79" s="5">
        <v>0.64928166100000007</v>
      </c>
      <c r="G79" s="5">
        <v>-0.60142373500000001</v>
      </c>
      <c r="H79" s="5">
        <v>0.62866234399999998</v>
      </c>
      <c r="I79" s="5">
        <v>-0.52471388399999996</v>
      </c>
      <c r="J79" s="5">
        <v>-5.3408677700000011E-2</v>
      </c>
      <c r="K79" s="5">
        <v>-0.83297773100000005</v>
      </c>
      <c r="L79" s="5">
        <v>0.76114877700000005</v>
      </c>
      <c r="M79" s="5">
        <v>0.16239057499999998</v>
      </c>
      <c r="N79" s="5">
        <v>-0.27217612500000005</v>
      </c>
      <c r="O79" s="8">
        <f>SUMXMY2(Таблица2[[#This Row],[X1]:[X10]],$E$87:$N$87)</f>
        <v>2.9527189381845433</v>
      </c>
      <c r="P79" s="19">
        <v>6</v>
      </c>
      <c r="Q79" s="65">
        <v>6</v>
      </c>
    </row>
    <row r="80" spans="1:17" ht="16" x14ac:dyDescent="0.2">
      <c r="A80" s="2" t="s">
        <v>94</v>
      </c>
      <c r="B80" s="1">
        <v>7</v>
      </c>
      <c r="C80" s="12">
        <v>7</v>
      </c>
      <c r="D80" s="14">
        <v>7</v>
      </c>
      <c r="E80" s="3">
        <v>-2.2406569900000002</v>
      </c>
      <c r="F80" s="3">
        <v>1.48286016</v>
      </c>
      <c r="G80" s="3">
        <v>-1.32434721</v>
      </c>
      <c r="H80" s="3">
        <v>1.5024390400000001</v>
      </c>
      <c r="I80" s="3">
        <v>-0.11602757300000001</v>
      </c>
      <c r="J80" s="3">
        <v>0.56057222799999995</v>
      </c>
      <c r="K80" s="3">
        <v>-0.26490028500000007</v>
      </c>
      <c r="L80" s="3">
        <v>-0.34665775500000001</v>
      </c>
      <c r="M80" s="3">
        <v>1.9887337299999999</v>
      </c>
      <c r="N80" s="3">
        <v>2.4487558300000001</v>
      </c>
      <c r="O80" s="8">
        <f>SUMXMY2(Таблица2[[#This Row],[X1]:[X10]],$E$87:$N$87)</f>
        <v>21.700150946841674</v>
      </c>
      <c r="P80" s="19">
        <v>2</v>
      </c>
      <c r="Q80" s="67">
        <v>7</v>
      </c>
    </row>
    <row r="81" spans="1:17" ht="16" x14ac:dyDescent="0.2">
      <c r="A81" s="4" t="s">
        <v>95</v>
      </c>
      <c r="B81" s="1">
        <v>4</v>
      </c>
      <c r="C81" s="12">
        <v>4</v>
      </c>
      <c r="D81" s="14">
        <v>3</v>
      </c>
      <c r="E81" s="5">
        <v>0.27888184600000004</v>
      </c>
      <c r="F81" s="5">
        <v>-0.48831282200000009</v>
      </c>
      <c r="G81" s="5">
        <v>0.12149974400000002</v>
      </c>
      <c r="H81" s="5">
        <v>0.978173022</v>
      </c>
      <c r="I81" s="5">
        <v>-4.1720971499999995E-2</v>
      </c>
      <c r="J81" s="5">
        <v>1.7141121099999999</v>
      </c>
      <c r="K81" s="5">
        <v>9.660354430000001E-2</v>
      </c>
      <c r="L81" s="5">
        <v>0.15677738400000005</v>
      </c>
      <c r="M81" s="5">
        <v>-0.101298018</v>
      </c>
      <c r="N81" s="5">
        <v>0.62305278099999994</v>
      </c>
      <c r="O81" s="8">
        <f>SUMXMY2(Таблица2[[#This Row],[X1]:[X10]],$E$87:$N$87)</f>
        <v>4.6600975599848198</v>
      </c>
      <c r="P81" s="19">
        <v>6</v>
      </c>
      <c r="Q81" s="67">
        <v>4</v>
      </c>
    </row>
    <row r="82" spans="1:17" ht="16" x14ac:dyDescent="0.2">
      <c r="A82" s="2" t="s">
        <v>96</v>
      </c>
      <c r="B82" s="1">
        <v>1</v>
      </c>
      <c r="C82" s="12">
        <v>1</v>
      </c>
      <c r="D82" s="14">
        <v>1</v>
      </c>
      <c r="E82" s="3">
        <v>-2.8439268499999999</v>
      </c>
      <c r="F82" s="3">
        <v>-0.57962404200000017</v>
      </c>
      <c r="G82" s="3">
        <v>-1.63417156</v>
      </c>
      <c r="H82" s="3">
        <v>-1.04122201</v>
      </c>
      <c r="I82" s="3">
        <v>-0.3389473790000001</v>
      </c>
      <c r="J82" s="3">
        <v>-1.5604527199999998</v>
      </c>
      <c r="K82" s="3">
        <v>-1.3494117700000001</v>
      </c>
      <c r="L82" s="3">
        <v>-1.8769012000000003</v>
      </c>
      <c r="M82" s="3">
        <v>-0.74104250100000002</v>
      </c>
      <c r="N82" s="3">
        <v>-0.49774561299999998</v>
      </c>
      <c r="O82" s="8">
        <f>SUMXMY2(Таблица2[[#This Row],[X1]:[X10]],$E$87:$N$87)</f>
        <v>20.869006860891044</v>
      </c>
      <c r="P82" s="19">
        <v>3</v>
      </c>
      <c r="Q82" s="65">
        <v>1</v>
      </c>
    </row>
    <row r="83" spans="1:17" ht="16" x14ac:dyDescent="0.2">
      <c r="A83" s="4" t="s">
        <v>97</v>
      </c>
      <c r="B83" s="1">
        <v>3</v>
      </c>
      <c r="C83" s="12">
        <v>5</v>
      </c>
      <c r="D83" s="14">
        <v>3</v>
      </c>
      <c r="E83" s="5">
        <v>3.0476608999999998E-2</v>
      </c>
      <c r="F83" s="5">
        <v>-0.86171682400000005</v>
      </c>
      <c r="G83" s="5">
        <v>0.43132409300000013</v>
      </c>
      <c r="H83" s="5">
        <v>-7.0359012299999982E-2</v>
      </c>
      <c r="I83" s="5">
        <v>-0.43183063100000008</v>
      </c>
      <c r="J83" s="5">
        <v>-0.70460054800000005</v>
      </c>
      <c r="K83" s="5">
        <v>1.33604525</v>
      </c>
      <c r="L83" s="5">
        <v>-0.478747172</v>
      </c>
      <c r="M83" s="5">
        <v>-0.58223005299999997</v>
      </c>
      <c r="N83" s="5">
        <v>-0.44840228800000004</v>
      </c>
      <c r="O83" s="8">
        <f>SUMXMY2(Таблица2[[#This Row],[X1]:[X10]],$E$87:$N$87)</f>
        <v>4.1716874088338818</v>
      </c>
      <c r="P83" s="19">
        <v>5</v>
      </c>
      <c r="Q83" s="65">
        <v>5</v>
      </c>
    </row>
    <row r="84" spans="1:17" ht="16" x14ac:dyDescent="0.2">
      <c r="A84" s="2" t="s">
        <v>98</v>
      </c>
      <c r="B84" s="1">
        <v>6</v>
      </c>
      <c r="C84" s="12">
        <v>7</v>
      </c>
      <c r="D84" s="14">
        <v>6</v>
      </c>
      <c r="E84" s="3">
        <v>-1.1405766500000001</v>
      </c>
      <c r="F84" s="3">
        <v>3.62388478</v>
      </c>
      <c r="G84" s="3">
        <v>-0.70469851800000016</v>
      </c>
      <c r="H84" s="3">
        <v>2.93931627</v>
      </c>
      <c r="I84" s="3">
        <v>1.9274039799999998</v>
      </c>
      <c r="J84" s="3">
        <v>-1.5232417599999999</v>
      </c>
      <c r="K84" s="3">
        <v>1.0261848200000001</v>
      </c>
      <c r="L84" s="3">
        <v>-2.7268181700000004E-3</v>
      </c>
      <c r="M84" s="3">
        <v>2.8427251900000003</v>
      </c>
      <c r="N84" s="3">
        <v>-0.49304624899999999</v>
      </c>
      <c r="O84" s="8">
        <f>SUMXMY2(Таблица2[[#This Row],[X1]:[X10]],$E$87:$N$87)</f>
        <v>38.982031517824616</v>
      </c>
      <c r="P84" s="19">
        <v>1</v>
      </c>
      <c r="Q84" s="65">
        <v>7</v>
      </c>
    </row>
    <row r="85" spans="1:17" ht="13.5" customHeight="1" x14ac:dyDescent="0.2">
      <c r="A85" s="4" t="s">
        <v>99</v>
      </c>
      <c r="B85" s="1">
        <v>7</v>
      </c>
      <c r="C85" s="12">
        <v>7</v>
      </c>
      <c r="D85" s="14">
        <v>7</v>
      </c>
      <c r="E85" s="5">
        <v>-2.701981</v>
      </c>
      <c r="F85" s="5">
        <v>3.6028129600000001</v>
      </c>
      <c r="G85" s="5">
        <v>-1.53089678</v>
      </c>
      <c r="H85" s="5">
        <v>2.3373812100000002</v>
      </c>
      <c r="I85" s="5">
        <v>-0.58044383499999996</v>
      </c>
      <c r="J85" s="5">
        <v>-0.44412380000000001</v>
      </c>
      <c r="K85" s="5">
        <v>-0.83297773100000005</v>
      </c>
      <c r="L85" s="5">
        <v>-0.60211370399999997</v>
      </c>
      <c r="M85" s="5">
        <v>4.5162488200000004</v>
      </c>
      <c r="N85" s="5">
        <v>1.2574669700000001</v>
      </c>
      <c r="O85" s="8">
        <f>SUMXMY2(Таблица2[[#This Row],[X1]:[X10]],$E$87:$N$87)</f>
        <v>51.656238813112729</v>
      </c>
      <c r="P85" s="19">
        <v>2</v>
      </c>
      <c r="Q85" s="65">
        <v>7</v>
      </c>
    </row>
    <row r="86" spans="1:17" ht="18" customHeight="1" x14ac:dyDescent="0.2">
      <c r="A86" s="2" t="s">
        <v>100</v>
      </c>
      <c r="B86" s="1">
        <v>5</v>
      </c>
      <c r="C86" s="12">
        <v>5</v>
      </c>
      <c r="D86" s="14">
        <v>5</v>
      </c>
      <c r="E86" s="3">
        <v>0.84666524600000015</v>
      </c>
      <c r="F86" s="3">
        <v>-0.25893506500000002</v>
      </c>
      <c r="G86" s="3">
        <v>0.53459887600000011</v>
      </c>
      <c r="H86" s="3">
        <v>0.22089988600000002</v>
      </c>
      <c r="I86" s="3">
        <v>1.4008979899999999E-2</v>
      </c>
      <c r="J86" s="3">
        <v>-0.68599506600000015</v>
      </c>
      <c r="K86" s="3">
        <v>-0.41983049800000005</v>
      </c>
      <c r="L86" s="3">
        <v>0.89697657399999997</v>
      </c>
      <c r="M86" s="3">
        <v>-3.0881177399999998E-2</v>
      </c>
      <c r="N86" s="3">
        <v>-0.31916976800000008</v>
      </c>
      <c r="O86" s="8">
        <f>SUMXMY2(Таблица2[[#This Row],[X1]:[X10]],$E$87:$N$87)</f>
        <v>2.6729152153187354</v>
      </c>
      <c r="P86" s="19">
        <v>7</v>
      </c>
      <c r="Q86" s="67">
        <v>5</v>
      </c>
    </row>
    <row r="87" spans="1:17" ht="19.5" customHeight="1" x14ac:dyDescent="0.2">
      <c r="A87" s="10"/>
      <c r="B87" s="1">
        <f>SUBTOTAL(102,Таблица2[K-средних])</f>
        <v>85</v>
      </c>
      <c r="C87" s="21"/>
      <c r="D87" s="22"/>
      <c r="E87" s="11">
        <f t="shared" ref="E87:N87" si="0">SUBTOTAL(101,E2:E86)</f>
        <v>1.1694112606368676E-10</v>
      </c>
      <c r="F87" s="11">
        <f t="shared" si="0"/>
        <v>8.2917627665951236E-11</v>
      </c>
      <c r="G87" s="11">
        <f t="shared" si="0"/>
        <v>2.5058819072064447E-10</v>
      </c>
      <c r="H87" s="11">
        <f t="shared" si="0"/>
        <v>2.2470584118906763E-10</v>
      </c>
      <c r="I87" s="11">
        <f t="shared" si="0"/>
        <v>1.3647059760852113E-10</v>
      </c>
      <c r="J87" s="11">
        <f t="shared" si="0"/>
        <v>-3.8235296889406058E-10</v>
      </c>
      <c r="K87" s="11">
        <f t="shared" si="0"/>
        <v>1.1941177066762187E-10</v>
      </c>
      <c r="L87" s="11">
        <f t="shared" si="0"/>
        <v>-1.5529414355759907E-10</v>
      </c>
      <c r="M87" s="11">
        <f t="shared" si="0"/>
        <v>9.4117911585227016E-12</v>
      </c>
      <c r="N87" s="11">
        <f t="shared" si="0"/>
        <v>1.4294116739927846E-10</v>
      </c>
      <c r="O87" s="11">
        <f>SUBTOTAL(109,Таблица2[Расстояния])</f>
        <v>840.00000004827348</v>
      </c>
      <c r="P87" s="23"/>
    </row>
    <row r="88" spans="1:17" x14ac:dyDescent="0.2">
      <c r="F88" s="24"/>
      <c r="G88" s="24">
        <v>1</v>
      </c>
      <c r="H88" s="24">
        <v>2</v>
      </c>
      <c r="I88" s="24">
        <v>3</v>
      </c>
      <c r="J88" s="24">
        <v>4</v>
      </c>
      <c r="K88" s="24">
        <v>5</v>
      </c>
      <c r="L88" s="24">
        <v>6</v>
      </c>
      <c r="M88" s="24">
        <v>7</v>
      </c>
      <c r="O88" s="24" t="s">
        <v>107</v>
      </c>
      <c r="P88" s="24" t="s">
        <v>105</v>
      </c>
    </row>
    <row r="89" spans="1:17" x14ac:dyDescent="0.2">
      <c r="B89" cm="1">
        <f t="array" ref="B89:B98">TRANSPOSE(E87:N87)</f>
        <v>1.1694112606368676E-10</v>
      </c>
      <c r="C89" cm="1">
        <f t="array" ref="C89:C98">TRANSPOSE(E87:N87)</f>
        <v>1.1694112606368676E-10</v>
      </c>
      <c r="F89" s="24" t="s">
        <v>108</v>
      </c>
      <c r="G89" s="24">
        <v>-0.65390516778571428</v>
      </c>
      <c r="H89" s="24">
        <v>-1.7012627612</v>
      </c>
      <c r="I89" s="24">
        <v>-1.3653242484444443</v>
      </c>
      <c r="J89" s="24">
        <v>-0.12114736695454548</v>
      </c>
      <c r="K89" s="24">
        <v>5.176848649400001E-2</v>
      </c>
      <c r="L89" s="24">
        <v>0.21737197806466665</v>
      </c>
      <c r="M89" s="24">
        <v>0.70256870180303044</v>
      </c>
      <c r="O89" s="24">
        <v>1</v>
      </c>
      <c r="P89" s="24">
        <v>73.210117647165831</v>
      </c>
    </row>
    <row r="90" spans="1:17" x14ac:dyDescent="0.2">
      <c r="B90">
        <v>8.2917627665951236E-11</v>
      </c>
      <c r="C90">
        <v>8.2917627665951236E-11</v>
      </c>
      <c r="F90" s="24" t="s">
        <v>109</v>
      </c>
      <c r="G90" s="24">
        <v>2.3974724185714287</v>
      </c>
      <c r="H90" s="24">
        <v>1.6004366565999999</v>
      </c>
      <c r="I90" s="24">
        <v>-0.71711510577777782</v>
      </c>
      <c r="J90" s="24">
        <v>-0.5160925372727273</v>
      </c>
      <c r="K90" s="24">
        <v>-0.62419413440000004</v>
      </c>
      <c r="L90" s="24">
        <v>-7.5763953486666702E-2</v>
      </c>
      <c r="M90" s="24">
        <v>-0.25442443544400001</v>
      </c>
      <c r="O90" s="24">
        <v>2</v>
      </c>
      <c r="P90" s="24">
        <v>47.377381134423381</v>
      </c>
    </row>
    <row r="91" spans="1:17" x14ac:dyDescent="0.2">
      <c r="B91">
        <v>2.5058819072064447E-10</v>
      </c>
      <c r="C91">
        <v>2.5058819072064447E-10</v>
      </c>
      <c r="F91" s="24" t="s">
        <v>110</v>
      </c>
      <c r="G91" s="24">
        <v>-0.30635292662857144</v>
      </c>
      <c r="H91" s="24">
        <v>-0.90092060400000007</v>
      </c>
      <c r="I91" s="24">
        <v>-1.8349836411111109</v>
      </c>
      <c r="J91" s="24">
        <v>-0.30802946591818192</v>
      </c>
      <c r="K91" s="24">
        <v>5.437113560000003E-2</v>
      </c>
      <c r="L91" s="24">
        <v>-0.17627587928000002</v>
      </c>
      <c r="M91" s="24">
        <v>0.87650099800000003</v>
      </c>
      <c r="O91" s="24">
        <v>3</v>
      </c>
      <c r="P91" s="24">
        <v>50.746838838158467</v>
      </c>
    </row>
    <row r="92" spans="1:17" x14ac:dyDescent="0.2">
      <c r="B92">
        <v>2.2470584118906763E-10</v>
      </c>
      <c r="C92">
        <v>2.2470584118906763E-10</v>
      </c>
      <c r="F92" s="24" t="s">
        <v>111</v>
      </c>
      <c r="G92" s="24">
        <v>1.6439076478571428</v>
      </c>
      <c r="H92" s="24">
        <v>1.0208909930000001</v>
      </c>
      <c r="I92" s="24">
        <v>-1.1469381984444444</v>
      </c>
      <c r="J92" s="24">
        <v>-0.81174529863636369</v>
      </c>
      <c r="K92" s="24">
        <v>-0.27618196626000002</v>
      </c>
      <c r="L92" s="24">
        <v>2.0254867106666664E-2</v>
      </c>
      <c r="M92" s="24">
        <v>0.11263395196363633</v>
      </c>
      <c r="O92" s="24">
        <v>4</v>
      </c>
      <c r="P92" s="24">
        <v>44.47814916543593</v>
      </c>
    </row>
    <row r="93" spans="1:17" x14ac:dyDescent="0.2">
      <c r="B93">
        <v>1.3647059760852113E-10</v>
      </c>
      <c r="C93">
        <v>1.3647059760852113E-10</v>
      </c>
      <c r="F93" s="24" t="s">
        <v>112</v>
      </c>
      <c r="G93" s="24">
        <v>4.850847342857139E-2</v>
      </c>
      <c r="H93" s="24">
        <v>-0.32408605760000009</v>
      </c>
      <c r="I93" s="24">
        <v>-5.8233549733333376E-2</v>
      </c>
      <c r="J93" s="24">
        <v>-1.0093955814545454</v>
      </c>
      <c r="K93" s="24">
        <v>0.65304575660000008</v>
      </c>
      <c r="L93" s="24">
        <v>-4.2711725933333326E-2</v>
      </c>
      <c r="M93" s="24">
        <v>0.31162943743030291</v>
      </c>
      <c r="O93" s="24">
        <v>5</v>
      </c>
      <c r="P93" s="24">
        <v>20.793559625369511</v>
      </c>
    </row>
    <row r="94" spans="1:17" x14ac:dyDescent="0.2">
      <c r="B94">
        <v>-3.8235296889406058E-10</v>
      </c>
      <c r="C94">
        <v>-3.8235296889406058E-10</v>
      </c>
      <c r="F94" s="24" t="s">
        <v>113</v>
      </c>
      <c r="G94" s="24">
        <v>0.19377843885714283</v>
      </c>
      <c r="H94" s="24">
        <v>-0.2245791124</v>
      </c>
      <c r="I94" s="24">
        <v>-6.3745056888888846E-2</v>
      </c>
      <c r="J94" s="24">
        <v>1.0324749082</v>
      </c>
      <c r="K94" s="24">
        <v>-0.74925370559999993</v>
      </c>
      <c r="L94" s="24">
        <v>0.49359249272000011</v>
      </c>
      <c r="M94" s="24">
        <v>-0.44468760253030315</v>
      </c>
      <c r="O94" s="24">
        <v>6</v>
      </c>
      <c r="P94" s="24">
        <v>66.386099938550402</v>
      </c>
    </row>
    <row r="95" spans="1:17" x14ac:dyDescent="0.2">
      <c r="B95">
        <v>1.1941177066762187E-10</v>
      </c>
      <c r="C95">
        <v>1.1941177066762187E-10</v>
      </c>
      <c r="F95" s="24" t="s">
        <v>114</v>
      </c>
      <c r="G95" s="24">
        <v>1.1884926614285714</v>
      </c>
      <c r="H95" s="24">
        <v>-0.7916630078000001</v>
      </c>
      <c r="I95" s="24">
        <v>-0.72395276611111115</v>
      </c>
      <c r="J95" s="24">
        <v>0.83839062318181834</v>
      </c>
      <c r="K95" s="24">
        <v>1.5426188623999999</v>
      </c>
      <c r="L95" s="24">
        <v>-0.50590283835333338</v>
      </c>
      <c r="M95" s="24">
        <v>-0.2179517356833334</v>
      </c>
      <c r="O95" s="24">
        <v>7</v>
      </c>
      <c r="P95" s="24">
        <v>103.99118870781109</v>
      </c>
    </row>
    <row r="96" spans="1:17" x14ac:dyDescent="0.2">
      <c r="B96">
        <v>-1.5529414355759907E-10</v>
      </c>
      <c r="C96">
        <v>-1.5529414355759907E-10</v>
      </c>
      <c r="F96" s="24" t="s">
        <v>115</v>
      </c>
      <c r="G96" s="24">
        <v>1.6485689197757143</v>
      </c>
      <c r="H96" s="24">
        <v>-0.15849264093999998</v>
      </c>
      <c r="I96" s="24">
        <v>-1.0210891524444445</v>
      </c>
      <c r="J96" s="24">
        <v>-0.54807712409090914</v>
      </c>
      <c r="K96" s="24">
        <v>-0.74641516259999996</v>
      </c>
      <c r="L96" s="24">
        <v>0.10701539613333333</v>
      </c>
      <c r="M96" s="24">
        <v>0.19993867760818182</v>
      </c>
      <c r="O96" s="24" t="s">
        <v>106</v>
      </c>
      <c r="P96" s="24">
        <f>SUM(P89:P95)</f>
        <v>406.9833350569146</v>
      </c>
    </row>
    <row r="97" spans="2:13" x14ac:dyDescent="0.2">
      <c r="B97">
        <v>9.4117911585227016E-12</v>
      </c>
      <c r="C97">
        <v>9.4117911585227016E-12</v>
      </c>
      <c r="F97" s="24" t="s">
        <v>116</v>
      </c>
      <c r="G97" s="24">
        <v>0.84643987818571431</v>
      </c>
      <c r="H97" s="24">
        <v>2.9628832899999997</v>
      </c>
      <c r="I97" s="24">
        <v>-0.55775895266666664</v>
      </c>
      <c r="J97" s="24">
        <v>-0.23504915290909098</v>
      </c>
      <c r="K97" s="24">
        <v>-0.48274753859999997</v>
      </c>
      <c r="L97" s="24">
        <v>-4.0129078666667085E-3</v>
      </c>
      <c r="M97" s="24">
        <v>-0.32303615240909095</v>
      </c>
    </row>
    <row r="98" spans="2:13" x14ac:dyDescent="0.2">
      <c r="B98">
        <v>1.4294116739927846E-10</v>
      </c>
      <c r="C98">
        <v>1.4294116739927846E-10</v>
      </c>
      <c r="F98" s="24" t="s">
        <v>117</v>
      </c>
      <c r="G98" s="24">
        <v>-0.40711501528571431</v>
      </c>
      <c r="H98" s="24">
        <v>1.707196135996</v>
      </c>
      <c r="I98" s="24">
        <v>-0.46693866911111115</v>
      </c>
      <c r="J98" s="24">
        <v>-0.2510289854272727</v>
      </c>
      <c r="K98" s="24">
        <v>-0.37556214060000009</v>
      </c>
      <c r="L98" s="24">
        <v>0.84909220546466679</v>
      </c>
      <c r="M98" s="24">
        <v>-0.29033275994242425</v>
      </c>
    </row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D1D1-5789-4F49-A7FE-326C0A2C6418}">
  <dimension ref="A1:Q31"/>
  <sheetViews>
    <sheetView workbookViewId="0">
      <selection activeCell="J20" sqref="J20"/>
    </sheetView>
  </sheetViews>
  <sheetFormatPr baseColWidth="10" defaultColWidth="8.83203125" defaultRowHeight="15" x14ac:dyDescent="0.2"/>
  <sheetData>
    <row r="1" spans="1:17" ht="42" x14ac:dyDescent="0.2">
      <c r="A1" s="6" t="s">
        <v>0</v>
      </c>
      <c r="B1" s="6" t="s">
        <v>1</v>
      </c>
      <c r="C1" s="6" t="s">
        <v>2</v>
      </c>
      <c r="D1" s="13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9" t="s">
        <v>15</v>
      </c>
      <c r="Q1" s="17" t="s">
        <v>174</v>
      </c>
    </row>
    <row r="2" spans="1:17" ht="16" x14ac:dyDescent="0.2">
      <c r="A2" s="4" t="s">
        <v>25</v>
      </c>
      <c r="B2" s="1">
        <v>5</v>
      </c>
      <c r="C2" s="1">
        <v>5</v>
      </c>
      <c r="D2" s="12">
        <v>5</v>
      </c>
      <c r="E2" s="14">
        <v>5</v>
      </c>
      <c r="F2" s="5">
        <v>0.63374647100000014</v>
      </c>
      <c r="G2" s="5">
        <v>-2.0263002699999998E-2</v>
      </c>
      <c r="H2" s="5">
        <v>1.12842888</v>
      </c>
      <c r="I2" s="5">
        <v>0.14323084600000002</v>
      </c>
      <c r="J2" s="5">
        <v>0.64561509600000022</v>
      </c>
      <c r="K2" s="5">
        <v>-5.3408677700000011E-2</v>
      </c>
      <c r="L2" s="5">
        <v>-0.36818709400000005</v>
      </c>
      <c r="M2" s="5">
        <v>-8.3725046000000025E-2</v>
      </c>
      <c r="N2" s="5">
        <v>-0.31105030700000008</v>
      </c>
      <c r="O2" s="5">
        <v>-0.28862390000000004</v>
      </c>
      <c r="P2" s="8">
        <v>2.4382109980943927</v>
      </c>
      <c r="Q2" s="63">
        <v>5</v>
      </c>
    </row>
    <row r="3" spans="1:17" ht="16" x14ac:dyDescent="0.2">
      <c r="A3" s="2" t="s">
        <v>28</v>
      </c>
      <c r="B3" s="1">
        <v>2</v>
      </c>
      <c r="C3" s="1">
        <v>2</v>
      </c>
      <c r="D3" s="12">
        <v>2</v>
      </c>
      <c r="E3" s="14">
        <v>2</v>
      </c>
      <c r="F3" s="3">
        <v>0.24339538400000005</v>
      </c>
      <c r="G3" s="3">
        <v>-0.14917713400000002</v>
      </c>
      <c r="H3" s="3">
        <v>0.61205496300000006</v>
      </c>
      <c r="I3" s="3">
        <v>0.18206536600000001</v>
      </c>
      <c r="J3" s="3">
        <v>2.9676963999999999</v>
      </c>
      <c r="K3" s="3">
        <v>-0.33249090800000008</v>
      </c>
      <c r="L3" s="3">
        <v>-1.3494117700000001</v>
      </c>
      <c r="M3" s="3">
        <v>0.30257419400000007</v>
      </c>
      <c r="N3" s="3">
        <v>-0.58073182300000004</v>
      </c>
      <c r="O3" s="3">
        <v>-0.52829148100000001</v>
      </c>
      <c r="P3" s="8">
        <v>11.935830938090778</v>
      </c>
      <c r="Q3" s="63">
        <v>2</v>
      </c>
    </row>
    <row r="4" spans="1:17" ht="16" x14ac:dyDescent="0.2">
      <c r="A4" s="2" t="s">
        <v>32</v>
      </c>
      <c r="B4" s="1">
        <v>3</v>
      </c>
      <c r="C4" s="1">
        <v>3</v>
      </c>
      <c r="D4" s="12">
        <v>3</v>
      </c>
      <c r="E4" s="14">
        <v>3</v>
      </c>
      <c r="F4" s="3">
        <v>0.31436830900000012</v>
      </c>
      <c r="G4" s="3">
        <v>-0.4258068510000001</v>
      </c>
      <c r="H4" s="3">
        <v>-0.3174180820000001</v>
      </c>
      <c r="I4" s="3">
        <v>-0.32278339100000009</v>
      </c>
      <c r="J4" s="3">
        <v>-0.39467732999999999</v>
      </c>
      <c r="K4" s="3">
        <v>-0.51854572799999998</v>
      </c>
      <c r="L4" s="3">
        <v>9.660354430000001E-2</v>
      </c>
      <c r="M4" s="3">
        <v>0.17796153600000003</v>
      </c>
      <c r="N4" s="3">
        <v>0.61635445900000008</v>
      </c>
      <c r="O4" s="3">
        <v>0.97785478799999992</v>
      </c>
      <c r="P4" s="8">
        <v>2.2868374895550319</v>
      </c>
      <c r="Q4" s="63">
        <v>3</v>
      </c>
    </row>
    <row r="5" spans="1:17" ht="16" x14ac:dyDescent="0.2">
      <c r="A5" s="2" t="s">
        <v>34</v>
      </c>
      <c r="B5" s="1">
        <v>2</v>
      </c>
      <c r="C5" s="1">
        <v>2</v>
      </c>
      <c r="D5" s="12">
        <v>2</v>
      </c>
      <c r="E5" s="14">
        <v>2</v>
      </c>
      <c r="F5" s="3">
        <v>-0.18244216600000002</v>
      </c>
      <c r="G5" s="3">
        <v>-0.24141068900000004</v>
      </c>
      <c r="H5" s="3">
        <v>0.63787365900000015</v>
      </c>
      <c r="I5" s="3">
        <v>0.76458316299999984</v>
      </c>
      <c r="J5" s="3">
        <v>2.2617836900000001</v>
      </c>
      <c r="K5" s="3">
        <v>-0.68599506600000015</v>
      </c>
      <c r="L5" s="3">
        <v>-0.57476071000000006</v>
      </c>
      <c r="M5" s="3">
        <v>2.40977424</v>
      </c>
      <c r="N5" s="3">
        <v>-0.58372828399999999</v>
      </c>
      <c r="O5" s="3">
        <v>-0.48129783799999998</v>
      </c>
      <c r="P5" s="8">
        <v>13.379037252857845</v>
      </c>
      <c r="Q5" s="63">
        <v>2</v>
      </c>
    </row>
    <row r="6" spans="1:17" ht="16" x14ac:dyDescent="0.2">
      <c r="A6" s="4" t="s">
        <v>35</v>
      </c>
      <c r="B6" s="1">
        <v>5</v>
      </c>
      <c r="C6" s="1">
        <v>5</v>
      </c>
      <c r="D6" s="12">
        <v>5</v>
      </c>
      <c r="E6" s="14">
        <v>5</v>
      </c>
      <c r="F6" s="5">
        <v>0.81117878399999999</v>
      </c>
      <c r="G6" s="5">
        <v>-6.4818904899999988E-2</v>
      </c>
      <c r="H6" s="5">
        <v>1.18006627</v>
      </c>
      <c r="I6" s="5">
        <v>0.76458316299999984</v>
      </c>
      <c r="J6" s="5">
        <v>-0.3389473790000001</v>
      </c>
      <c r="K6" s="5">
        <v>0.13264614200000002</v>
      </c>
      <c r="L6" s="5">
        <v>0.35482056500000014</v>
      </c>
      <c r="M6" s="5">
        <v>0.25148300500000004</v>
      </c>
      <c r="N6" s="5">
        <v>-0.400944146</v>
      </c>
      <c r="O6" s="5">
        <v>-0.47189910900000004</v>
      </c>
      <c r="P6" s="8">
        <v>3.3444229611505838</v>
      </c>
      <c r="Q6" s="63">
        <v>5</v>
      </c>
    </row>
    <row r="7" spans="1:17" ht="16" x14ac:dyDescent="0.2">
      <c r="A7" s="2" t="s">
        <v>36</v>
      </c>
      <c r="B7" s="1">
        <v>6</v>
      </c>
      <c r="C7" s="1">
        <v>6</v>
      </c>
      <c r="D7" s="12">
        <v>6</v>
      </c>
      <c r="E7" s="14">
        <v>6</v>
      </c>
      <c r="F7" s="3">
        <v>-0.46633386600000004</v>
      </c>
      <c r="G7" s="3">
        <v>1.44497345</v>
      </c>
      <c r="H7" s="3">
        <v>-0.136687213</v>
      </c>
      <c r="I7" s="3">
        <v>1.4636045200000001</v>
      </c>
      <c r="J7" s="3">
        <v>-1.0634367499999999</v>
      </c>
      <c r="K7" s="3">
        <v>0.76523252999999991</v>
      </c>
      <c r="L7" s="3">
        <v>0.716324395</v>
      </c>
      <c r="M7" s="3">
        <v>1.31318285</v>
      </c>
      <c r="N7" s="3">
        <v>6.2009122300000004E-2</v>
      </c>
      <c r="O7" s="3">
        <v>-0.44605260500000005</v>
      </c>
      <c r="P7" s="8">
        <v>8.6230935717670043</v>
      </c>
      <c r="Q7" s="63">
        <v>6</v>
      </c>
    </row>
    <row r="8" spans="1:17" ht="16" x14ac:dyDescent="0.2">
      <c r="A8" s="4" t="s">
        <v>39</v>
      </c>
      <c r="B8" s="1">
        <v>5</v>
      </c>
      <c r="C8" s="1">
        <v>5</v>
      </c>
      <c r="D8" s="12">
        <v>5</v>
      </c>
      <c r="E8" s="14">
        <v>5</v>
      </c>
      <c r="F8" s="5">
        <v>0.70471939600000011</v>
      </c>
      <c r="G8" s="5">
        <v>-0.61751074899999991</v>
      </c>
      <c r="H8" s="5">
        <v>0.22477452699999997</v>
      </c>
      <c r="I8" s="5">
        <v>-8.9776272200000021E-2</v>
      </c>
      <c r="J8" s="5">
        <v>-0.54329053400000005</v>
      </c>
      <c r="K8" s="5">
        <v>-0.59296765600000001</v>
      </c>
      <c r="L8" s="5">
        <v>-0.52311730599999995</v>
      </c>
      <c r="M8" s="5">
        <v>0.23403723200000004</v>
      </c>
      <c r="N8" s="5">
        <v>-0.24213169800000001</v>
      </c>
      <c r="O8" s="5">
        <v>-0.32621881500000011</v>
      </c>
      <c r="P8" s="8">
        <v>2.0767791807543334</v>
      </c>
      <c r="Q8" s="63">
        <v>5</v>
      </c>
    </row>
    <row r="9" spans="1:17" ht="16" x14ac:dyDescent="0.2">
      <c r="A9" s="2" t="s">
        <v>40</v>
      </c>
      <c r="B9" s="1">
        <v>5</v>
      </c>
      <c r="C9" s="1">
        <v>5</v>
      </c>
      <c r="D9" s="12">
        <v>5</v>
      </c>
      <c r="E9" s="14">
        <v>5</v>
      </c>
      <c r="F9" s="3">
        <v>0.84666524600000015</v>
      </c>
      <c r="G9" s="3">
        <v>-0.498245667</v>
      </c>
      <c r="H9" s="3">
        <v>0.50878017999999992</v>
      </c>
      <c r="I9" s="3">
        <v>-0.32278339100000009</v>
      </c>
      <c r="J9" s="3">
        <v>-0.22748747600000002</v>
      </c>
      <c r="K9" s="3">
        <v>-0.36970187200000004</v>
      </c>
      <c r="L9" s="3">
        <v>-0.16161347700000001</v>
      </c>
      <c r="M9" s="3">
        <v>3.7149232499999997E-2</v>
      </c>
      <c r="N9" s="3">
        <v>-0.30206092300000009</v>
      </c>
      <c r="O9" s="3">
        <v>-0.43195451200000007</v>
      </c>
      <c r="P9" s="8">
        <v>1.8218916812294683</v>
      </c>
      <c r="Q9" s="63">
        <v>5</v>
      </c>
    </row>
    <row r="10" spans="1:17" ht="16" x14ac:dyDescent="0.2">
      <c r="A10" s="4" t="s">
        <v>41</v>
      </c>
      <c r="B10" s="1">
        <v>3</v>
      </c>
      <c r="C10" s="1">
        <v>3</v>
      </c>
      <c r="D10" s="12">
        <v>3</v>
      </c>
      <c r="E10" s="14">
        <v>3</v>
      </c>
      <c r="F10" s="5">
        <v>-5.0098535299999995E-3</v>
      </c>
      <c r="G10" s="5">
        <v>0.23877139100000003</v>
      </c>
      <c r="H10" s="5">
        <v>0.19895583200000003</v>
      </c>
      <c r="I10" s="5">
        <v>0.10439632700000001</v>
      </c>
      <c r="J10" s="5">
        <v>1.0543014100000001</v>
      </c>
      <c r="K10" s="5">
        <v>-0.25806898000000006</v>
      </c>
      <c r="L10" s="5">
        <v>4.4960140099999997E-2</v>
      </c>
      <c r="M10" s="5">
        <v>-0.13980074200000001</v>
      </c>
      <c r="N10" s="5">
        <v>-0.502823829</v>
      </c>
      <c r="O10" s="5">
        <v>0.47972216900000009</v>
      </c>
      <c r="P10" s="8">
        <v>1.7902007767864467</v>
      </c>
      <c r="Q10" s="63">
        <v>3</v>
      </c>
    </row>
    <row r="11" spans="1:17" ht="16" x14ac:dyDescent="0.2">
      <c r="A11" s="2" t="s">
        <v>54</v>
      </c>
      <c r="B11" s="1">
        <v>4</v>
      </c>
      <c r="C11" s="1">
        <v>4</v>
      </c>
      <c r="D11" s="12">
        <v>4</v>
      </c>
      <c r="E11" s="14">
        <v>4</v>
      </c>
      <c r="F11" s="3">
        <v>0.10144953399999999</v>
      </c>
      <c r="G11" s="3">
        <v>-0.37883868700000012</v>
      </c>
      <c r="H11" s="3">
        <v>-0.26578069100000007</v>
      </c>
      <c r="I11" s="3">
        <v>0.22089988600000002</v>
      </c>
      <c r="J11" s="3">
        <v>-1.3049332</v>
      </c>
      <c r="K11" s="3">
        <v>0.39312289000000006</v>
      </c>
      <c r="L11" s="3">
        <v>0.7679677989999999</v>
      </c>
      <c r="M11" s="3">
        <v>-0.15475426100000003</v>
      </c>
      <c r="N11" s="3">
        <v>-0.14474670600000003</v>
      </c>
      <c r="O11" s="3">
        <v>-0.18053851999999998</v>
      </c>
      <c r="P11" s="8">
        <v>2.797912345417028</v>
      </c>
      <c r="Q11" s="63">
        <v>4</v>
      </c>
    </row>
    <row r="12" spans="1:17" ht="16" x14ac:dyDescent="0.2">
      <c r="A12" s="4" t="s">
        <v>55</v>
      </c>
      <c r="B12" s="1">
        <v>4</v>
      </c>
      <c r="C12" s="1">
        <v>4</v>
      </c>
      <c r="D12" s="12">
        <v>4</v>
      </c>
      <c r="E12" s="14">
        <v>4</v>
      </c>
      <c r="F12" s="5">
        <v>0.24339538400000005</v>
      </c>
      <c r="G12" s="5">
        <v>-0.55514667600000012</v>
      </c>
      <c r="H12" s="5">
        <v>0.14731844000000005</v>
      </c>
      <c r="I12" s="5">
        <v>-0.53637325000000002</v>
      </c>
      <c r="J12" s="5">
        <v>-0.15318087399999999</v>
      </c>
      <c r="K12" s="5">
        <v>0.83965445800000016</v>
      </c>
      <c r="L12" s="5">
        <v>0.14824694900000004</v>
      </c>
      <c r="M12" s="5">
        <v>-0.59463694499999986</v>
      </c>
      <c r="N12" s="5">
        <v>-0.33951668900000015</v>
      </c>
      <c r="O12" s="5">
        <v>0.52671581200000017</v>
      </c>
      <c r="P12" s="8">
        <v>2.1735835033936892</v>
      </c>
      <c r="Q12" s="63">
        <v>4</v>
      </c>
    </row>
    <row r="13" spans="1:17" ht="16" x14ac:dyDescent="0.2">
      <c r="A13" s="2" t="s">
        <v>58</v>
      </c>
      <c r="B13" s="1">
        <v>3</v>
      </c>
      <c r="C13" s="1">
        <v>3</v>
      </c>
      <c r="D13" s="12">
        <v>3</v>
      </c>
      <c r="E13" s="14">
        <v>3</v>
      </c>
      <c r="F13" s="3">
        <v>0.31436830900000012</v>
      </c>
      <c r="G13" s="3">
        <v>-0.12200370900000002</v>
      </c>
      <c r="H13" s="3">
        <v>-0.47233025700000003</v>
      </c>
      <c r="I13" s="3">
        <v>-0.73054584900000008</v>
      </c>
      <c r="J13" s="3">
        <v>-0.39467732999999999</v>
      </c>
      <c r="K13" s="3">
        <v>0.35591192600000005</v>
      </c>
      <c r="L13" s="3">
        <v>0.716324395</v>
      </c>
      <c r="M13" s="3">
        <v>0.25646751100000004</v>
      </c>
      <c r="N13" s="3">
        <v>7.5493198000000011E-2</v>
      </c>
      <c r="O13" s="3">
        <v>0.15311634700000004</v>
      </c>
      <c r="P13" s="8">
        <v>1.7609890042556162</v>
      </c>
      <c r="Q13" s="63">
        <v>3</v>
      </c>
    </row>
    <row r="14" spans="1:17" ht="16" x14ac:dyDescent="0.2">
      <c r="A14" s="2" t="s">
        <v>62</v>
      </c>
      <c r="B14" s="1">
        <v>1</v>
      </c>
      <c r="C14" s="1">
        <v>1</v>
      </c>
      <c r="D14" s="12">
        <v>1</v>
      </c>
      <c r="E14" s="14">
        <v>1</v>
      </c>
      <c r="F14" s="3">
        <v>-0.78571202799999995</v>
      </c>
      <c r="G14" s="3">
        <v>-0.85504762900000009</v>
      </c>
      <c r="H14" s="3">
        <v>-1.2985285200000001</v>
      </c>
      <c r="I14" s="3">
        <v>-1.4489844600000001</v>
      </c>
      <c r="J14" s="3">
        <v>0.32981203800000009</v>
      </c>
      <c r="K14" s="3">
        <v>-0.10922512400000003</v>
      </c>
      <c r="L14" s="3">
        <v>-0.31654368900000007</v>
      </c>
      <c r="M14" s="3">
        <v>0.10693232100000001</v>
      </c>
      <c r="N14" s="3">
        <v>-0.39495122300000002</v>
      </c>
      <c r="O14" s="3">
        <v>-0.521242435</v>
      </c>
      <c r="P14" s="8">
        <v>5.7942028041331639</v>
      </c>
      <c r="Q14" s="63">
        <v>1</v>
      </c>
    </row>
    <row r="15" spans="1:17" ht="16" x14ac:dyDescent="0.2">
      <c r="A15" s="4" t="s">
        <v>63</v>
      </c>
      <c r="B15" s="1">
        <v>3</v>
      </c>
      <c r="C15" s="1">
        <v>3</v>
      </c>
      <c r="D15" s="12">
        <v>3</v>
      </c>
      <c r="E15" s="14">
        <v>3</v>
      </c>
      <c r="F15" s="5">
        <v>-7.5982778500000014E-2</v>
      </c>
      <c r="G15" s="5">
        <v>-0.12349363600000002</v>
      </c>
      <c r="H15" s="5">
        <v>4.4043657400000005E-2</v>
      </c>
      <c r="I15" s="5">
        <v>-0.59462502900000003</v>
      </c>
      <c r="J15" s="5">
        <v>-0.39467732999999999</v>
      </c>
      <c r="K15" s="5">
        <v>0.13264614200000002</v>
      </c>
      <c r="L15" s="5">
        <v>-0.41983049800000005</v>
      </c>
      <c r="M15" s="5">
        <v>-0.29805881800000006</v>
      </c>
      <c r="N15" s="5">
        <v>-0.216661777</v>
      </c>
      <c r="O15" s="5">
        <v>0.57135977300000007</v>
      </c>
      <c r="P15" s="8">
        <v>1.1883990456298035</v>
      </c>
      <c r="Q15" s="63">
        <v>3</v>
      </c>
    </row>
    <row r="16" spans="1:17" ht="16" x14ac:dyDescent="0.2">
      <c r="A16" s="2" t="s">
        <v>64</v>
      </c>
      <c r="B16" s="1">
        <v>1</v>
      </c>
      <c r="C16" s="1">
        <v>1</v>
      </c>
      <c r="D16" s="12">
        <v>1</v>
      </c>
      <c r="E16" s="14">
        <v>1</v>
      </c>
      <c r="F16" s="3">
        <v>-0.46633386600000004</v>
      </c>
      <c r="G16" s="3">
        <v>-0.499451798</v>
      </c>
      <c r="H16" s="3">
        <v>-1.1952537400000001</v>
      </c>
      <c r="I16" s="3">
        <v>-1.5072362399999999</v>
      </c>
      <c r="J16" s="3">
        <v>6.9738931400000009E-2</v>
      </c>
      <c r="K16" s="3">
        <v>0.20706807000000002</v>
      </c>
      <c r="L16" s="3">
        <v>-0.62640411500000004</v>
      </c>
      <c r="M16" s="3">
        <v>-0.26690565399999999</v>
      </c>
      <c r="N16" s="3">
        <v>-0.251121082</v>
      </c>
      <c r="O16" s="3">
        <v>-0.37321245800000002</v>
      </c>
      <c r="P16" s="8">
        <v>4.8810227452666881</v>
      </c>
      <c r="Q16" s="63">
        <v>1</v>
      </c>
    </row>
    <row r="17" spans="1:17" ht="16" x14ac:dyDescent="0.2">
      <c r="A17" s="4" t="s">
        <v>67</v>
      </c>
      <c r="B17" s="1">
        <v>1</v>
      </c>
      <c r="C17" s="1">
        <v>1</v>
      </c>
      <c r="D17" s="12">
        <v>1</v>
      </c>
      <c r="E17" s="14">
        <v>1</v>
      </c>
      <c r="F17" s="5">
        <v>-1.0341172700000001</v>
      </c>
      <c r="G17" s="5">
        <v>-0.97906628699999987</v>
      </c>
      <c r="H17" s="5">
        <v>-0.3174180820000001</v>
      </c>
      <c r="I17" s="5">
        <v>-0.82763214799999996</v>
      </c>
      <c r="J17" s="5">
        <v>-1.3420865000000002</v>
      </c>
      <c r="K17" s="5">
        <v>-0.20225253400000001</v>
      </c>
      <c r="L17" s="5">
        <v>0.40646397000000006</v>
      </c>
      <c r="M17" s="5">
        <v>-0.99962808400000003</v>
      </c>
      <c r="N17" s="5">
        <v>-0.68261150600000009</v>
      </c>
      <c r="O17" s="5">
        <v>-0.521242435</v>
      </c>
      <c r="P17" s="8">
        <v>6.5579222049267543</v>
      </c>
      <c r="Q17" s="63">
        <v>1</v>
      </c>
    </row>
    <row r="18" spans="1:17" ht="16" x14ac:dyDescent="0.2">
      <c r="A18" s="4" t="s">
        <v>73</v>
      </c>
      <c r="B18" s="1">
        <v>7</v>
      </c>
      <c r="C18" s="1">
        <v>7</v>
      </c>
      <c r="D18" s="12">
        <v>7</v>
      </c>
      <c r="E18" s="14">
        <v>7</v>
      </c>
      <c r="F18" s="5">
        <v>-1.60190067</v>
      </c>
      <c r="G18" s="5">
        <v>0.93300626799999997</v>
      </c>
      <c r="H18" s="5">
        <v>-0.8337919960000002</v>
      </c>
      <c r="I18" s="5">
        <v>-0.59462502900000003</v>
      </c>
      <c r="J18" s="5">
        <v>-0.17175752499999999</v>
      </c>
      <c r="K18" s="5">
        <v>-1.2999759700000002</v>
      </c>
      <c r="L18" s="5">
        <v>-0.36818709400000005</v>
      </c>
      <c r="M18" s="5">
        <v>0.42594072600000005</v>
      </c>
      <c r="N18" s="5">
        <v>2.2793904700000001</v>
      </c>
      <c r="O18" s="5">
        <v>0.14136793700000003</v>
      </c>
      <c r="P18" s="8">
        <v>11.737405687038972</v>
      </c>
      <c r="Q18" s="63">
        <v>7</v>
      </c>
    </row>
    <row r="19" spans="1:17" ht="16" x14ac:dyDescent="0.2">
      <c r="A19" s="4" t="s">
        <v>75</v>
      </c>
      <c r="B19" s="1">
        <v>3</v>
      </c>
      <c r="C19" s="1">
        <v>3</v>
      </c>
      <c r="D19" s="12">
        <v>3</v>
      </c>
      <c r="E19" s="14">
        <v>3</v>
      </c>
      <c r="F19" s="5">
        <v>-0.46633386600000004</v>
      </c>
      <c r="G19" s="5">
        <v>0.241183653</v>
      </c>
      <c r="H19" s="5">
        <v>0.22477452699999997</v>
      </c>
      <c r="I19" s="5">
        <v>0.84225220300000003</v>
      </c>
      <c r="J19" s="5">
        <v>6.9738931400000009E-2</v>
      </c>
      <c r="K19" s="5">
        <v>-0.36970187200000004</v>
      </c>
      <c r="L19" s="5">
        <v>-0.47147390200000006</v>
      </c>
      <c r="M19" s="5">
        <v>0.75990265000000012</v>
      </c>
      <c r="N19" s="5">
        <v>0.19085695699999999</v>
      </c>
      <c r="O19" s="5">
        <v>0.14606730100000004</v>
      </c>
      <c r="P19" s="8">
        <v>2.0345938949927471</v>
      </c>
      <c r="Q19" s="63">
        <v>3</v>
      </c>
    </row>
    <row r="20" spans="1:17" ht="16" x14ac:dyDescent="0.2">
      <c r="A20" s="4" t="s">
        <v>77</v>
      </c>
      <c r="B20" s="1">
        <v>4</v>
      </c>
      <c r="C20" s="1">
        <v>4</v>
      </c>
      <c r="D20" s="12">
        <v>4</v>
      </c>
      <c r="E20" s="14">
        <v>4</v>
      </c>
      <c r="F20" s="5">
        <v>6.5963071500000012E-2</v>
      </c>
      <c r="G20" s="5">
        <v>-0.68242898200000002</v>
      </c>
      <c r="H20" s="5">
        <v>-0.23996199500000004</v>
      </c>
      <c r="I20" s="5">
        <v>-0.96355296699999982</v>
      </c>
      <c r="J20" s="5">
        <v>-0.41325398100000005</v>
      </c>
      <c r="K20" s="5">
        <v>1.5094518100000001</v>
      </c>
      <c r="L20" s="5">
        <v>-0.10997007200000002</v>
      </c>
      <c r="M20" s="5">
        <v>-0.8239242360000002</v>
      </c>
      <c r="N20" s="5">
        <v>-0.14924139800000005</v>
      </c>
      <c r="O20" s="5">
        <v>-0.28862390000000004</v>
      </c>
      <c r="P20" s="8">
        <v>4.7018214567646552</v>
      </c>
      <c r="Q20" s="63">
        <v>4</v>
      </c>
    </row>
    <row r="21" spans="1:17" ht="16" x14ac:dyDescent="0.2">
      <c r="A21" s="2" t="s">
        <v>78</v>
      </c>
      <c r="B21" s="1">
        <v>3</v>
      </c>
      <c r="C21" s="1">
        <v>3</v>
      </c>
      <c r="D21" s="12">
        <v>3</v>
      </c>
      <c r="E21" s="14">
        <v>3</v>
      </c>
      <c r="F21" s="3">
        <v>0.34985477100000012</v>
      </c>
      <c r="G21" s="3">
        <v>-0.11036809199999999</v>
      </c>
      <c r="H21" s="3">
        <v>-0.162505908</v>
      </c>
      <c r="I21" s="3">
        <v>-0.18686257199999998</v>
      </c>
      <c r="J21" s="3">
        <v>0.45984859100000008</v>
      </c>
      <c r="K21" s="3">
        <v>-1.6197713699999998E-2</v>
      </c>
      <c r="L21" s="3">
        <v>-0.88462113600000014</v>
      </c>
      <c r="M21" s="3">
        <v>-0.28684367900000007</v>
      </c>
      <c r="N21" s="3">
        <v>-0.62867520300000024</v>
      </c>
      <c r="O21" s="3">
        <v>-0.16409074500000001</v>
      </c>
      <c r="P21" s="8">
        <v>1.6946204940931926</v>
      </c>
      <c r="Q21" s="63">
        <v>3</v>
      </c>
    </row>
    <row r="22" spans="1:17" ht="16" x14ac:dyDescent="0.2">
      <c r="A22" s="4" t="s">
        <v>81</v>
      </c>
      <c r="B22" s="1">
        <v>5</v>
      </c>
      <c r="C22" s="1">
        <v>5</v>
      </c>
      <c r="D22" s="12">
        <v>5</v>
      </c>
      <c r="E22" s="14">
        <v>5</v>
      </c>
      <c r="F22" s="5">
        <v>0.49180062100000005</v>
      </c>
      <c r="G22" s="5">
        <v>-0.67760445800000024</v>
      </c>
      <c r="H22" s="5">
        <v>0.89606061600000009</v>
      </c>
      <c r="I22" s="5">
        <v>-0.34220065100000002</v>
      </c>
      <c r="J22" s="5">
        <v>-0.56186718499999988</v>
      </c>
      <c r="K22" s="5">
        <v>-0.5371512100000001</v>
      </c>
      <c r="L22" s="5">
        <v>-6.6832640699999992E-3</v>
      </c>
      <c r="M22" s="5">
        <v>-0.51363871700000008</v>
      </c>
      <c r="N22" s="5">
        <v>-0.52529728899999995</v>
      </c>
      <c r="O22" s="5">
        <v>-0.25337866800000008</v>
      </c>
      <c r="P22" s="8">
        <v>2.8292751096101472</v>
      </c>
      <c r="Q22" s="63">
        <v>5</v>
      </c>
    </row>
    <row r="23" spans="1:17" ht="16" x14ac:dyDescent="0.2">
      <c r="A23" s="2" t="s">
        <v>82</v>
      </c>
      <c r="B23" s="1">
        <v>6</v>
      </c>
      <c r="C23" s="1">
        <v>6</v>
      </c>
      <c r="D23" s="12">
        <v>6</v>
      </c>
      <c r="E23" s="14">
        <v>6</v>
      </c>
      <c r="F23" s="3">
        <v>6.5963071500000012E-2</v>
      </c>
      <c r="G23" s="3">
        <v>1.8948603500000001</v>
      </c>
      <c r="H23" s="3">
        <v>0.17313713600000002</v>
      </c>
      <c r="I23" s="3">
        <v>1.05584206</v>
      </c>
      <c r="J23" s="3">
        <v>-0.54329053400000005</v>
      </c>
      <c r="K23" s="3">
        <v>0.95128734999999998</v>
      </c>
      <c r="L23" s="3">
        <v>-0.36818709400000005</v>
      </c>
      <c r="M23" s="3">
        <v>1.10881809</v>
      </c>
      <c r="N23" s="3">
        <v>0.72572529600000024</v>
      </c>
      <c r="O23" s="3">
        <v>-0.40140864400000004</v>
      </c>
      <c r="P23" s="8">
        <v>7.9925834210850235</v>
      </c>
      <c r="Q23" s="63">
        <v>6</v>
      </c>
    </row>
    <row r="24" spans="1:17" ht="16" x14ac:dyDescent="0.2">
      <c r="A24" s="2" t="s">
        <v>84</v>
      </c>
      <c r="B24" s="1">
        <v>5</v>
      </c>
      <c r="C24" s="1">
        <v>5</v>
      </c>
      <c r="D24" s="12">
        <v>5</v>
      </c>
      <c r="E24" s="14">
        <v>5</v>
      </c>
      <c r="F24" s="3">
        <v>0.98861109600000008</v>
      </c>
      <c r="G24" s="3">
        <v>-0.34904015399999999</v>
      </c>
      <c r="H24" s="3">
        <v>0.76696713699999997</v>
      </c>
      <c r="I24" s="3">
        <v>-0.24511435100000004</v>
      </c>
      <c r="J24" s="3">
        <v>-0.20891082600000002</v>
      </c>
      <c r="K24" s="3">
        <v>0.20706807000000002</v>
      </c>
      <c r="L24" s="3">
        <v>-0.16161347700000001</v>
      </c>
      <c r="M24" s="3">
        <v>0.8982227009999999</v>
      </c>
      <c r="N24" s="3">
        <v>-0.58223005299999997</v>
      </c>
      <c r="O24" s="3">
        <v>-0.41080737300000009</v>
      </c>
      <c r="P24" s="8">
        <v>3.1746989504574081</v>
      </c>
      <c r="Q24" s="63">
        <v>5</v>
      </c>
    </row>
    <row r="25" spans="1:17" ht="16" x14ac:dyDescent="0.2">
      <c r="A25" s="2" t="s">
        <v>88</v>
      </c>
      <c r="B25" s="1">
        <v>3</v>
      </c>
      <c r="C25" s="1">
        <v>3</v>
      </c>
      <c r="D25" s="12">
        <v>3</v>
      </c>
      <c r="E25" s="14">
        <v>3</v>
      </c>
      <c r="F25" s="3">
        <v>-0.35987447800000011</v>
      </c>
      <c r="G25" s="3">
        <v>-0.27858790700000008</v>
      </c>
      <c r="H25" s="3">
        <v>-0.39487417000000008</v>
      </c>
      <c r="I25" s="3">
        <v>-0.18686257199999998</v>
      </c>
      <c r="J25" s="3">
        <v>0.42269529</v>
      </c>
      <c r="K25" s="3">
        <v>0.74662704800000013</v>
      </c>
      <c r="L25" s="3">
        <v>-0.16161347700000001</v>
      </c>
      <c r="M25" s="3">
        <v>0.40600270100000008</v>
      </c>
      <c r="N25" s="3">
        <v>0.41858801500000009</v>
      </c>
      <c r="O25" s="3">
        <v>-6.66204003E-3</v>
      </c>
      <c r="P25" s="8">
        <v>1.5003047690563112</v>
      </c>
      <c r="Q25" s="63">
        <v>3</v>
      </c>
    </row>
    <row r="26" spans="1:17" ht="16" x14ac:dyDescent="0.2">
      <c r="A26" s="4" t="s">
        <v>91</v>
      </c>
      <c r="B26" s="1">
        <v>4</v>
      </c>
      <c r="C26" s="1">
        <v>4</v>
      </c>
      <c r="D26" s="12">
        <v>4</v>
      </c>
      <c r="E26" s="14">
        <v>4</v>
      </c>
      <c r="F26" s="5">
        <v>-0.14695570300000002</v>
      </c>
      <c r="G26" s="5">
        <v>-0.51378347400000002</v>
      </c>
      <c r="H26" s="5">
        <v>-0.85961069200000018</v>
      </c>
      <c r="I26" s="5">
        <v>0.27915166600000002</v>
      </c>
      <c r="J26" s="5">
        <v>-0.52471388399999996</v>
      </c>
      <c r="K26" s="5">
        <v>0.74662704800000013</v>
      </c>
      <c r="L26" s="5">
        <v>0.61303758600000002</v>
      </c>
      <c r="M26" s="5">
        <v>0.21285308100000003</v>
      </c>
      <c r="N26" s="5">
        <v>-0.43390522000000004</v>
      </c>
      <c r="O26" s="5">
        <v>-7.2453140700000015E-2</v>
      </c>
      <c r="P26" s="8">
        <v>2.5498469546667151</v>
      </c>
      <c r="Q26" s="63">
        <v>4</v>
      </c>
    </row>
    <row r="27" spans="1:17" ht="16" x14ac:dyDescent="0.2">
      <c r="A27" s="2" t="s">
        <v>92</v>
      </c>
      <c r="B27" s="1">
        <v>5</v>
      </c>
      <c r="C27" s="1">
        <v>5</v>
      </c>
      <c r="D27" s="12">
        <v>5</v>
      </c>
      <c r="E27" s="14">
        <v>5</v>
      </c>
      <c r="F27" s="3">
        <v>0.52728708399999991</v>
      </c>
      <c r="G27" s="3">
        <v>-0.6108415530000002</v>
      </c>
      <c r="H27" s="3">
        <v>0.68951105000000001</v>
      </c>
      <c r="I27" s="3">
        <v>-0.30336613100000009</v>
      </c>
      <c r="J27" s="3">
        <v>-0.4875605830000001</v>
      </c>
      <c r="K27" s="3">
        <v>-0.63017862000000013</v>
      </c>
      <c r="L27" s="3">
        <v>-0.16161347700000001</v>
      </c>
      <c r="M27" s="3">
        <v>-0.15849264100000005</v>
      </c>
      <c r="N27" s="3">
        <v>-0.50731852099999986</v>
      </c>
      <c r="O27" s="3">
        <v>-0.46954942700000002</v>
      </c>
      <c r="P27" s="8">
        <v>2.3825435634330079</v>
      </c>
      <c r="Q27" s="63">
        <v>5</v>
      </c>
    </row>
    <row r="28" spans="1:17" ht="16" x14ac:dyDescent="0.2">
      <c r="A28" s="2" t="s">
        <v>94</v>
      </c>
      <c r="B28" s="1">
        <v>7</v>
      </c>
      <c r="C28" s="1">
        <v>7</v>
      </c>
      <c r="D28" s="12">
        <v>7</v>
      </c>
      <c r="E28" s="14">
        <v>7</v>
      </c>
      <c r="F28" s="3">
        <v>-2.2406569900000002</v>
      </c>
      <c r="G28" s="3">
        <v>1.48286016</v>
      </c>
      <c r="H28" s="3">
        <v>-1.32434721</v>
      </c>
      <c r="I28" s="3">
        <v>1.5024390400000001</v>
      </c>
      <c r="J28" s="3">
        <v>-0.11602757300000001</v>
      </c>
      <c r="K28" s="3">
        <v>0.56057222799999995</v>
      </c>
      <c r="L28" s="3">
        <v>-0.26490028500000007</v>
      </c>
      <c r="M28" s="3">
        <v>-0.34665775500000001</v>
      </c>
      <c r="N28" s="3">
        <v>1.9887337299999999</v>
      </c>
      <c r="O28" s="3">
        <v>2.4487558300000001</v>
      </c>
      <c r="P28" s="8">
        <v>21.700150946841674</v>
      </c>
      <c r="Q28" s="63">
        <v>7</v>
      </c>
    </row>
    <row r="29" spans="1:17" ht="16" x14ac:dyDescent="0.2">
      <c r="A29" s="4" t="s">
        <v>95</v>
      </c>
      <c r="B29" s="1">
        <v>4</v>
      </c>
      <c r="C29" s="1">
        <v>4</v>
      </c>
      <c r="D29" s="12">
        <v>4</v>
      </c>
      <c r="E29" s="14">
        <v>3</v>
      </c>
      <c r="F29" s="5">
        <v>0.27888184600000004</v>
      </c>
      <c r="G29" s="5">
        <v>-0.48831282200000009</v>
      </c>
      <c r="H29" s="5">
        <v>0.12149974400000002</v>
      </c>
      <c r="I29" s="5">
        <v>0.978173022</v>
      </c>
      <c r="J29" s="5">
        <v>-4.1720971499999995E-2</v>
      </c>
      <c r="K29" s="5">
        <v>1.7141121099999999</v>
      </c>
      <c r="L29" s="5">
        <v>9.660354430000001E-2</v>
      </c>
      <c r="M29" s="5">
        <v>0.15677738400000005</v>
      </c>
      <c r="N29" s="5">
        <v>-0.101298018</v>
      </c>
      <c r="O29" s="5">
        <v>0.62305278099999994</v>
      </c>
      <c r="P29" s="8">
        <v>4.6600975599848198</v>
      </c>
      <c r="Q29" s="63">
        <v>4</v>
      </c>
    </row>
    <row r="30" spans="1:17" ht="16" x14ac:dyDescent="0.2">
      <c r="A30" s="2" t="s">
        <v>100</v>
      </c>
      <c r="B30" s="1">
        <v>5</v>
      </c>
      <c r="C30" s="1">
        <v>5</v>
      </c>
      <c r="D30" s="12">
        <v>5</v>
      </c>
      <c r="E30" s="14">
        <v>5</v>
      </c>
      <c r="F30" s="3">
        <v>0.84666524600000015</v>
      </c>
      <c r="G30" s="3">
        <v>-0.25893506500000002</v>
      </c>
      <c r="H30" s="3">
        <v>0.53459887600000011</v>
      </c>
      <c r="I30" s="3">
        <v>0.22089988600000002</v>
      </c>
      <c r="J30" s="3">
        <v>1.4008979899999999E-2</v>
      </c>
      <c r="K30" s="3">
        <v>-0.68599506600000015</v>
      </c>
      <c r="L30" s="3">
        <v>-0.41983049800000005</v>
      </c>
      <c r="M30" s="3">
        <v>0.89697657399999997</v>
      </c>
      <c r="N30" s="3">
        <v>-3.0881177399999998E-2</v>
      </c>
      <c r="O30" s="3">
        <v>-0.31916976800000008</v>
      </c>
      <c r="P30" s="8">
        <v>2.6729152153187354</v>
      </c>
      <c r="Q30" s="63">
        <v>5</v>
      </c>
    </row>
    <row r="31" spans="1:17" ht="16" x14ac:dyDescent="0.2">
      <c r="A31" s="10"/>
      <c r="B31" s="1">
        <v>85</v>
      </c>
      <c r="C31" s="1">
        <v>29</v>
      </c>
      <c r="D31" s="1"/>
      <c r="E31" s="1"/>
      <c r="F31" s="11">
        <v>1.1694112606368676E-10</v>
      </c>
      <c r="G31" s="11">
        <v>8.2917627665951236E-11</v>
      </c>
      <c r="H31" s="11">
        <v>2.5058819072064447E-10</v>
      </c>
      <c r="I31" s="11">
        <v>2.2470584118906763E-10</v>
      </c>
      <c r="J31" s="11">
        <v>1.3647059760852113E-10</v>
      </c>
      <c r="K31" s="11">
        <v>-3.8235296889406058E-10</v>
      </c>
      <c r="L31" s="11">
        <v>1.1941177066762187E-10</v>
      </c>
      <c r="M31" s="11">
        <v>-1.5529414355759907E-10</v>
      </c>
      <c r="N31" s="11">
        <v>9.4117911585227016E-12</v>
      </c>
      <c r="O31" s="11">
        <v>1.4294116739927846E-10</v>
      </c>
      <c r="P31" s="11">
        <v>840.00000004827348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42C9-42BC-476F-BCB2-38B26448514A}">
  <dimension ref="A1:B86"/>
  <sheetViews>
    <sheetView workbookViewId="0">
      <selection activeCell="B2" sqref="B2:B86"/>
    </sheetView>
  </sheetViews>
  <sheetFormatPr baseColWidth="10" defaultColWidth="8.83203125" defaultRowHeight="15" x14ac:dyDescent="0.2"/>
  <sheetData>
    <row r="1" spans="1:2" x14ac:dyDescent="0.2">
      <c r="A1" t="s">
        <v>176</v>
      </c>
      <c r="B1" t="s">
        <v>177</v>
      </c>
    </row>
    <row r="2" spans="1:2" x14ac:dyDescent="0.2">
      <c r="A2" s="2" t="s">
        <v>16</v>
      </c>
      <c r="B2" s="16">
        <v>5</v>
      </c>
    </row>
    <row r="3" spans="1:2" x14ac:dyDescent="0.2">
      <c r="A3" s="4" t="s">
        <v>17</v>
      </c>
      <c r="B3" s="16">
        <v>4</v>
      </c>
    </row>
    <row r="4" spans="1:2" x14ac:dyDescent="0.2">
      <c r="A4" s="2" t="s">
        <v>18</v>
      </c>
      <c r="B4" s="16">
        <v>5</v>
      </c>
    </row>
    <row r="5" spans="1:2" x14ac:dyDescent="0.2">
      <c r="A5" s="4" t="s">
        <v>19</v>
      </c>
      <c r="B5" s="16">
        <v>5</v>
      </c>
    </row>
    <row r="6" spans="1:2" x14ac:dyDescent="0.2">
      <c r="A6" s="2" t="s">
        <v>20</v>
      </c>
      <c r="B6" s="16">
        <v>5</v>
      </c>
    </row>
    <row r="7" spans="1:2" x14ac:dyDescent="0.2">
      <c r="A7" s="4" t="s">
        <v>21</v>
      </c>
      <c r="B7" s="16">
        <v>5</v>
      </c>
    </row>
    <row r="8" spans="1:2" x14ac:dyDescent="0.2">
      <c r="A8" s="2" t="s">
        <v>22</v>
      </c>
      <c r="B8" s="16">
        <v>5</v>
      </c>
    </row>
    <row r="9" spans="1:2" x14ac:dyDescent="0.2">
      <c r="A9" s="4" t="s">
        <v>23</v>
      </c>
      <c r="B9" s="16">
        <v>5</v>
      </c>
    </row>
    <row r="10" spans="1:2" x14ac:dyDescent="0.2">
      <c r="A10" s="2" t="s">
        <v>24</v>
      </c>
      <c r="B10" s="16">
        <v>3</v>
      </c>
    </row>
    <row r="11" spans="1:2" x14ac:dyDescent="0.2">
      <c r="A11" s="4" t="s">
        <v>25</v>
      </c>
      <c r="B11" s="63">
        <v>5</v>
      </c>
    </row>
    <row r="12" spans="1:2" x14ac:dyDescent="0.2">
      <c r="A12" s="2" t="s">
        <v>26</v>
      </c>
      <c r="B12" s="16">
        <v>6</v>
      </c>
    </row>
    <row r="13" spans="1:2" x14ac:dyDescent="0.2">
      <c r="A13" s="4" t="s">
        <v>27</v>
      </c>
      <c r="B13" s="16">
        <v>6</v>
      </c>
    </row>
    <row r="14" spans="1:2" x14ac:dyDescent="0.2">
      <c r="A14" s="2" t="s">
        <v>28</v>
      </c>
      <c r="B14" s="63">
        <v>2</v>
      </c>
    </row>
    <row r="15" spans="1:2" x14ac:dyDescent="0.2">
      <c r="A15" s="4" t="s">
        <v>29</v>
      </c>
      <c r="B15" s="16">
        <v>4</v>
      </c>
    </row>
    <row r="16" spans="1:2" x14ac:dyDescent="0.2">
      <c r="A16" s="2" t="s">
        <v>30</v>
      </c>
      <c r="B16" s="16">
        <v>4</v>
      </c>
    </row>
    <row r="17" spans="1:2" x14ac:dyDescent="0.2">
      <c r="A17" s="4" t="s">
        <v>31</v>
      </c>
      <c r="B17" s="16">
        <v>5</v>
      </c>
    </row>
    <row r="18" spans="1:2" x14ac:dyDescent="0.2">
      <c r="A18" s="2" t="s">
        <v>32</v>
      </c>
      <c r="B18" s="63">
        <v>3</v>
      </c>
    </row>
    <row r="19" spans="1:2" x14ac:dyDescent="0.2">
      <c r="A19" s="4" t="s">
        <v>33</v>
      </c>
      <c r="B19" s="16">
        <v>1</v>
      </c>
    </row>
    <row r="20" spans="1:2" x14ac:dyDescent="0.2">
      <c r="A20" s="2" t="s">
        <v>34</v>
      </c>
      <c r="B20" s="63">
        <v>2</v>
      </c>
    </row>
    <row r="21" spans="1:2" x14ac:dyDescent="0.2">
      <c r="A21" s="4" t="s">
        <v>35</v>
      </c>
      <c r="B21" s="63">
        <v>5</v>
      </c>
    </row>
    <row r="22" spans="1:2" x14ac:dyDescent="0.2">
      <c r="A22" s="2" t="s">
        <v>36</v>
      </c>
      <c r="B22" s="63">
        <v>6</v>
      </c>
    </row>
    <row r="23" spans="1:2" x14ac:dyDescent="0.2">
      <c r="A23" s="4" t="s">
        <v>37</v>
      </c>
      <c r="B23" s="16">
        <v>1</v>
      </c>
    </row>
    <row r="24" spans="1:2" x14ac:dyDescent="0.2">
      <c r="A24" s="2" t="s">
        <v>38</v>
      </c>
      <c r="B24" s="16">
        <v>3</v>
      </c>
    </row>
    <row r="25" spans="1:2" x14ac:dyDescent="0.2">
      <c r="A25" s="4" t="s">
        <v>39</v>
      </c>
      <c r="B25" s="63">
        <v>5</v>
      </c>
    </row>
    <row r="26" spans="1:2" x14ac:dyDescent="0.2">
      <c r="A26" s="2" t="s">
        <v>40</v>
      </c>
      <c r="B26" s="63">
        <v>5</v>
      </c>
    </row>
    <row r="27" spans="1:2" x14ac:dyDescent="0.2">
      <c r="A27" s="4" t="s">
        <v>41</v>
      </c>
      <c r="B27" s="63">
        <v>3</v>
      </c>
    </row>
    <row r="28" spans="1:2" x14ac:dyDescent="0.2">
      <c r="A28" s="2" t="s">
        <v>42</v>
      </c>
      <c r="B28" s="16">
        <v>3</v>
      </c>
    </row>
    <row r="29" spans="1:2" x14ac:dyDescent="0.2">
      <c r="A29" s="4" t="s">
        <v>43</v>
      </c>
      <c r="B29" s="16">
        <v>5</v>
      </c>
    </row>
    <row r="30" spans="1:2" x14ac:dyDescent="0.2">
      <c r="A30" s="2" t="s">
        <v>44</v>
      </c>
      <c r="B30" s="16">
        <v>5</v>
      </c>
    </row>
    <row r="31" spans="1:2" x14ac:dyDescent="0.2">
      <c r="A31" s="4" t="s">
        <v>45</v>
      </c>
      <c r="B31" s="16">
        <v>3</v>
      </c>
    </row>
    <row r="32" spans="1:2" x14ac:dyDescent="0.2">
      <c r="A32" s="2" t="s">
        <v>46</v>
      </c>
      <c r="B32" s="16">
        <v>5</v>
      </c>
    </row>
    <row r="33" spans="1:2" x14ac:dyDescent="0.2">
      <c r="A33" s="4" t="s">
        <v>47</v>
      </c>
      <c r="B33" s="16">
        <v>6</v>
      </c>
    </row>
    <row r="34" spans="1:2" x14ac:dyDescent="0.2">
      <c r="A34" s="2" t="s">
        <v>48</v>
      </c>
      <c r="B34" s="16">
        <v>3</v>
      </c>
    </row>
    <row r="35" spans="1:2" x14ac:dyDescent="0.2">
      <c r="A35" s="4" t="s">
        <v>49</v>
      </c>
      <c r="B35" s="16">
        <v>7</v>
      </c>
    </row>
    <row r="36" spans="1:2" x14ac:dyDescent="0.2">
      <c r="A36" s="2" t="s">
        <v>50</v>
      </c>
      <c r="B36" s="16">
        <v>6</v>
      </c>
    </row>
    <row r="37" spans="1:2" x14ac:dyDescent="0.2">
      <c r="A37" s="4" t="s">
        <v>51</v>
      </c>
      <c r="B37" s="16">
        <v>5</v>
      </c>
    </row>
    <row r="38" spans="1:2" x14ac:dyDescent="0.2">
      <c r="A38" s="2" t="s">
        <v>52</v>
      </c>
      <c r="B38" s="16">
        <v>5</v>
      </c>
    </row>
    <row r="39" spans="1:2" x14ac:dyDescent="0.2">
      <c r="A39" s="4" t="s">
        <v>53</v>
      </c>
      <c r="B39" s="16">
        <v>3</v>
      </c>
    </row>
    <row r="40" spans="1:2" x14ac:dyDescent="0.2">
      <c r="A40" s="2" t="s">
        <v>54</v>
      </c>
      <c r="B40" s="63">
        <v>4</v>
      </c>
    </row>
    <row r="41" spans="1:2" x14ac:dyDescent="0.2">
      <c r="A41" s="4" t="s">
        <v>55</v>
      </c>
      <c r="B41" s="63">
        <v>4</v>
      </c>
    </row>
    <row r="42" spans="1:2" x14ac:dyDescent="0.2">
      <c r="A42" s="2" t="s">
        <v>56</v>
      </c>
      <c r="B42" s="16">
        <v>5</v>
      </c>
    </row>
    <row r="43" spans="1:2" x14ac:dyDescent="0.2">
      <c r="A43" s="4" t="s">
        <v>57</v>
      </c>
      <c r="B43" s="16">
        <v>5</v>
      </c>
    </row>
    <row r="44" spans="1:2" x14ac:dyDescent="0.2">
      <c r="A44" s="2" t="s">
        <v>58</v>
      </c>
      <c r="B44" s="63">
        <v>3</v>
      </c>
    </row>
    <row r="45" spans="1:2" x14ac:dyDescent="0.2">
      <c r="A45" s="4" t="s">
        <v>59</v>
      </c>
      <c r="B45" s="16">
        <v>4</v>
      </c>
    </row>
    <row r="46" spans="1:2" x14ac:dyDescent="0.2">
      <c r="A46" s="2" t="s">
        <v>60</v>
      </c>
      <c r="B46" s="16">
        <v>5</v>
      </c>
    </row>
    <row r="47" spans="1:2" x14ac:dyDescent="0.2">
      <c r="A47" s="4" t="s">
        <v>61</v>
      </c>
      <c r="B47" s="16">
        <v>3</v>
      </c>
    </row>
    <row r="48" spans="1:2" x14ac:dyDescent="0.2">
      <c r="A48" s="2" t="s">
        <v>62</v>
      </c>
      <c r="B48" s="63">
        <v>1</v>
      </c>
    </row>
    <row r="49" spans="1:2" x14ac:dyDescent="0.2">
      <c r="A49" s="4" t="s">
        <v>63</v>
      </c>
      <c r="B49" s="63">
        <v>3</v>
      </c>
    </row>
    <row r="50" spans="1:2" x14ac:dyDescent="0.2">
      <c r="A50" s="2" t="s">
        <v>64</v>
      </c>
      <c r="B50" s="63">
        <v>1</v>
      </c>
    </row>
    <row r="51" spans="1:2" x14ac:dyDescent="0.2">
      <c r="A51" s="4" t="s">
        <v>65</v>
      </c>
      <c r="B51" s="16">
        <v>1</v>
      </c>
    </row>
    <row r="52" spans="1:2" x14ac:dyDescent="0.2">
      <c r="A52" s="2" t="s">
        <v>66</v>
      </c>
      <c r="B52" s="16">
        <v>1</v>
      </c>
    </row>
    <row r="53" spans="1:2" x14ac:dyDescent="0.2">
      <c r="A53" s="4" t="s">
        <v>67</v>
      </c>
      <c r="B53" s="63">
        <v>1</v>
      </c>
    </row>
    <row r="54" spans="1:2" x14ac:dyDescent="0.2">
      <c r="A54" s="2" t="s">
        <v>68</v>
      </c>
      <c r="B54" s="16">
        <v>5</v>
      </c>
    </row>
    <row r="55" spans="1:2" x14ac:dyDescent="0.2">
      <c r="A55" s="4" t="s">
        <v>69</v>
      </c>
      <c r="B55" s="16">
        <v>3</v>
      </c>
    </row>
    <row r="56" spans="1:2" x14ac:dyDescent="0.2">
      <c r="A56" s="2" t="s">
        <v>70</v>
      </c>
      <c r="B56" s="16">
        <v>1</v>
      </c>
    </row>
    <row r="57" spans="1:2" x14ac:dyDescent="0.2">
      <c r="A57" s="4" t="s">
        <v>71</v>
      </c>
      <c r="B57" s="16">
        <v>5</v>
      </c>
    </row>
    <row r="58" spans="1:2" x14ac:dyDescent="0.2">
      <c r="A58" s="2" t="s">
        <v>72</v>
      </c>
      <c r="B58" s="16">
        <v>5</v>
      </c>
    </row>
    <row r="59" spans="1:2" x14ac:dyDescent="0.2">
      <c r="A59" s="4" t="s">
        <v>73</v>
      </c>
      <c r="B59" s="63">
        <v>7</v>
      </c>
    </row>
    <row r="60" spans="1:2" x14ac:dyDescent="0.2">
      <c r="A60" s="2" t="s">
        <v>74</v>
      </c>
      <c r="B60" s="16">
        <v>4</v>
      </c>
    </row>
    <row r="61" spans="1:2" x14ac:dyDescent="0.2">
      <c r="A61" s="4" t="s">
        <v>75</v>
      </c>
      <c r="B61" s="63">
        <v>3</v>
      </c>
    </row>
    <row r="62" spans="1:2" x14ac:dyDescent="0.2">
      <c r="A62" s="2" t="s">
        <v>76</v>
      </c>
      <c r="B62" s="16">
        <v>1</v>
      </c>
    </row>
    <row r="63" spans="1:2" x14ac:dyDescent="0.2">
      <c r="A63" s="4" t="s">
        <v>77</v>
      </c>
      <c r="B63" s="63">
        <v>4</v>
      </c>
    </row>
    <row r="64" spans="1:2" x14ac:dyDescent="0.2">
      <c r="A64" s="2" t="s">
        <v>78</v>
      </c>
      <c r="B64" s="63">
        <v>3</v>
      </c>
    </row>
    <row r="65" spans="1:2" x14ac:dyDescent="0.2">
      <c r="A65" s="4" t="s">
        <v>79</v>
      </c>
      <c r="B65" s="16">
        <v>5</v>
      </c>
    </row>
    <row r="66" spans="1:2" x14ac:dyDescent="0.2">
      <c r="A66" s="2" t="s">
        <v>80</v>
      </c>
      <c r="B66" s="16">
        <v>4</v>
      </c>
    </row>
    <row r="67" spans="1:2" x14ac:dyDescent="0.2">
      <c r="A67" s="4" t="s">
        <v>81</v>
      </c>
      <c r="B67" s="63">
        <v>5</v>
      </c>
    </row>
    <row r="68" spans="1:2" x14ac:dyDescent="0.2">
      <c r="A68" s="2" t="s">
        <v>82</v>
      </c>
      <c r="B68" s="63">
        <v>6</v>
      </c>
    </row>
    <row r="69" spans="1:2" x14ac:dyDescent="0.2">
      <c r="A69" s="4" t="s">
        <v>83</v>
      </c>
      <c r="B69" s="16">
        <v>3</v>
      </c>
    </row>
    <row r="70" spans="1:2" x14ac:dyDescent="0.2">
      <c r="A70" s="2" t="s">
        <v>84</v>
      </c>
      <c r="B70" s="63">
        <v>5</v>
      </c>
    </row>
    <row r="71" spans="1:2" x14ac:dyDescent="0.2">
      <c r="A71" s="4" t="s">
        <v>85</v>
      </c>
      <c r="B71" s="16">
        <v>5</v>
      </c>
    </row>
    <row r="72" spans="1:2" x14ac:dyDescent="0.2">
      <c r="A72" s="2" t="s">
        <v>86</v>
      </c>
      <c r="B72" s="16">
        <v>5</v>
      </c>
    </row>
    <row r="73" spans="1:2" x14ac:dyDescent="0.2">
      <c r="A73" s="4" t="s">
        <v>87</v>
      </c>
      <c r="B73" s="16">
        <v>5</v>
      </c>
    </row>
    <row r="74" spans="1:2" x14ac:dyDescent="0.2">
      <c r="A74" s="2" t="s">
        <v>88</v>
      </c>
      <c r="B74" s="63">
        <v>3</v>
      </c>
    </row>
    <row r="75" spans="1:2" x14ac:dyDescent="0.2">
      <c r="A75" s="4" t="s">
        <v>89</v>
      </c>
      <c r="B75" s="16">
        <v>5</v>
      </c>
    </row>
    <row r="76" spans="1:2" x14ac:dyDescent="0.2">
      <c r="A76" s="2" t="s">
        <v>90</v>
      </c>
      <c r="B76" s="16">
        <v>3</v>
      </c>
    </row>
    <row r="77" spans="1:2" x14ac:dyDescent="0.2">
      <c r="A77" s="4" t="s">
        <v>91</v>
      </c>
      <c r="B77" s="63">
        <v>4</v>
      </c>
    </row>
    <row r="78" spans="1:2" x14ac:dyDescent="0.2">
      <c r="A78" s="2" t="s">
        <v>92</v>
      </c>
      <c r="B78" s="63">
        <v>5</v>
      </c>
    </row>
    <row r="79" spans="1:2" x14ac:dyDescent="0.2">
      <c r="A79" s="4" t="s">
        <v>93</v>
      </c>
      <c r="B79" s="16">
        <v>6</v>
      </c>
    </row>
    <row r="80" spans="1:2" x14ac:dyDescent="0.2">
      <c r="A80" s="2" t="s">
        <v>94</v>
      </c>
      <c r="B80" s="63">
        <v>7</v>
      </c>
    </row>
    <row r="81" spans="1:2" x14ac:dyDescent="0.2">
      <c r="A81" s="4" t="s">
        <v>95</v>
      </c>
      <c r="B81" s="63">
        <v>4</v>
      </c>
    </row>
    <row r="82" spans="1:2" x14ac:dyDescent="0.2">
      <c r="A82" s="2" t="s">
        <v>96</v>
      </c>
      <c r="B82" s="16">
        <v>1</v>
      </c>
    </row>
    <row r="83" spans="1:2" x14ac:dyDescent="0.2">
      <c r="A83" s="4" t="s">
        <v>97</v>
      </c>
      <c r="B83" s="16">
        <v>5</v>
      </c>
    </row>
    <row r="84" spans="1:2" x14ac:dyDescent="0.2">
      <c r="A84" s="2" t="s">
        <v>98</v>
      </c>
      <c r="B84" s="16">
        <v>7</v>
      </c>
    </row>
    <row r="85" spans="1:2" x14ac:dyDescent="0.2">
      <c r="A85" s="4" t="s">
        <v>99</v>
      </c>
      <c r="B85" s="16">
        <v>7</v>
      </c>
    </row>
    <row r="86" spans="1:2" x14ac:dyDescent="0.2">
      <c r="A86" s="2" t="s">
        <v>100</v>
      </c>
      <c r="B86" s="63">
        <v>5</v>
      </c>
    </row>
  </sheetData>
  <sortState xmlns:xlrd2="http://schemas.microsoft.com/office/spreadsheetml/2017/richdata2" ref="A2:B86">
    <sortCondition ref="A2:A8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986E-330D-4CD0-BE27-FD76D7E90FF9}">
  <dimension ref="A1:T59"/>
  <sheetViews>
    <sheetView topLeftCell="A26" workbookViewId="0">
      <selection activeCell="T2" sqref="T2"/>
    </sheetView>
  </sheetViews>
  <sheetFormatPr baseColWidth="10" defaultColWidth="8.83203125" defaultRowHeight="15" x14ac:dyDescent="0.2"/>
  <sheetData>
    <row r="1" spans="1:20" ht="42" x14ac:dyDescent="0.2">
      <c r="A1" s="6" t="s">
        <v>0</v>
      </c>
      <c r="B1" s="6" t="s">
        <v>1</v>
      </c>
      <c r="C1" s="6" t="s">
        <v>2</v>
      </c>
      <c r="D1" s="13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9" t="s">
        <v>15</v>
      </c>
      <c r="S1" s="17" t="s">
        <v>101</v>
      </c>
      <c r="T1" s="17" t="s">
        <v>118</v>
      </c>
    </row>
    <row r="2" spans="1:20" ht="16" x14ac:dyDescent="0.2">
      <c r="A2" s="2" t="s">
        <v>16</v>
      </c>
      <c r="B2" s="1">
        <v>3</v>
      </c>
      <c r="C2" s="1"/>
      <c r="D2" s="12">
        <v>5</v>
      </c>
      <c r="E2" s="14">
        <v>3</v>
      </c>
      <c r="F2" s="3">
        <v>0.59826000899999987</v>
      </c>
      <c r="G2" s="3">
        <v>-0.59388476899999987</v>
      </c>
      <c r="H2" s="3">
        <v>-0.44651156100000006</v>
      </c>
      <c r="I2" s="3">
        <v>-0.49753872999999998</v>
      </c>
      <c r="J2" s="3">
        <v>-0.46898393200000005</v>
      </c>
      <c r="K2" s="3">
        <v>0.18846258800000001</v>
      </c>
      <c r="L2" s="3">
        <v>-1.2461249699999999</v>
      </c>
      <c r="M2" s="3">
        <v>-0.207091578</v>
      </c>
      <c r="N2" s="3">
        <v>-0.65264689300000023</v>
      </c>
      <c r="O2" s="3">
        <v>-0.13824424100000005</v>
      </c>
      <c r="P2" s="8">
        <v>3.4537693953367814</v>
      </c>
      <c r="S2" s="16">
        <v>5</v>
      </c>
      <c r="T2" s="15">
        <f>IF(B2-S2=0,1,0)</f>
        <v>0</v>
      </c>
    </row>
    <row r="3" spans="1:20" ht="16" x14ac:dyDescent="0.2">
      <c r="A3" s="4" t="s">
        <v>17</v>
      </c>
      <c r="B3" s="1">
        <v>4</v>
      </c>
      <c r="C3" s="1"/>
      <c r="D3" s="12">
        <v>4</v>
      </c>
      <c r="E3" s="14">
        <v>4</v>
      </c>
      <c r="F3" s="5">
        <v>0.59826000899999987</v>
      </c>
      <c r="G3" s="5">
        <v>7.0693472900000026E-2</v>
      </c>
      <c r="H3" s="5">
        <v>-0.21414330000000004</v>
      </c>
      <c r="I3" s="5">
        <v>0.16264810600000001</v>
      </c>
      <c r="J3" s="5">
        <v>-0.13088889400000001</v>
      </c>
      <c r="K3" s="5">
        <v>2.2722765699999998</v>
      </c>
      <c r="L3" s="5">
        <v>-0.78133432699999994</v>
      </c>
      <c r="M3" s="5">
        <v>-0.4500862610000001</v>
      </c>
      <c r="N3" s="5">
        <v>-0.269099849</v>
      </c>
      <c r="O3" s="5">
        <v>-0.24397993900000003</v>
      </c>
      <c r="P3" s="8">
        <v>6.56059899197645</v>
      </c>
      <c r="S3" s="16">
        <v>4</v>
      </c>
      <c r="T3" s="15">
        <f t="shared" ref="T3:T57" si="0">IF(B3-S3=0,1,0)</f>
        <v>1</v>
      </c>
    </row>
    <row r="4" spans="1:20" ht="16" x14ac:dyDescent="0.2">
      <c r="A4" s="2" t="s">
        <v>18</v>
      </c>
      <c r="B4" s="1">
        <v>3</v>
      </c>
      <c r="C4" s="1"/>
      <c r="D4" s="12">
        <v>3</v>
      </c>
      <c r="E4" s="14">
        <v>5</v>
      </c>
      <c r="F4" s="3">
        <v>0.24339538400000005</v>
      </c>
      <c r="G4" s="3">
        <v>0.24019036800000002</v>
      </c>
      <c r="H4" s="3">
        <v>0.50878017999999992</v>
      </c>
      <c r="I4" s="3">
        <v>-0.63345954900000001</v>
      </c>
      <c r="J4" s="3">
        <v>-0.6175971360000001</v>
      </c>
      <c r="K4" s="3">
        <v>-0.96507729600000003</v>
      </c>
      <c r="L4" s="3">
        <v>0.61303758600000002</v>
      </c>
      <c r="M4" s="3">
        <v>-0.43264048900000007</v>
      </c>
      <c r="N4" s="3">
        <v>0.10246135000000001</v>
      </c>
      <c r="O4" s="3">
        <v>-5.6005365600000002E-2</v>
      </c>
      <c r="P4" s="8">
        <v>2.6664892101501581</v>
      </c>
      <c r="S4" s="16">
        <v>5</v>
      </c>
      <c r="T4" s="15">
        <f t="shared" si="0"/>
        <v>0</v>
      </c>
    </row>
    <row r="5" spans="1:20" ht="16" x14ac:dyDescent="0.2">
      <c r="A5" s="4" t="s">
        <v>19</v>
      </c>
      <c r="B5" s="1">
        <v>4</v>
      </c>
      <c r="C5" s="1"/>
      <c r="D5" s="12">
        <v>4</v>
      </c>
      <c r="E5" s="14">
        <v>4</v>
      </c>
      <c r="F5" s="5">
        <v>-0.35987447800000011</v>
      </c>
      <c r="G5" s="5">
        <v>-0.52052361800000002</v>
      </c>
      <c r="H5" s="5">
        <v>-0.49814895199999998</v>
      </c>
      <c r="I5" s="5">
        <v>-0.20627983200000002</v>
      </c>
      <c r="J5" s="5">
        <v>-1.5835829599999998</v>
      </c>
      <c r="K5" s="5">
        <v>9.5435178200000012E-2</v>
      </c>
      <c r="L5" s="5">
        <v>0.92289801200000021</v>
      </c>
      <c r="M5" s="5">
        <v>-0.90492246300000001</v>
      </c>
      <c r="N5" s="5">
        <v>-0.21066885400000002</v>
      </c>
      <c r="O5" s="5">
        <v>-0.29097358200000006</v>
      </c>
      <c r="P5" s="8">
        <v>5.0076734853875191</v>
      </c>
      <c r="S5" s="16">
        <v>5</v>
      </c>
      <c r="T5" s="15">
        <f t="shared" si="0"/>
        <v>0</v>
      </c>
    </row>
    <row r="6" spans="1:20" ht="16" x14ac:dyDescent="0.2">
      <c r="A6" s="2" t="s">
        <v>20</v>
      </c>
      <c r="B6" s="1">
        <v>5</v>
      </c>
      <c r="C6" s="1"/>
      <c r="D6" s="12">
        <v>5</v>
      </c>
      <c r="E6" s="14">
        <v>5</v>
      </c>
      <c r="F6" s="3">
        <v>0.34985477100000012</v>
      </c>
      <c r="G6" s="3">
        <v>3.15013067E-3</v>
      </c>
      <c r="H6" s="3">
        <v>1.4640719200000001</v>
      </c>
      <c r="I6" s="3">
        <v>0.78400042300000006</v>
      </c>
      <c r="J6" s="3">
        <v>0.97999480400000005</v>
      </c>
      <c r="K6" s="3">
        <v>-1.09531567</v>
      </c>
      <c r="L6" s="3">
        <v>-0.98790794399999993</v>
      </c>
      <c r="M6" s="3">
        <v>-6.627927380000001E-2</v>
      </c>
      <c r="N6" s="3">
        <v>3.6539201399999999E-2</v>
      </c>
      <c r="O6" s="3">
        <v>-0.16644042700000003</v>
      </c>
      <c r="P6" s="8">
        <v>6.0500703420472925</v>
      </c>
      <c r="S6" s="16">
        <v>5</v>
      </c>
      <c r="T6" s="15">
        <f t="shared" si="0"/>
        <v>1</v>
      </c>
    </row>
    <row r="7" spans="1:20" ht="16" x14ac:dyDescent="0.2">
      <c r="A7" s="4" t="s">
        <v>21</v>
      </c>
      <c r="B7" s="1">
        <v>5</v>
      </c>
      <c r="C7" s="1"/>
      <c r="D7" s="12">
        <v>5</v>
      </c>
      <c r="E7" s="14">
        <v>5</v>
      </c>
      <c r="F7" s="5">
        <v>0.84666524600000015</v>
      </c>
      <c r="G7" s="5">
        <v>-0.27929739599999998</v>
      </c>
      <c r="H7" s="5">
        <v>1.0509727900000001</v>
      </c>
      <c r="I7" s="5">
        <v>-0.14802805200000002</v>
      </c>
      <c r="J7" s="5">
        <v>-0.14017721899999999</v>
      </c>
      <c r="K7" s="5">
        <v>-0.92786633200000002</v>
      </c>
      <c r="L7" s="5">
        <v>-6.6832640699999992E-3</v>
      </c>
      <c r="M7" s="5">
        <v>-0.85632352700000003</v>
      </c>
      <c r="N7" s="5">
        <v>-0.60620174300000007</v>
      </c>
      <c r="O7" s="5">
        <v>-0.42725514799999997</v>
      </c>
      <c r="P7" s="8">
        <v>4.0852529286887211</v>
      </c>
      <c r="S7" s="16">
        <v>5</v>
      </c>
      <c r="T7" s="15">
        <f t="shared" si="0"/>
        <v>1</v>
      </c>
    </row>
    <row r="8" spans="1:20" ht="16" x14ac:dyDescent="0.2">
      <c r="A8" s="2" t="s">
        <v>22</v>
      </c>
      <c r="B8" s="1">
        <v>5</v>
      </c>
      <c r="C8" s="1"/>
      <c r="D8" s="12">
        <v>5</v>
      </c>
      <c r="E8" s="14">
        <v>5</v>
      </c>
      <c r="F8" s="3">
        <v>1.1660434100000001</v>
      </c>
      <c r="G8" s="3">
        <v>-0.49306639800000002</v>
      </c>
      <c r="H8" s="3">
        <v>0.92187931100000009</v>
      </c>
      <c r="I8" s="3">
        <v>0.5704105639999999</v>
      </c>
      <c r="J8" s="3">
        <v>0.23692878600000003</v>
      </c>
      <c r="K8" s="3">
        <v>-0.87204988600000022</v>
      </c>
      <c r="L8" s="3">
        <v>-6.6832640699999992E-3</v>
      </c>
      <c r="M8" s="3">
        <v>-5.2190713299999992E-3</v>
      </c>
      <c r="N8" s="3">
        <v>-0.5163079049999999</v>
      </c>
      <c r="O8" s="3">
        <v>-0.40845769100000007</v>
      </c>
      <c r="P8" s="8">
        <v>4.0280910770341336</v>
      </c>
      <c r="S8" s="16">
        <v>5</v>
      </c>
      <c r="T8" s="15">
        <f t="shared" si="0"/>
        <v>1</v>
      </c>
    </row>
    <row r="9" spans="1:20" ht="16" x14ac:dyDescent="0.2">
      <c r="A9" s="4" t="s">
        <v>23</v>
      </c>
      <c r="B9" s="1">
        <v>3</v>
      </c>
      <c r="C9" s="1"/>
      <c r="D9" s="12">
        <v>3</v>
      </c>
      <c r="E9" s="14">
        <v>5</v>
      </c>
      <c r="F9" s="5">
        <v>0.27888184600000004</v>
      </c>
      <c r="G9" s="5">
        <v>-0.57820506500000002</v>
      </c>
      <c r="H9" s="5">
        <v>-0.36905547400000005</v>
      </c>
      <c r="I9" s="5">
        <v>-0.2839488710000001</v>
      </c>
      <c r="J9" s="5">
        <v>-0.4875605830000001</v>
      </c>
      <c r="K9" s="5">
        <v>-1.00228826</v>
      </c>
      <c r="L9" s="5">
        <v>0.56139418200000002</v>
      </c>
      <c r="M9" s="5">
        <v>-0.81644747600000012</v>
      </c>
      <c r="N9" s="5">
        <v>-0.12077501600000001</v>
      </c>
      <c r="O9" s="5">
        <v>-0.19698629600000003</v>
      </c>
      <c r="P9" s="8">
        <v>2.9063622770132969</v>
      </c>
      <c r="S9" s="16">
        <v>5</v>
      </c>
      <c r="T9" s="15">
        <f t="shared" si="0"/>
        <v>0</v>
      </c>
    </row>
    <row r="10" spans="1:20" ht="16" x14ac:dyDescent="0.2">
      <c r="A10" s="2" t="s">
        <v>24</v>
      </c>
      <c r="B10" s="1">
        <v>5</v>
      </c>
      <c r="C10" s="1"/>
      <c r="D10" s="12">
        <v>5</v>
      </c>
      <c r="E10" s="14">
        <v>5</v>
      </c>
      <c r="F10" s="3">
        <v>0.63374647100000014</v>
      </c>
      <c r="G10" s="3">
        <v>-0.2819225050000001</v>
      </c>
      <c r="H10" s="3">
        <v>1.2058849600000001</v>
      </c>
      <c r="I10" s="3">
        <v>-0.36161791100000007</v>
      </c>
      <c r="J10" s="3">
        <v>-0.46898393200000005</v>
      </c>
      <c r="K10" s="3">
        <v>-0.90926085000000001</v>
      </c>
      <c r="L10" s="3">
        <v>-0.41983049800000005</v>
      </c>
      <c r="M10" s="3">
        <v>1.1474480200000001</v>
      </c>
      <c r="N10" s="3">
        <v>-0.12227324700000003</v>
      </c>
      <c r="O10" s="3">
        <v>0.43507820800000008</v>
      </c>
      <c r="P10" s="8">
        <v>4.8098805593427443</v>
      </c>
      <c r="S10" s="16">
        <v>3</v>
      </c>
      <c r="T10" s="15">
        <f t="shared" si="0"/>
        <v>0</v>
      </c>
    </row>
    <row r="11" spans="1:20" ht="16" x14ac:dyDescent="0.2">
      <c r="A11" s="2" t="s">
        <v>26</v>
      </c>
      <c r="B11" s="1">
        <v>6</v>
      </c>
      <c r="C11" s="1"/>
      <c r="D11" s="12">
        <v>6</v>
      </c>
      <c r="E11" s="14">
        <v>7</v>
      </c>
      <c r="F11" s="3">
        <v>-0.99863080300000007</v>
      </c>
      <c r="G11" s="3">
        <v>2.9617897399999999</v>
      </c>
      <c r="H11" s="3">
        <v>-1.8149024300000001</v>
      </c>
      <c r="I11" s="3">
        <v>2.2014604000000002</v>
      </c>
      <c r="J11" s="3">
        <v>0.57130849400000006</v>
      </c>
      <c r="K11" s="3">
        <v>-0.49994024599999998</v>
      </c>
      <c r="L11" s="3">
        <v>1.69754907</v>
      </c>
      <c r="M11" s="3">
        <v>4.3462549499999996</v>
      </c>
      <c r="N11" s="3">
        <v>-0.30505738500000007</v>
      </c>
      <c r="O11" s="3">
        <v>-0.3591143650000001</v>
      </c>
      <c r="P11" s="8">
        <v>40.47972238367187</v>
      </c>
      <c r="S11" s="16">
        <v>6</v>
      </c>
      <c r="T11" s="15">
        <f t="shared" si="0"/>
        <v>1</v>
      </c>
    </row>
    <row r="12" spans="1:20" ht="16" x14ac:dyDescent="0.2">
      <c r="A12" s="4" t="s">
        <v>27</v>
      </c>
      <c r="B12" s="1">
        <v>6</v>
      </c>
      <c r="C12" s="1"/>
      <c r="D12" s="12">
        <v>6</v>
      </c>
      <c r="E12" s="14">
        <v>3</v>
      </c>
      <c r="F12" s="5">
        <v>-0.46633386600000004</v>
      </c>
      <c r="G12" s="5">
        <v>1.05439982</v>
      </c>
      <c r="H12" s="5">
        <v>-5.9231125400000008E-2</v>
      </c>
      <c r="I12" s="5">
        <v>1.9296187599999999</v>
      </c>
      <c r="J12" s="5">
        <v>0.36696533900000006</v>
      </c>
      <c r="K12" s="5">
        <v>0.46754481800000003</v>
      </c>
      <c r="L12" s="5">
        <v>-0.83297773100000005</v>
      </c>
      <c r="M12" s="5">
        <v>3.7443758100000002</v>
      </c>
      <c r="N12" s="5">
        <v>-0.400944146</v>
      </c>
      <c r="O12" s="5">
        <v>-0.37791182300000009</v>
      </c>
      <c r="P12" s="8">
        <v>20.427200518882138</v>
      </c>
      <c r="S12" s="16">
        <v>6</v>
      </c>
      <c r="T12" s="15">
        <f t="shared" si="0"/>
        <v>1</v>
      </c>
    </row>
    <row r="13" spans="1:20" ht="16" x14ac:dyDescent="0.2">
      <c r="A13" s="4" t="s">
        <v>29</v>
      </c>
      <c r="B13" s="1">
        <v>4</v>
      </c>
      <c r="C13" s="1"/>
      <c r="D13" s="12">
        <v>4</v>
      </c>
      <c r="E13" s="14">
        <v>4</v>
      </c>
      <c r="F13" s="5">
        <v>0.66923293400000006</v>
      </c>
      <c r="G13" s="5">
        <v>-0.40480598000000007</v>
      </c>
      <c r="H13" s="5">
        <v>-0.6788798220000003</v>
      </c>
      <c r="I13" s="5">
        <v>-0.63345954900000001</v>
      </c>
      <c r="J13" s="5">
        <v>-1.3420865000000002</v>
      </c>
      <c r="K13" s="5">
        <v>2.4211204300000002</v>
      </c>
      <c r="L13" s="5">
        <v>-0.36818709400000005</v>
      </c>
      <c r="M13" s="5">
        <v>-0.64074362800000018</v>
      </c>
      <c r="N13" s="5">
        <v>-0.37996891700000013</v>
      </c>
      <c r="O13" s="5">
        <v>-0.49774561299999998</v>
      </c>
      <c r="P13" s="8">
        <v>10.075150933327008</v>
      </c>
      <c r="S13" s="16">
        <v>4</v>
      </c>
      <c r="T13" s="15">
        <f t="shared" si="0"/>
        <v>1</v>
      </c>
    </row>
    <row r="14" spans="1:20" ht="16" x14ac:dyDescent="0.2">
      <c r="A14" s="2" t="s">
        <v>30</v>
      </c>
      <c r="B14" s="1">
        <v>4</v>
      </c>
      <c r="C14" s="1"/>
      <c r="D14" s="12">
        <v>4</v>
      </c>
      <c r="E14" s="14">
        <v>6</v>
      </c>
      <c r="F14" s="3">
        <v>3.0476608999999998E-2</v>
      </c>
      <c r="G14" s="3">
        <v>-0.46525443399999999</v>
      </c>
      <c r="H14" s="3">
        <v>-1.27270982</v>
      </c>
      <c r="I14" s="3">
        <v>0.49274152499999996</v>
      </c>
      <c r="J14" s="3">
        <v>-1.1005900500000001</v>
      </c>
      <c r="K14" s="3">
        <v>0.48615030000000004</v>
      </c>
      <c r="L14" s="3">
        <v>-0.88462113600000014</v>
      </c>
      <c r="M14" s="3">
        <v>-1.1479171500000001</v>
      </c>
      <c r="N14" s="3">
        <v>-0.25711400400000001</v>
      </c>
      <c r="O14" s="3">
        <v>-0.27452580700000007</v>
      </c>
      <c r="P14" s="8">
        <v>5.7693559491662709</v>
      </c>
      <c r="S14" s="16">
        <v>4</v>
      </c>
      <c r="T14" s="15">
        <f t="shared" si="0"/>
        <v>1</v>
      </c>
    </row>
    <row r="15" spans="1:20" ht="16" x14ac:dyDescent="0.2">
      <c r="A15" s="4" t="s">
        <v>31</v>
      </c>
      <c r="B15" s="1">
        <v>5</v>
      </c>
      <c r="C15" s="1"/>
      <c r="D15" s="12">
        <v>5</v>
      </c>
      <c r="E15" s="14">
        <v>5</v>
      </c>
      <c r="F15" s="5">
        <v>1.2370163300000001</v>
      </c>
      <c r="G15" s="5">
        <v>-0.46213268200000002</v>
      </c>
      <c r="H15" s="5">
        <v>0.22477452699999997</v>
      </c>
      <c r="I15" s="5">
        <v>0.25973440599999997</v>
      </c>
      <c r="J15" s="5">
        <v>1.4008979899999999E-2</v>
      </c>
      <c r="K15" s="5">
        <v>-0.68599506600000015</v>
      </c>
      <c r="L15" s="5">
        <v>0.30317716100000008</v>
      </c>
      <c r="M15" s="5">
        <v>0.71628822000000003</v>
      </c>
      <c r="N15" s="5">
        <v>-0.61818758899999993</v>
      </c>
      <c r="O15" s="5">
        <v>-0.49539593100000001</v>
      </c>
      <c r="P15" s="8">
        <v>3.5651052762422508</v>
      </c>
      <c r="S15" s="16">
        <v>5</v>
      </c>
      <c r="T15" s="15">
        <f t="shared" si="0"/>
        <v>1</v>
      </c>
    </row>
    <row r="16" spans="1:20" ht="16" x14ac:dyDescent="0.2">
      <c r="A16" s="4" t="s">
        <v>33</v>
      </c>
      <c r="B16" s="1">
        <v>1</v>
      </c>
      <c r="C16" s="1"/>
      <c r="D16" s="12">
        <v>1</v>
      </c>
      <c r="E16" s="14">
        <v>1</v>
      </c>
      <c r="F16" s="5">
        <v>-1.4244683500000002</v>
      </c>
      <c r="G16" s="5">
        <v>-0.7686318820000001</v>
      </c>
      <c r="H16" s="5">
        <v>-1.4534406900000001</v>
      </c>
      <c r="I16" s="5">
        <v>-0.24511435100000004</v>
      </c>
      <c r="J16" s="5">
        <v>-0.26464077700000005</v>
      </c>
      <c r="K16" s="5">
        <v>0.22567355199999997</v>
      </c>
      <c r="L16" s="5">
        <v>0.56139418200000002</v>
      </c>
      <c r="M16" s="5">
        <v>-1.1092872200000001</v>
      </c>
      <c r="N16" s="5">
        <v>-0.76801065300000004</v>
      </c>
      <c r="O16" s="5">
        <v>-0.52829148100000001</v>
      </c>
      <c r="P16" s="8">
        <v>7.328053044804208</v>
      </c>
      <c r="S16" s="16">
        <v>1</v>
      </c>
      <c r="T16" s="15">
        <f t="shared" si="0"/>
        <v>1</v>
      </c>
    </row>
    <row r="17" spans="1:20" ht="16" x14ac:dyDescent="0.2">
      <c r="A17" s="4" t="s">
        <v>37</v>
      </c>
      <c r="B17" s="1">
        <v>1</v>
      </c>
      <c r="C17" s="1"/>
      <c r="D17" s="12">
        <v>1</v>
      </c>
      <c r="E17" s="14">
        <v>5</v>
      </c>
      <c r="F17" s="5">
        <v>-1.1405766500000001</v>
      </c>
      <c r="G17" s="5">
        <v>-0.95685928400000009</v>
      </c>
      <c r="H17" s="5">
        <v>-1.2468911300000001</v>
      </c>
      <c r="I17" s="5">
        <v>-2.2062575999999998</v>
      </c>
      <c r="J17" s="5">
        <v>-0.4875605830000001</v>
      </c>
      <c r="K17" s="5">
        <v>0.20706807000000002</v>
      </c>
      <c r="L17" s="5">
        <v>1.6459056700000003</v>
      </c>
      <c r="M17" s="5">
        <v>-0.98467456499999995</v>
      </c>
      <c r="N17" s="5">
        <v>-0.64515574000000009</v>
      </c>
      <c r="O17" s="5">
        <v>-0.50009529500000005</v>
      </c>
      <c r="P17" s="8">
        <v>13.264308087463149</v>
      </c>
      <c r="S17" s="16">
        <v>1</v>
      </c>
      <c r="T17" s="15">
        <f t="shared" si="0"/>
        <v>1</v>
      </c>
    </row>
    <row r="18" spans="1:20" ht="16" x14ac:dyDescent="0.2">
      <c r="A18" s="2" t="s">
        <v>38</v>
      </c>
      <c r="B18" s="1">
        <v>4</v>
      </c>
      <c r="C18" s="1"/>
      <c r="D18" s="12">
        <v>3</v>
      </c>
      <c r="E18" s="14">
        <v>4</v>
      </c>
      <c r="F18" s="3">
        <v>0.66923293400000006</v>
      </c>
      <c r="G18" s="3">
        <v>-0.52655427399999999</v>
      </c>
      <c r="H18" s="3">
        <v>-0.26578069100000007</v>
      </c>
      <c r="I18" s="3">
        <v>-0.55579051000000013</v>
      </c>
      <c r="J18" s="3">
        <v>-0.30179407800000002</v>
      </c>
      <c r="K18" s="3">
        <v>0.74662704800000013</v>
      </c>
      <c r="L18" s="3">
        <v>-1.1944815600000001</v>
      </c>
      <c r="M18" s="3">
        <v>-0.80772459000000008</v>
      </c>
      <c r="N18" s="3">
        <v>0.129429501</v>
      </c>
      <c r="O18" s="3">
        <v>3.6001000900000002</v>
      </c>
      <c r="P18" s="8">
        <v>16.809884068641161</v>
      </c>
      <c r="S18" s="16">
        <v>3</v>
      </c>
      <c r="T18" s="15">
        <f t="shared" si="0"/>
        <v>0</v>
      </c>
    </row>
    <row r="19" spans="1:20" ht="16" x14ac:dyDescent="0.2">
      <c r="A19" s="2" t="s">
        <v>42</v>
      </c>
      <c r="B19" s="1">
        <v>7</v>
      </c>
      <c r="C19" s="1"/>
      <c r="D19" s="12">
        <v>3</v>
      </c>
      <c r="E19" s="14">
        <v>7</v>
      </c>
      <c r="F19" s="3">
        <v>-4.0496315999999997E-2</v>
      </c>
      <c r="G19" s="3">
        <v>-4.0341538200000006E-2</v>
      </c>
      <c r="H19" s="3">
        <v>-0.26578069100000007</v>
      </c>
      <c r="I19" s="3">
        <v>0.35682070500000013</v>
      </c>
      <c r="J19" s="3">
        <v>-0.32037072900000013</v>
      </c>
      <c r="K19" s="3">
        <v>9.5435178200000012E-2</v>
      </c>
      <c r="L19" s="3">
        <v>-0.78133432699999994</v>
      </c>
      <c r="M19" s="3">
        <v>0.187930549</v>
      </c>
      <c r="N19" s="3">
        <v>1.2710812499999999</v>
      </c>
      <c r="O19" s="3">
        <v>5.1790865000000004</v>
      </c>
      <c r="P19" s="8">
        <v>29.397358799046774</v>
      </c>
      <c r="S19" s="16">
        <v>3</v>
      </c>
      <c r="T19" s="15">
        <f t="shared" si="0"/>
        <v>0</v>
      </c>
    </row>
    <row r="20" spans="1:20" ht="16" x14ac:dyDescent="0.2">
      <c r="A20" s="4" t="s">
        <v>43</v>
      </c>
      <c r="B20" s="1">
        <v>4</v>
      </c>
      <c r="C20" s="1"/>
      <c r="D20" s="12">
        <v>4</v>
      </c>
      <c r="E20" s="14">
        <v>4</v>
      </c>
      <c r="F20" s="5">
        <v>1.02409756</v>
      </c>
      <c r="G20" s="5">
        <v>-0.78069319300000006</v>
      </c>
      <c r="H20" s="5">
        <v>-8.5049821099999992E-2</v>
      </c>
      <c r="I20" s="5">
        <v>-1.77907788</v>
      </c>
      <c r="J20" s="5">
        <v>-0.69190373800000005</v>
      </c>
      <c r="K20" s="5">
        <v>1.24897506</v>
      </c>
      <c r="L20" s="5">
        <v>0.7679677989999999</v>
      </c>
      <c r="M20" s="5">
        <v>-0.73544924800000011</v>
      </c>
      <c r="N20" s="5">
        <v>-0.50582029100000003</v>
      </c>
      <c r="O20" s="5">
        <v>-0.42960483000000005</v>
      </c>
      <c r="P20" s="8">
        <v>8.4403533473571937</v>
      </c>
      <c r="S20" s="16">
        <v>5</v>
      </c>
      <c r="T20" s="15">
        <f t="shared" si="0"/>
        <v>0</v>
      </c>
    </row>
    <row r="21" spans="1:20" ht="16" x14ac:dyDescent="0.2">
      <c r="A21" s="2" t="s">
        <v>44</v>
      </c>
      <c r="B21" s="1">
        <v>5</v>
      </c>
      <c r="C21" s="1"/>
      <c r="D21" s="12">
        <v>5</v>
      </c>
      <c r="E21" s="14">
        <v>5</v>
      </c>
      <c r="F21" s="3">
        <v>0.95312463400000014</v>
      </c>
      <c r="G21" s="3">
        <v>-0.22409916000000002</v>
      </c>
      <c r="H21" s="3">
        <v>1.18006627</v>
      </c>
      <c r="I21" s="3">
        <v>0.29856892600000007</v>
      </c>
      <c r="J21" s="3">
        <v>0.58988514499999989</v>
      </c>
      <c r="K21" s="3">
        <v>-0.55575669200000011</v>
      </c>
      <c r="L21" s="3">
        <v>-0.21325688100000004</v>
      </c>
      <c r="M21" s="3">
        <v>-0.4750087930000001</v>
      </c>
      <c r="N21" s="3">
        <v>-0.42491583600000005</v>
      </c>
      <c r="O21" s="3">
        <v>-0.39905896200000007</v>
      </c>
      <c r="P21" s="8">
        <v>3.7081101636946903</v>
      </c>
      <c r="S21" s="16">
        <v>5</v>
      </c>
      <c r="T21" s="15">
        <f t="shared" si="0"/>
        <v>1</v>
      </c>
    </row>
    <row r="22" spans="1:20" ht="16" x14ac:dyDescent="0.2">
      <c r="A22" s="4" t="s">
        <v>45</v>
      </c>
      <c r="B22" s="1">
        <v>2</v>
      </c>
      <c r="C22" s="1"/>
      <c r="D22" s="12">
        <v>2</v>
      </c>
      <c r="E22" s="14">
        <v>2</v>
      </c>
      <c r="F22" s="5">
        <v>6.5963071500000012E-2</v>
      </c>
      <c r="G22" s="5">
        <v>-1.1351822200000001E-4</v>
      </c>
      <c r="H22" s="5">
        <v>0.84442322400000003</v>
      </c>
      <c r="I22" s="5">
        <v>0.51215878399999992</v>
      </c>
      <c r="J22" s="5">
        <v>3.6550324700000001</v>
      </c>
      <c r="K22" s="5">
        <v>-0.36970187200000004</v>
      </c>
      <c r="L22" s="5">
        <v>-0.10997007200000002</v>
      </c>
      <c r="M22" s="5">
        <v>-0.51114646399999997</v>
      </c>
      <c r="N22" s="5">
        <v>0.44106147400000001</v>
      </c>
      <c r="O22" s="5">
        <v>-7.9502187200000018E-2</v>
      </c>
      <c r="P22" s="8">
        <v>14.949870115806471</v>
      </c>
      <c r="S22" s="16">
        <v>3</v>
      </c>
      <c r="T22" s="15">
        <f t="shared" si="0"/>
        <v>0</v>
      </c>
    </row>
    <row r="23" spans="1:20" ht="16" x14ac:dyDescent="0.2">
      <c r="A23" s="2" t="s">
        <v>46</v>
      </c>
      <c r="B23" s="1">
        <v>5</v>
      </c>
      <c r="C23" s="1"/>
      <c r="D23" s="12">
        <v>5</v>
      </c>
      <c r="E23" s="14">
        <v>5</v>
      </c>
      <c r="F23" s="3">
        <v>0.70471939600000011</v>
      </c>
      <c r="G23" s="3">
        <v>1.2160639499999999E-2</v>
      </c>
      <c r="H23" s="3">
        <v>1.4898906200000002</v>
      </c>
      <c r="I23" s="3">
        <v>0.55099330400000002</v>
      </c>
      <c r="J23" s="3">
        <v>0.162622184</v>
      </c>
      <c r="K23" s="3">
        <v>-0.31388542600000008</v>
      </c>
      <c r="L23" s="3">
        <v>-0.98790794399999993</v>
      </c>
      <c r="M23" s="3">
        <v>-0.54479188100000009</v>
      </c>
      <c r="N23" s="3">
        <v>0.42607916800000006</v>
      </c>
      <c r="O23" s="3">
        <v>0.19306094400000001</v>
      </c>
      <c r="P23" s="8">
        <v>4.6366913077341163</v>
      </c>
      <c r="S23" s="16">
        <v>5</v>
      </c>
      <c r="T23" s="15">
        <f t="shared" si="0"/>
        <v>1</v>
      </c>
    </row>
    <row r="24" spans="1:20" ht="16" x14ac:dyDescent="0.2">
      <c r="A24" s="4" t="s">
        <v>47</v>
      </c>
      <c r="B24" s="1">
        <v>6</v>
      </c>
      <c r="C24" s="1"/>
      <c r="D24" s="12">
        <v>6</v>
      </c>
      <c r="E24" s="14">
        <v>6</v>
      </c>
      <c r="F24" s="5">
        <v>-0.25341509100000004</v>
      </c>
      <c r="G24" s="5">
        <v>2.3448182100000001</v>
      </c>
      <c r="H24" s="5">
        <v>0.7153297460000001</v>
      </c>
      <c r="I24" s="5">
        <v>1.58010808</v>
      </c>
      <c r="J24" s="5">
        <v>-1.1191667000000001</v>
      </c>
      <c r="K24" s="5">
        <v>2.0117998199999998</v>
      </c>
      <c r="L24" s="5">
        <v>2.1106963099999998</v>
      </c>
      <c r="M24" s="5">
        <v>1.0053895900000001</v>
      </c>
      <c r="N24" s="5">
        <v>1.9273062699999999</v>
      </c>
      <c r="O24" s="5">
        <v>-0.39435959800000003</v>
      </c>
      <c r="P24" s="8">
        <v>23.206578546403126</v>
      </c>
      <c r="S24" s="16">
        <v>6</v>
      </c>
      <c r="T24" s="15">
        <f t="shared" si="0"/>
        <v>1</v>
      </c>
    </row>
    <row r="25" spans="1:20" ht="16" x14ac:dyDescent="0.2">
      <c r="A25" s="2" t="s">
        <v>48</v>
      </c>
      <c r="B25" s="1">
        <v>2</v>
      </c>
      <c r="C25" s="1"/>
      <c r="D25" s="12">
        <v>2</v>
      </c>
      <c r="E25" s="14">
        <v>3</v>
      </c>
      <c r="F25" s="3">
        <v>-0.11146924100000001</v>
      </c>
      <c r="G25" s="3">
        <v>1.05667018</v>
      </c>
      <c r="H25" s="3">
        <v>1.8255336600000001</v>
      </c>
      <c r="I25" s="3">
        <v>1.5024390400000001</v>
      </c>
      <c r="J25" s="3">
        <v>2.5404334400000002</v>
      </c>
      <c r="K25" s="3">
        <v>-0.36970187200000004</v>
      </c>
      <c r="L25" s="3">
        <v>-0.88462113600000014</v>
      </c>
      <c r="M25" s="3">
        <v>0.62781323200000017</v>
      </c>
      <c r="N25" s="3">
        <v>1.1069280499999999E-2</v>
      </c>
      <c r="O25" s="3">
        <v>-9.1250598099999983E-2</v>
      </c>
      <c r="P25" s="8">
        <v>14.494508217803363</v>
      </c>
      <c r="S25" s="16">
        <v>3</v>
      </c>
      <c r="T25" s="15">
        <f t="shared" si="0"/>
        <v>0</v>
      </c>
    </row>
    <row r="26" spans="1:20" ht="16" x14ac:dyDescent="0.2">
      <c r="A26" s="4" t="s">
        <v>49</v>
      </c>
      <c r="B26" s="1">
        <v>7</v>
      </c>
      <c r="C26" s="1"/>
      <c r="D26" s="12">
        <v>7</v>
      </c>
      <c r="E26" s="14">
        <v>3</v>
      </c>
      <c r="F26" s="5">
        <v>-0.32438801600000011</v>
      </c>
      <c r="G26" s="5">
        <v>0.84637767500000005</v>
      </c>
      <c r="H26" s="5">
        <v>-0.23996199500000004</v>
      </c>
      <c r="I26" s="5">
        <v>0.90050398199999993</v>
      </c>
      <c r="J26" s="5">
        <v>-1.3420865000000002</v>
      </c>
      <c r="K26" s="5">
        <v>1.2303695800000001</v>
      </c>
      <c r="L26" s="5">
        <v>-0.67804751900000015</v>
      </c>
      <c r="M26" s="5">
        <v>-0.25070600799999998</v>
      </c>
      <c r="N26" s="5">
        <v>4.6705665700000001</v>
      </c>
      <c r="O26" s="5">
        <v>7.436052979999999E-3</v>
      </c>
      <c r="P26" s="8">
        <v>27.341926732283802</v>
      </c>
      <c r="S26" s="16">
        <v>7</v>
      </c>
      <c r="T26" s="15">
        <f t="shared" si="0"/>
        <v>1</v>
      </c>
    </row>
    <row r="27" spans="1:20" ht="16" x14ac:dyDescent="0.2">
      <c r="A27" s="2" t="s">
        <v>50</v>
      </c>
      <c r="B27" s="1">
        <v>6</v>
      </c>
      <c r="C27" s="1"/>
      <c r="D27" s="12">
        <v>7</v>
      </c>
      <c r="E27" s="14">
        <v>7</v>
      </c>
      <c r="F27" s="3">
        <v>-1.3180089700000002</v>
      </c>
      <c r="G27" s="3">
        <v>3.4575805800000001</v>
      </c>
      <c r="H27" s="3">
        <v>-0.3174180820000001</v>
      </c>
      <c r="I27" s="3">
        <v>0.33740344500000008</v>
      </c>
      <c r="J27" s="3">
        <v>0.19977548500000003</v>
      </c>
      <c r="K27" s="3">
        <v>-0.81623343999999998</v>
      </c>
      <c r="L27" s="3">
        <v>3.96985886</v>
      </c>
      <c r="M27" s="3">
        <v>2.4687966600000003E-2</v>
      </c>
      <c r="N27" s="3">
        <v>1.0733147999999999</v>
      </c>
      <c r="O27" s="3">
        <v>-0.37791182300000009</v>
      </c>
      <c r="P27" s="8">
        <v>31.667964576741834</v>
      </c>
      <c r="S27" s="16">
        <v>6</v>
      </c>
      <c r="T27" s="15">
        <f t="shared" si="0"/>
        <v>1</v>
      </c>
    </row>
    <row r="28" spans="1:20" ht="16" x14ac:dyDescent="0.2">
      <c r="A28" s="4" t="s">
        <v>51</v>
      </c>
      <c r="B28" s="1">
        <v>3</v>
      </c>
      <c r="C28" s="1"/>
      <c r="D28" s="12">
        <v>5</v>
      </c>
      <c r="E28" s="14">
        <v>3</v>
      </c>
      <c r="F28" s="5">
        <v>0.81117878399999999</v>
      </c>
      <c r="G28" s="5">
        <v>0.10709025300000002</v>
      </c>
      <c r="H28" s="5">
        <v>0.35386800600000007</v>
      </c>
      <c r="I28" s="5">
        <v>1.01700754</v>
      </c>
      <c r="J28" s="5">
        <v>0.23692878600000003</v>
      </c>
      <c r="K28" s="5">
        <v>-0.29527994400000002</v>
      </c>
      <c r="L28" s="5">
        <v>0.66468099100000011</v>
      </c>
      <c r="M28" s="5">
        <v>0.50569282700000007</v>
      </c>
      <c r="N28" s="5">
        <v>-0.15073962900000001</v>
      </c>
      <c r="O28" s="5">
        <v>-0.15469201700000001</v>
      </c>
      <c r="P28" s="8">
        <v>2.7165098488142747</v>
      </c>
      <c r="S28" s="16">
        <v>5</v>
      </c>
      <c r="T28" s="15">
        <f t="shared" si="0"/>
        <v>0</v>
      </c>
    </row>
    <row r="29" spans="1:20" ht="16" x14ac:dyDescent="0.2">
      <c r="A29" s="2" t="s">
        <v>52</v>
      </c>
      <c r="B29" s="1">
        <v>5</v>
      </c>
      <c r="C29" s="1"/>
      <c r="D29" s="12">
        <v>5</v>
      </c>
      <c r="E29" s="14">
        <v>5</v>
      </c>
      <c r="F29" s="3">
        <v>1.44993511</v>
      </c>
      <c r="G29" s="3">
        <v>-0.44730436500000009</v>
      </c>
      <c r="H29" s="3">
        <v>1.5931654</v>
      </c>
      <c r="I29" s="3">
        <v>0.18206536600000001</v>
      </c>
      <c r="J29" s="3">
        <v>0.12546888300000003</v>
      </c>
      <c r="K29" s="3">
        <v>0.44893933599999997</v>
      </c>
      <c r="L29" s="3">
        <v>0.7679677989999999</v>
      </c>
      <c r="M29" s="3">
        <v>-9.3694058600000005E-2</v>
      </c>
      <c r="N29" s="3">
        <v>-0.3155449990000001</v>
      </c>
      <c r="O29" s="3">
        <v>-0.39200991600000001</v>
      </c>
      <c r="P29" s="8">
        <v>5.942799312045457</v>
      </c>
      <c r="S29" s="16">
        <v>5</v>
      </c>
      <c r="T29" s="15">
        <f t="shared" si="0"/>
        <v>1</v>
      </c>
    </row>
    <row r="30" spans="1:20" ht="16" x14ac:dyDescent="0.2">
      <c r="A30" s="4" t="s">
        <v>53</v>
      </c>
      <c r="B30" s="1">
        <v>3</v>
      </c>
      <c r="C30" s="1"/>
      <c r="D30" s="12">
        <v>3</v>
      </c>
      <c r="E30" s="14">
        <v>3</v>
      </c>
      <c r="F30" s="5">
        <v>0.13693599600000003</v>
      </c>
      <c r="G30" s="5">
        <v>-0.12576400000000001</v>
      </c>
      <c r="H30" s="5">
        <v>-0.162505908</v>
      </c>
      <c r="I30" s="5">
        <v>4.6144547000000001E-2</v>
      </c>
      <c r="J30" s="5">
        <v>0.55273184400000008</v>
      </c>
      <c r="K30" s="5">
        <v>-0.83483892200000009</v>
      </c>
      <c r="L30" s="5">
        <v>0.25153375699999997</v>
      </c>
      <c r="M30" s="5">
        <v>1.90633911</v>
      </c>
      <c r="N30" s="5">
        <v>-0.61968581900000019</v>
      </c>
      <c r="O30" s="5">
        <v>-0.21578375300000002</v>
      </c>
      <c r="P30" s="8">
        <v>5.1935452325272422</v>
      </c>
      <c r="S30" s="16">
        <v>3</v>
      </c>
      <c r="T30" s="15">
        <f t="shared" si="0"/>
        <v>1</v>
      </c>
    </row>
    <row r="31" spans="1:20" ht="16" x14ac:dyDescent="0.2">
      <c r="A31" s="2" t="s">
        <v>56</v>
      </c>
      <c r="B31" s="1">
        <v>5</v>
      </c>
      <c r="C31" s="1"/>
      <c r="D31" s="12">
        <v>5</v>
      </c>
      <c r="E31" s="14">
        <v>5</v>
      </c>
      <c r="F31" s="3">
        <v>1.05958402</v>
      </c>
      <c r="G31" s="3">
        <v>-0.44297648200000006</v>
      </c>
      <c r="H31" s="3">
        <v>0.79278583300000016</v>
      </c>
      <c r="I31" s="3">
        <v>-1.09947379</v>
      </c>
      <c r="J31" s="3">
        <v>-0.30179407800000002</v>
      </c>
      <c r="K31" s="3">
        <v>-0.83483892200000009</v>
      </c>
      <c r="L31" s="3">
        <v>-6.6832640699999992E-3</v>
      </c>
      <c r="M31" s="3">
        <v>-0.56223765300000006</v>
      </c>
      <c r="N31" s="3">
        <v>-0.63616635600000004</v>
      </c>
      <c r="O31" s="3">
        <v>-0.47424879100000006</v>
      </c>
      <c r="P31" s="8">
        <v>4.8901095342307013</v>
      </c>
      <c r="S31" s="16">
        <v>5</v>
      </c>
      <c r="T31" s="15">
        <f t="shared" si="0"/>
        <v>1</v>
      </c>
    </row>
    <row r="32" spans="1:20" ht="16" x14ac:dyDescent="0.2">
      <c r="A32" s="4" t="s">
        <v>57</v>
      </c>
      <c r="B32" s="1">
        <v>5</v>
      </c>
      <c r="C32" s="1"/>
      <c r="D32" s="12">
        <v>5</v>
      </c>
      <c r="E32" s="14">
        <v>5</v>
      </c>
      <c r="F32" s="5">
        <v>0.59826000899999987</v>
      </c>
      <c r="G32" s="5">
        <v>-0.66256329300000005</v>
      </c>
      <c r="H32" s="5">
        <v>1.0509727900000001</v>
      </c>
      <c r="I32" s="5">
        <v>-0.34220065100000002</v>
      </c>
      <c r="J32" s="5">
        <v>-0.76621033999999988</v>
      </c>
      <c r="K32" s="5">
        <v>-0.68599506600000015</v>
      </c>
      <c r="L32" s="5">
        <v>-1.0911947500000001</v>
      </c>
      <c r="M32" s="5">
        <v>-0.51363871700000008</v>
      </c>
      <c r="N32" s="5">
        <v>-0.66762920000000026</v>
      </c>
      <c r="O32" s="5">
        <v>-0.46954942700000002</v>
      </c>
      <c r="P32" s="8">
        <v>5.1969538888112305</v>
      </c>
      <c r="S32" s="16">
        <v>5</v>
      </c>
      <c r="T32" s="15">
        <f t="shared" si="0"/>
        <v>1</v>
      </c>
    </row>
    <row r="33" spans="1:20" ht="16" x14ac:dyDescent="0.2">
      <c r="A33" s="4" t="s">
        <v>59</v>
      </c>
      <c r="B33" s="1">
        <v>4</v>
      </c>
      <c r="C33" s="1"/>
      <c r="D33" s="12">
        <v>4</v>
      </c>
      <c r="E33" s="14">
        <v>4</v>
      </c>
      <c r="F33" s="5">
        <v>0.45631415900000005</v>
      </c>
      <c r="G33" s="5">
        <v>0.32461954600000004</v>
      </c>
      <c r="H33" s="5">
        <v>-0.75633590900000003</v>
      </c>
      <c r="I33" s="5">
        <v>0.16264810600000001</v>
      </c>
      <c r="J33" s="5">
        <v>-6.0297621900000001E-2</v>
      </c>
      <c r="K33" s="5">
        <v>1.7699285599999999</v>
      </c>
      <c r="L33" s="5">
        <v>-0.47147390200000006</v>
      </c>
      <c r="M33" s="5">
        <v>0.99542057399999995</v>
      </c>
      <c r="N33" s="5">
        <v>-0.26460515699999998</v>
      </c>
      <c r="O33" s="5">
        <v>-0.11709710200000001</v>
      </c>
      <c r="P33" s="8">
        <v>5.3452591674807826</v>
      </c>
      <c r="S33" s="16">
        <v>4</v>
      </c>
      <c r="T33" s="15">
        <f t="shared" si="0"/>
        <v>1</v>
      </c>
    </row>
    <row r="34" spans="1:20" ht="16" x14ac:dyDescent="0.2">
      <c r="A34" s="2" t="s">
        <v>60</v>
      </c>
      <c r="B34" s="1">
        <v>5</v>
      </c>
      <c r="C34" s="1"/>
      <c r="D34" s="12">
        <v>5</v>
      </c>
      <c r="E34" s="14">
        <v>5</v>
      </c>
      <c r="F34" s="3">
        <v>1.5918809599999999</v>
      </c>
      <c r="G34" s="3">
        <v>-0.48128888200000008</v>
      </c>
      <c r="H34" s="3">
        <v>1.3607971399999998</v>
      </c>
      <c r="I34" s="3">
        <v>-0.20627983200000002</v>
      </c>
      <c r="J34" s="3">
        <v>0.38554198900000008</v>
      </c>
      <c r="K34" s="3">
        <v>0.89547090399999996</v>
      </c>
      <c r="L34" s="3">
        <v>-0.26490028500000007</v>
      </c>
      <c r="M34" s="3">
        <v>-2.7649349799999997E-2</v>
      </c>
      <c r="N34" s="3">
        <v>-0.58073182300000004</v>
      </c>
      <c r="O34" s="3">
        <v>-0.44135324100000001</v>
      </c>
      <c r="P34" s="8">
        <v>6.2135337502751957</v>
      </c>
      <c r="S34" s="16">
        <v>5</v>
      </c>
      <c r="T34" s="15">
        <f t="shared" si="0"/>
        <v>1</v>
      </c>
    </row>
    <row r="35" spans="1:20" ht="16" x14ac:dyDescent="0.2">
      <c r="A35" s="4" t="s">
        <v>61</v>
      </c>
      <c r="B35" s="1">
        <v>2</v>
      </c>
      <c r="C35" s="1"/>
      <c r="D35" s="12">
        <v>2</v>
      </c>
      <c r="E35" s="14">
        <v>2</v>
      </c>
      <c r="F35" s="5">
        <v>-5.0098535299999995E-3</v>
      </c>
      <c r="G35" s="5">
        <v>-0.22651142300000002</v>
      </c>
      <c r="H35" s="5">
        <v>0.12149974400000002</v>
      </c>
      <c r="I35" s="5">
        <v>-1.5849052800000001</v>
      </c>
      <c r="J35" s="5">
        <v>3.8407989800000002</v>
      </c>
      <c r="K35" s="5">
        <v>-1.15113212</v>
      </c>
      <c r="L35" s="5">
        <v>2.4205567299999999</v>
      </c>
      <c r="M35" s="5">
        <v>-0.91613760300000002</v>
      </c>
      <c r="N35" s="5">
        <v>-0.67961504500000014</v>
      </c>
      <c r="O35" s="5">
        <v>-0.521242435</v>
      </c>
      <c r="P35" s="8">
        <v>26.08683469448523</v>
      </c>
      <c r="S35" s="16">
        <v>3</v>
      </c>
      <c r="T35" s="15">
        <f t="shared" si="0"/>
        <v>0</v>
      </c>
    </row>
    <row r="36" spans="1:20" ht="16" x14ac:dyDescent="0.2">
      <c r="A36" s="4" t="s">
        <v>65</v>
      </c>
      <c r="B36" s="1">
        <v>1</v>
      </c>
      <c r="C36" s="1"/>
      <c r="D36" s="12">
        <v>1</v>
      </c>
      <c r="E36" s="14">
        <v>1</v>
      </c>
      <c r="F36" s="5">
        <v>-2.66649454</v>
      </c>
      <c r="G36" s="5">
        <v>-0.34762117600000003</v>
      </c>
      <c r="H36" s="5">
        <v>-1.7374463499999999</v>
      </c>
      <c r="I36" s="5">
        <v>-1.7208261</v>
      </c>
      <c r="J36" s="5">
        <v>-0.50613723300000002</v>
      </c>
      <c r="K36" s="5">
        <v>-0.92786633200000002</v>
      </c>
      <c r="L36" s="5">
        <v>-0.21325688100000004</v>
      </c>
      <c r="M36" s="5">
        <v>-1.4968325899999999</v>
      </c>
      <c r="N36" s="5">
        <v>-0.81295757200000007</v>
      </c>
      <c r="O36" s="5">
        <v>-0.50479466000000006</v>
      </c>
      <c r="P36" s="8">
        <v>17.529810692027272</v>
      </c>
      <c r="S36" s="16">
        <v>1</v>
      </c>
      <c r="T36" s="15">
        <f t="shared" si="0"/>
        <v>1</v>
      </c>
    </row>
    <row r="37" spans="1:20" ht="16" x14ac:dyDescent="0.2">
      <c r="A37" s="2" t="s">
        <v>66</v>
      </c>
      <c r="B37" s="1">
        <v>1</v>
      </c>
      <c r="C37" s="1"/>
      <c r="D37" s="12">
        <v>1</v>
      </c>
      <c r="E37" s="14">
        <v>1</v>
      </c>
      <c r="F37" s="3">
        <v>-3.3052508700000001</v>
      </c>
      <c r="G37" s="3">
        <v>-1.1134434799999999</v>
      </c>
      <c r="H37" s="3">
        <v>-2.8218315700000001</v>
      </c>
      <c r="I37" s="3">
        <v>-1.6043225400000001</v>
      </c>
      <c r="J37" s="3">
        <v>0.96141815399999986</v>
      </c>
      <c r="K37" s="3">
        <v>-1.28137049</v>
      </c>
      <c r="L37" s="3">
        <v>-0.88462113600000014</v>
      </c>
      <c r="M37" s="3">
        <v>-1.4120959800000001</v>
      </c>
      <c r="N37" s="3">
        <v>-0.70658319599999997</v>
      </c>
      <c r="O37" s="3">
        <v>-0.51654306999999999</v>
      </c>
      <c r="P37" s="8">
        <v>28.809905286883588</v>
      </c>
      <c r="S37" s="16">
        <v>1</v>
      </c>
      <c r="T37" s="15">
        <f t="shared" si="0"/>
        <v>1</v>
      </c>
    </row>
    <row r="38" spans="1:20" ht="16" x14ac:dyDescent="0.2">
      <c r="A38" s="2" t="s">
        <v>68</v>
      </c>
      <c r="B38" s="1">
        <v>3</v>
      </c>
      <c r="C38" s="1"/>
      <c r="D38" s="12">
        <v>3</v>
      </c>
      <c r="E38" s="14">
        <v>3</v>
      </c>
      <c r="F38" s="3">
        <v>0.66923293400000006</v>
      </c>
      <c r="G38" s="3">
        <v>-0.10313130500000001</v>
      </c>
      <c r="H38" s="3">
        <v>0.22477452699999997</v>
      </c>
      <c r="I38" s="3">
        <v>-0.63345954900000001</v>
      </c>
      <c r="J38" s="3">
        <v>-0.35752402900000008</v>
      </c>
      <c r="K38" s="3">
        <v>-0.38830735400000005</v>
      </c>
      <c r="L38" s="3">
        <v>-6.6832640699999992E-3</v>
      </c>
      <c r="M38" s="3">
        <v>1.2832758100000001</v>
      </c>
      <c r="N38" s="3">
        <v>-0.11028740099999999</v>
      </c>
      <c r="O38" s="3">
        <v>-0.24867930300000002</v>
      </c>
      <c r="P38" s="8">
        <v>2.9097555841277609</v>
      </c>
      <c r="S38" s="16">
        <v>5</v>
      </c>
      <c r="T38" s="15">
        <f t="shared" si="0"/>
        <v>0</v>
      </c>
    </row>
    <row r="39" spans="1:20" ht="16" x14ac:dyDescent="0.2">
      <c r="A39" s="4" t="s">
        <v>69</v>
      </c>
      <c r="B39" s="1">
        <v>4</v>
      </c>
      <c r="C39" s="1"/>
      <c r="D39" s="12">
        <v>3</v>
      </c>
      <c r="E39" s="14">
        <v>4</v>
      </c>
      <c r="F39" s="5">
        <v>-0.11146924100000001</v>
      </c>
      <c r="G39" s="5">
        <v>0.21628059300000002</v>
      </c>
      <c r="H39" s="5">
        <v>0.56041757099999989</v>
      </c>
      <c r="I39" s="5">
        <v>-0.16744531200000004</v>
      </c>
      <c r="J39" s="5">
        <v>-1.8808093700000001</v>
      </c>
      <c r="K39" s="5">
        <v>0.78383801200000014</v>
      </c>
      <c r="L39" s="5">
        <v>1.3876886500000001</v>
      </c>
      <c r="M39" s="5">
        <v>-0.19089193200000001</v>
      </c>
      <c r="N39" s="5">
        <v>0.93997227800000005</v>
      </c>
      <c r="O39" s="5">
        <v>0.38573488200000006</v>
      </c>
      <c r="P39" s="8">
        <v>7.5476131903500274</v>
      </c>
      <c r="S39" s="16">
        <v>3</v>
      </c>
      <c r="T39" s="15">
        <f t="shared" si="0"/>
        <v>0</v>
      </c>
    </row>
    <row r="40" spans="1:20" ht="16" x14ac:dyDescent="0.2">
      <c r="A40" s="2" t="s">
        <v>70</v>
      </c>
      <c r="B40" s="1">
        <v>1</v>
      </c>
      <c r="C40" s="1"/>
      <c r="D40" s="12">
        <v>4</v>
      </c>
      <c r="E40" s="14">
        <v>1</v>
      </c>
      <c r="F40" s="3">
        <v>0.59826000899999987</v>
      </c>
      <c r="G40" s="3">
        <v>-0.70931861100000004</v>
      </c>
      <c r="H40" s="3">
        <v>-1.9439959100000002</v>
      </c>
      <c r="I40" s="3">
        <v>-0.49753872999999998</v>
      </c>
      <c r="J40" s="3">
        <v>0.68276839700000003</v>
      </c>
      <c r="K40" s="3">
        <v>-0.51854572799999998</v>
      </c>
      <c r="L40" s="3">
        <v>-1.3494117700000001</v>
      </c>
      <c r="M40" s="3">
        <v>-0.62952848900000002</v>
      </c>
      <c r="N40" s="3">
        <v>-0.53578490300000003</v>
      </c>
      <c r="O40" s="3">
        <v>-0.46250038100000007</v>
      </c>
      <c r="P40" s="8">
        <v>8.3409654812421667</v>
      </c>
      <c r="S40" s="16">
        <v>1</v>
      </c>
      <c r="T40" s="15">
        <f t="shared" si="0"/>
        <v>1</v>
      </c>
    </row>
    <row r="41" spans="1:20" ht="16" x14ac:dyDescent="0.2">
      <c r="A41" s="4" t="s">
        <v>71</v>
      </c>
      <c r="B41" s="1">
        <v>3</v>
      </c>
      <c r="C41" s="1"/>
      <c r="D41" s="12">
        <v>5</v>
      </c>
      <c r="E41" s="14">
        <v>5</v>
      </c>
      <c r="F41" s="5">
        <v>-0.11146924100000001</v>
      </c>
      <c r="G41" s="5">
        <v>-0.81191070399999998</v>
      </c>
      <c r="H41" s="5">
        <v>0.32804931000000004</v>
      </c>
      <c r="I41" s="5">
        <v>-0.24511435100000004</v>
      </c>
      <c r="J41" s="5">
        <v>1.4008979899999999E-2</v>
      </c>
      <c r="K41" s="5">
        <v>-0.96507729600000003</v>
      </c>
      <c r="L41" s="5">
        <v>4.4960140099999997E-2</v>
      </c>
      <c r="M41" s="5">
        <v>-0.58591405899999993</v>
      </c>
      <c r="N41" s="5">
        <v>-0.40843529900000003</v>
      </c>
      <c r="O41" s="5">
        <v>-0.44840228800000004</v>
      </c>
      <c r="P41" s="8">
        <v>2.4840929199813506</v>
      </c>
      <c r="S41" s="16">
        <v>5</v>
      </c>
      <c r="T41" s="15">
        <f t="shared" si="0"/>
        <v>0</v>
      </c>
    </row>
    <row r="42" spans="1:20" ht="16" x14ac:dyDescent="0.2">
      <c r="A42" s="2" t="s">
        <v>72</v>
      </c>
      <c r="B42" s="1">
        <v>3</v>
      </c>
      <c r="C42" s="1"/>
      <c r="D42" s="12">
        <v>5</v>
      </c>
      <c r="E42" s="14">
        <v>5</v>
      </c>
      <c r="F42" s="3">
        <v>0.31436830900000012</v>
      </c>
      <c r="G42" s="3">
        <v>-0.891089664</v>
      </c>
      <c r="H42" s="3">
        <v>0.53459887600000011</v>
      </c>
      <c r="I42" s="3">
        <v>0.66749686400000008</v>
      </c>
      <c r="J42" s="3">
        <v>-0.32037072900000013</v>
      </c>
      <c r="K42" s="3">
        <v>-0.59296765600000001</v>
      </c>
      <c r="L42" s="3">
        <v>2.1106963099999998</v>
      </c>
      <c r="M42" s="3">
        <v>-0.478747172</v>
      </c>
      <c r="N42" s="3">
        <v>-0.47285921600000003</v>
      </c>
      <c r="O42" s="3">
        <v>-0.41550673700000007</v>
      </c>
      <c r="P42" s="8">
        <v>7.1589437427329585</v>
      </c>
      <c r="S42" s="16">
        <v>5</v>
      </c>
      <c r="T42" s="15">
        <f t="shared" si="0"/>
        <v>0</v>
      </c>
    </row>
    <row r="43" spans="1:20" ht="16" x14ac:dyDescent="0.2">
      <c r="A43" s="2" t="s">
        <v>74</v>
      </c>
      <c r="B43" s="1">
        <v>4</v>
      </c>
      <c r="C43" s="1"/>
      <c r="D43" s="12">
        <v>4</v>
      </c>
      <c r="E43" s="14">
        <v>1</v>
      </c>
      <c r="F43" s="3">
        <v>-0.7147391030000001</v>
      </c>
      <c r="G43" s="3">
        <v>-0.55429528900000002</v>
      </c>
      <c r="H43" s="3">
        <v>0.7153297460000001</v>
      </c>
      <c r="I43" s="3">
        <v>-1.9149986999999999</v>
      </c>
      <c r="J43" s="3">
        <v>-1.13774335</v>
      </c>
      <c r="K43" s="3">
        <v>3.7979260999999997</v>
      </c>
      <c r="L43" s="3">
        <v>2.47220014</v>
      </c>
      <c r="M43" s="3">
        <v>-1.0631805400000001</v>
      </c>
      <c r="N43" s="3">
        <v>-0.44888752600000004</v>
      </c>
      <c r="O43" s="3">
        <v>-0.51889275300000004</v>
      </c>
      <c r="P43" s="8">
        <v>28.42859060698661</v>
      </c>
      <c r="S43" s="16">
        <v>4</v>
      </c>
      <c r="T43" s="15">
        <f t="shared" si="0"/>
        <v>1</v>
      </c>
    </row>
    <row r="44" spans="1:20" ht="16" x14ac:dyDescent="0.2">
      <c r="A44" s="2" t="s">
        <v>76</v>
      </c>
      <c r="B44" s="1">
        <v>1</v>
      </c>
      <c r="C44" s="1"/>
      <c r="D44" s="12">
        <v>1</v>
      </c>
      <c r="E44" s="14">
        <v>1</v>
      </c>
      <c r="F44" s="3">
        <v>-1.4244683500000002</v>
      </c>
      <c r="G44" s="3">
        <v>-1.1156429000000001</v>
      </c>
      <c r="H44" s="3">
        <v>-3.15747461</v>
      </c>
      <c r="I44" s="3">
        <v>-2.74994088</v>
      </c>
      <c r="J44" s="3">
        <v>-0.35752402900000008</v>
      </c>
      <c r="K44" s="3">
        <v>2.90486296</v>
      </c>
      <c r="L44" s="3">
        <v>-1.4526985800000001</v>
      </c>
      <c r="M44" s="3">
        <v>-1.35726641</v>
      </c>
      <c r="N44" s="3">
        <v>-0.55226544</v>
      </c>
      <c r="O44" s="3">
        <v>-0.52359211699999997</v>
      </c>
      <c r="P44" s="8">
        <v>33.90329326344645</v>
      </c>
      <c r="S44" s="16">
        <v>1</v>
      </c>
      <c r="T44" s="15">
        <f t="shared" si="0"/>
        <v>1</v>
      </c>
    </row>
    <row r="45" spans="1:20" ht="16" x14ac:dyDescent="0.2">
      <c r="A45" s="4" t="s">
        <v>79</v>
      </c>
      <c r="B45" s="1">
        <v>5</v>
      </c>
      <c r="C45" s="1"/>
      <c r="D45" s="12">
        <v>5</v>
      </c>
      <c r="E45" s="14">
        <v>5</v>
      </c>
      <c r="F45" s="5">
        <v>1.02409756</v>
      </c>
      <c r="G45" s="5">
        <v>-0.38465649600000007</v>
      </c>
      <c r="H45" s="5">
        <v>1.6189841</v>
      </c>
      <c r="I45" s="5">
        <v>-0.55579051000000013</v>
      </c>
      <c r="J45" s="5">
        <v>0.25550543599999997</v>
      </c>
      <c r="K45" s="5">
        <v>-0.29527994400000002</v>
      </c>
      <c r="L45" s="5">
        <v>-0.41983049800000005</v>
      </c>
      <c r="M45" s="5">
        <v>0.20662244800000001</v>
      </c>
      <c r="N45" s="5">
        <v>-0.48035037000000008</v>
      </c>
      <c r="O45" s="5">
        <v>-0.29567294700000007</v>
      </c>
      <c r="P45" s="8">
        <v>4.8163317643663808</v>
      </c>
      <c r="S45" s="16">
        <v>5</v>
      </c>
      <c r="T45" s="15">
        <f t="shared" si="0"/>
        <v>1</v>
      </c>
    </row>
    <row r="46" spans="1:20" ht="16" x14ac:dyDescent="0.2">
      <c r="A46" s="2" t="s">
        <v>80</v>
      </c>
      <c r="B46" s="1">
        <v>3</v>
      </c>
      <c r="C46" s="1"/>
      <c r="D46" s="12">
        <v>5</v>
      </c>
      <c r="E46" s="14">
        <v>5</v>
      </c>
      <c r="F46" s="3">
        <v>0.31436830900000012</v>
      </c>
      <c r="G46" s="3">
        <v>-0.20480106300000001</v>
      </c>
      <c r="H46" s="3">
        <v>0.25059322299999998</v>
      </c>
      <c r="I46" s="3">
        <v>0.6480796040000002</v>
      </c>
      <c r="J46" s="3">
        <v>0.38554198900000008</v>
      </c>
      <c r="K46" s="3">
        <v>0.13264614200000002</v>
      </c>
      <c r="L46" s="3">
        <v>0.66468099100000011</v>
      </c>
      <c r="M46" s="3">
        <v>1.10881809</v>
      </c>
      <c r="N46" s="3">
        <v>-7.4329865999999994E-2</v>
      </c>
      <c r="O46" s="3">
        <v>6.1478742799999993E-2</v>
      </c>
      <c r="P46" s="8">
        <v>2.4703956109264369</v>
      </c>
      <c r="S46" s="16">
        <v>4</v>
      </c>
      <c r="T46" s="15">
        <f t="shared" si="0"/>
        <v>0</v>
      </c>
    </row>
    <row r="47" spans="1:20" ht="16" x14ac:dyDescent="0.2">
      <c r="A47" s="4" t="s">
        <v>83</v>
      </c>
      <c r="B47" s="1">
        <v>3</v>
      </c>
      <c r="C47" s="1"/>
      <c r="D47" s="12">
        <v>3</v>
      </c>
      <c r="E47" s="14">
        <v>5</v>
      </c>
      <c r="F47" s="5">
        <v>0.34985477100000012</v>
      </c>
      <c r="G47" s="5">
        <v>0.48148753900000008</v>
      </c>
      <c r="H47" s="5">
        <v>4.4043657400000005E-2</v>
      </c>
      <c r="I47" s="5">
        <v>-5.0941752399999998E-2</v>
      </c>
      <c r="J47" s="5">
        <v>0.14404553300000003</v>
      </c>
      <c r="K47" s="5">
        <v>0.11404066</v>
      </c>
      <c r="L47" s="5">
        <v>-0.72969092300000016</v>
      </c>
      <c r="M47" s="5">
        <v>0.94432938399999999</v>
      </c>
      <c r="N47" s="5">
        <v>0.12643304000000002</v>
      </c>
      <c r="O47" s="5">
        <v>1.57467406</v>
      </c>
      <c r="P47" s="8">
        <v>4.3123084419459703</v>
      </c>
      <c r="S47" s="16">
        <v>3</v>
      </c>
      <c r="T47" s="15">
        <f t="shared" si="0"/>
        <v>1</v>
      </c>
    </row>
    <row r="48" spans="1:20" ht="16" x14ac:dyDescent="0.2">
      <c r="A48" s="4" t="s">
        <v>85</v>
      </c>
      <c r="B48" s="1">
        <v>3</v>
      </c>
      <c r="C48" s="1"/>
      <c r="D48" s="12">
        <v>4</v>
      </c>
      <c r="E48" s="14">
        <v>3</v>
      </c>
      <c r="F48" s="5">
        <v>-0.35987447800000011</v>
      </c>
      <c r="G48" s="5">
        <v>-0.56344769600000011</v>
      </c>
      <c r="H48" s="5">
        <v>-0.44651156100000006</v>
      </c>
      <c r="I48" s="5">
        <v>-0.10919353200000002</v>
      </c>
      <c r="J48" s="5">
        <v>0.66419174600000019</v>
      </c>
      <c r="K48" s="5">
        <v>-0.29527994400000002</v>
      </c>
      <c r="L48" s="5">
        <v>1.2844018400000001</v>
      </c>
      <c r="M48" s="5">
        <v>-1.04199639</v>
      </c>
      <c r="N48" s="5">
        <v>-0.55825836299999998</v>
      </c>
      <c r="O48" s="5">
        <v>-0.29567294700000007</v>
      </c>
      <c r="P48" s="8">
        <v>4.3211391226875007</v>
      </c>
      <c r="S48" s="16">
        <v>5</v>
      </c>
      <c r="T48" s="15">
        <f t="shared" si="0"/>
        <v>0</v>
      </c>
    </row>
    <row r="49" spans="1:20" ht="16" x14ac:dyDescent="0.2">
      <c r="A49" s="2" t="s">
        <v>86</v>
      </c>
      <c r="B49" s="1">
        <v>5</v>
      </c>
      <c r="C49" s="1"/>
      <c r="D49" s="12">
        <v>5</v>
      </c>
      <c r="E49" s="14">
        <v>5</v>
      </c>
      <c r="F49" s="3">
        <v>0.95312463400000014</v>
      </c>
      <c r="G49" s="3">
        <v>-0.29469330500000002</v>
      </c>
      <c r="H49" s="3">
        <v>1.18006627</v>
      </c>
      <c r="I49" s="3">
        <v>-0.51695599000000003</v>
      </c>
      <c r="J49" s="3">
        <v>-0.46898393200000005</v>
      </c>
      <c r="K49" s="3">
        <v>9.5435178200000012E-2</v>
      </c>
      <c r="L49" s="3">
        <v>-0.83297773100000005</v>
      </c>
      <c r="M49" s="3">
        <v>-0.75164889400000023</v>
      </c>
      <c r="N49" s="3">
        <v>-0.5163079049999999</v>
      </c>
      <c r="O49" s="3">
        <v>-0.36381373000000006</v>
      </c>
      <c r="P49" s="8">
        <v>4.5419066536926795</v>
      </c>
      <c r="S49" s="16">
        <v>5</v>
      </c>
      <c r="T49" s="15">
        <f t="shared" si="0"/>
        <v>1</v>
      </c>
    </row>
    <row r="50" spans="1:20" ht="16" x14ac:dyDescent="0.2">
      <c r="A50" s="4" t="s">
        <v>87</v>
      </c>
      <c r="B50" s="1">
        <v>5</v>
      </c>
      <c r="C50" s="1"/>
      <c r="D50" s="12">
        <v>5</v>
      </c>
      <c r="E50" s="14">
        <v>5</v>
      </c>
      <c r="F50" s="5">
        <v>1.41444865</v>
      </c>
      <c r="G50" s="5">
        <v>-0.36159810700000006</v>
      </c>
      <c r="H50" s="5">
        <v>1.64480279</v>
      </c>
      <c r="I50" s="5">
        <v>0.66749686400000008</v>
      </c>
      <c r="J50" s="5">
        <v>-4.1720971499999995E-2</v>
      </c>
      <c r="K50" s="5">
        <v>-0.25806898000000006</v>
      </c>
      <c r="L50" s="5">
        <v>-0.83297773100000005</v>
      </c>
      <c r="M50" s="5">
        <v>0.3075587010000001</v>
      </c>
      <c r="N50" s="5">
        <v>-0.35000430400000004</v>
      </c>
      <c r="O50" s="5">
        <v>-0.37791182300000009</v>
      </c>
      <c r="P50" s="8">
        <v>6.4044513063279513</v>
      </c>
      <c r="S50" s="16">
        <v>5</v>
      </c>
      <c r="T50" s="15">
        <f t="shared" si="0"/>
        <v>1</v>
      </c>
    </row>
    <row r="51" spans="1:20" ht="16" x14ac:dyDescent="0.2">
      <c r="A51" s="4" t="s">
        <v>89</v>
      </c>
      <c r="B51" s="1">
        <v>5</v>
      </c>
      <c r="C51" s="1"/>
      <c r="D51" s="12">
        <v>5</v>
      </c>
      <c r="E51" s="14">
        <v>5</v>
      </c>
      <c r="F51" s="5">
        <v>1.2725028</v>
      </c>
      <c r="G51" s="5">
        <v>-0.26610090300000006</v>
      </c>
      <c r="H51" s="5">
        <v>0.79278583300000016</v>
      </c>
      <c r="I51" s="5">
        <v>0.6480796040000002</v>
      </c>
      <c r="J51" s="5">
        <v>-0.20891082600000002</v>
      </c>
      <c r="K51" s="5">
        <v>-1.07671019</v>
      </c>
      <c r="L51" s="5">
        <v>-5.8326668300000009E-2</v>
      </c>
      <c r="M51" s="5">
        <v>-6.0048640899999998E-2</v>
      </c>
      <c r="N51" s="5">
        <v>-0.41292999100000011</v>
      </c>
      <c r="O51" s="5">
        <v>-0.28392453600000006</v>
      </c>
      <c r="P51" s="8">
        <v>4.1996703406761933</v>
      </c>
      <c r="S51" s="16">
        <v>5</v>
      </c>
      <c r="T51" s="15">
        <f t="shared" si="0"/>
        <v>1</v>
      </c>
    </row>
    <row r="52" spans="1:20" ht="16" x14ac:dyDescent="0.2">
      <c r="A52" s="2" t="s">
        <v>90</v>
      </c>
      <c r="B52" s="1">
        <v>7</v>
      </c>
      <c r="C52" s="1"/>
      <c r="D52" s="12">
        <v>7</v>
      </c>
      <c r="E52" s="14">
        <v>7</v>
      </c>
      <c r="F52" s="3">
        <v>-1.63738713</v>
      </c>
      <c r="G52" s="3">
        <v>1.1371262200000001</v>
      </c>
      <c r="H52" s="3">
        <v>-0.57560503900000015</v>
      </c>
      <c r="I52" s="3">
        <v>0.95875576200000012</v>
      </c>
      <c r="J52" s="3">
        <v>0.58988514499999989</v>
      </c>
      <c r="K52" s="3">
        <v>-1.1697375999999999</v>
      </c>
      <c r="L52" s="3">
        <v>-1.81420241</v>
      </c>
      <c r="M52" s="3">
        <v>-1.89264637E-2</v>
      </c>
      <c r="N52" s="3">
        <v>1.35947686</v>
      </c>
      <c r="O52" s="3">
        <v>4.6809538899999996</v>
      </c>
      <c r="P52" s="8">
        <v>33.992072209656612</v>
      </c>
      <c r="S52" s="16">
        <v>3</v>
      </c>
      <c r="T52" s="15">
        <f t="shared" si="0"/>
        <v>0</v>
      </c>
    </row>
    <row r="53" spans="1:20" ht="16" x14ac:dyDescent="0.2">
      <c r="A53" s="4" t="s">
        <v>93</v>
      </c>
      <c r="B53" s="1">
        <v>3</v>
      </c>
      <c r="C53" s="1"/>
      <c r="D53" s="12">
        <v>3</v>
      </c>
      <c r="E53" s="14">
        <v>5</v>
      </c>
      <c r="F53" s="5">
        <v>0.34985477100000012</v>
      </c>
      <c r="G53" s="5">
        <v>0.64928166100000007</v>
      </c>
      <c r="H53" s="5">
        <v>-0.60142373500000001</v>
      </c>
      <c r="I53" s="5">
        <v>0.62866234399999998</v>
      </c>
      <c r="J53" s="5">
        <v>-0.52471388399999996</v>
      </c>
      <c r="K53" s="5">
        <v>-5.3408677700000011E-2</v>
      </c>
      <c r="L53" s="5">
        <v>-0.83297773100000005</v>
      </c>
      <c r="M53" s="5">
        <v>0.76114877700000005</v>
      </c>
      <c r="N53" s="5">
        <v>0.16239057499999998</v>
      </c>
      <c r="O53" s="5">
        <v>-0.27217612500000005</v>
      </c>
      <c r="P53" s="8">
        <v>2.9527189381845433</v>
      </c>
      <c r="S53" s="16">
        <v>6</v>
      </c>
      <c r="T53" s="15">
        <f t="shared" si="0"/>
        <v>0</v>
      </c>
    </row>
    <row r="54" spans="1:20" ht="16" x14ac:dyDescent="0.2">
      <c r="A54" s="2" t="s">
        <v>96</v>
      </c>
      <c r="B54" s="1">
        <v>1</v>
      </c>
      <c r="C54" s="1"/>
      <c r="D54" s="12">
        <v>1</v>
      </c>
      <c r="E54" s="14">
        <v>1</v>
      </c>
      <c r="F54" s="3">
        <v>-2.8439268499999999</v>
      </c>
      <c r="G54" s="3">
        <v>-0.57962404200000017</v>
      </c>
      <c r="H54" s="3">
        <v>-1.63417156</v>
      </c>
      <c r="I54" s="3">
        <v>-1.04122201</v>
      </c>
      <c r="J54" s="3">
        <v>-0.3389473790000001</v>
      </c>
      <c r="K54" s="3">
        <v>-1.5604527199999998</v>
      </c>
      <c r="L54" s="3">
        <v>-1.3494117700000001</v>
      </c>
      <c r="M54" s="3">
        <v>-1.8769012000000003</v>
      </c>
      <c r="N54" s="3">
        <v>-0.74104250100000002</v>
      </c>
      <c r="O54" s="3">
        <v>-0.49774561299999998</v>
      </c>
      <c r="P54" s="8">
        <v>20.869006860891044</v>
      </c>
      <c r="S54" s="16">
        <v>1</v>
      </c>
      <c r="T54" s="15">
        <f t="shared" si="0"/>
        <v>1</v>
      </c>
    </row>
    <row r="55" spans="1:20" ht="16" x14ac:dyDescent="0.2">
      <c r="A55" s="4" t="s">
        <v>97</v>
      </c>
      <c r="B55" s="1">
        <v>3</v>
      </c>
      <c r="C55" s="1"/>
      <c r="D55" s="12">
        <v>5</v>
      </c>
      <c r="E55" s="14">
        <v>3</v>
      </c>
      <c r="F55" s="5">
        <v>3.0476608999999998E-2</v>
      </c>
      <c r="G55" s="5">
        <v>-0.86171682400000005</v>
      </c>
      <c r="H55" s="5">
        <v>0.43132409300000013</v>
      </c>
      <c r="I55" s="5">
        <v>-7.0359012299999982E-2</v>
      </c>
      <c r="J55" s="5">
        <v>-0.43183063100000008</v>
      </c>
      <c r="K55" s="5">
        <v>-0.70460054800000005</v>
      </c>
      <c r="L55" s="5">
        <v>1.33604525</v>
      </c>
      <c r="M55" s="5">
        <v>-0.478747172</v>
      </c>
      <c r="N55" s="5">
        <v>-0.58223005299999997</v>
      </c>
      <c r="O55" s="5">
        <v>-0.44840228800000004</v>
      </c>
      <c r="P55" s="8">
        <v>4.1716874088338818</v>
      </c>
      <c r="S55" s="16">
        <v>5</v>
      </c>
      <c r="T55" s="15">
        <f t="shared" si="0"/>
        <v>0</v>
      </c>
    </row>
    <row r="56" spans="1:20" ht="16" x14ac:dyDescent="0.2">
      <c r="A56" s="2" t="s">
        <v>98</v>
      </c>
      <c r="B56" s="1">
        <v>6</v>
      </c>
      <c r="C56" s="1"/>
      <c r="D56" s="12">
        <v>7</v>
      </c>
      <c r="E56" s="14">
        <v>6</v>
      </c>
      <c r="F56" s="3">
        <v>-1.1405766500000001</v>
      </c>
      <c r="G56" s="3">
        <v>3.62388478</v>
      </c>
      <c r="H56" s="3">
        <v>-0.70469851800000016</v>
      </c>
      <c r="I56" s="3">
        <v>2.93931627</v>
      </c>
      <c r="J56" s="3">
        <v>1.9274039799999998</v>
      </c>
      <c r="K56" s="3">
        <v>-1.5232417599999999</v>
      </c>
      <c r="L56" s="3">
        <v>1.0261848200000001</v>
      </c>
      <c r="M56" s="3">
        <v>-2.7268181700000004E-3</v>
      </c>
      <c r="N56" s="3">
        <v>2.8427251900000003</v>
      </c>
      <c r="O56" s="3">
        <v>-0.49304624899999999</v>
      </c>
      <c r="P56" s="8">
        <v>38.982031517824616</v>
      </c>
      <c r="S56" s="16">
        <v>7</v>
      </c>
      <c r="T56" s="15">
        <f t="shared" si="0"/>
        <v>0</v>
      </c>
    </row>
    <row r="57" spans="1:20" ht="16" x14ac:dyDescent="0.2">
      <c r="A57" s="4" t="s">
        <v>99</v>
      </c>
      <c r="B57" s="1">
        <v>7</v>
      </c>
      <c r="C57" s="1"/>
      <c r="D57" s="12">
        <v>7</v>
      </c>
      <c r="E57" s="14">
        <v>7</v>
      </c>
      <c r="F57" s="5">
        <v>-2.701981</v>
      </c>
      <c r="G57" s="5">
        <v>3.6028129600000001</v>
      </c>
      <c r="H57" s="5">
        <v>-1.53089678</v>
      </c>
      <c r="I57" s="5">
        <v>2.3373812100000002</v>
      </c>
      <c r="J57" s="5">
        <v>-0.58044383499999996</v>
      </c>
      <c r="K57" s="5">
        <v>-0.44412380000000001</v>
      </c>
      <c r="L57" s="5">
        <v>-0.83297773100000005</v>
      </c>
      <c r="M57" s="5">
        <v>-0.60211370399999997</v>
      </c>
      <c r="N57" s="5">
        <v>4.5162488200000004</v>
      </c>
      <c r="O57" s="5">
        <v>1.2574669700000001</v>
      </c>
      <c r="P57" s="8">
        <v>51.656238813112729</v>
      </c>
      <c r="S57" s="16">
        <v>7</v>
      </c>
      <c r="T57" s="15">
        <f t="shared" si="0"/>
        <v>1</v>
      </c>
    </row>
    <row r="58" spans="1:20" ht="16" x14ac:dyDescent="0.2">
      <c r="A58" s="10"/>
      <c r="B58" s="1"/>
      <c r="C58" s="1"/>
      <c r="D58" s="1"/>
      <c r="E58" s="1"/>
      <c r="F58" s="11">
        <v>1.1694112606368676E-10</v>
      </c>
      <c r="G58" s="11">
        <v>8.2917627665951236E-11</v>
      </c>
      <c r="H58" s="11">
        <v>2.5058819072064447E-10</v>
      </c>
      <c r="I58" s="11">
        <v>2.2470584118906763E-10</v>
      </c>
      <c r="J58" s="11">
        <v>1.3647059760852113E-10</v>
      </c>
      <c r="K58" s="11">
        <v>-3.8235296889406058E-10</v>
      </c>
      <c r="L58" s="11">
        <v>1.1941177066762187E-10</v>
      </c>
      <c r="M58" s="11">
        <v>-1.5529414355759907E-10</v>
      </c>
      <c r="N58" s="11">
        <v>9.4117911585227016E-12</v>
      </c>
      <c r="O58" s="11">
        <v>1.4294116739927846E-10</v>
      </c>
      <c r="P58" s="11">
        <v>840.00000004827348</v>
      </c>
      <c r="S58" t="s">
        <v>103</v>
      </c>
      <c r="T58" s="15">
        <f>SUM(T2:T57)</f>
        <v>34</v>
      </c>
    </row>
    <row r="59" spans="1:20" x14ac:dyDescent="0.2">
      <c r="S59" t="s">
        <v>102</v>
      </c>
      <c r="T59" s="18">
        <f>T58/COUNT(T2:T57)</f>
        <v>0.6071428571428571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2CCF-1320-4B17-B127-25BEEB5821A9}">
  <dimension ref="A1:BR89"/>
  <sheetViews>
    <sheetView tabSelected="1" zoomScaleNormal="70" workbookViewId="0">
      <selection activeCell="BQ2" sqref="BQ2"/>
    </sheetView>
  </sheetViews>
  <sheetFormatPr baseColWidth="10" defaultColWidth="10.1640625" defaultRowHeight="16" x14ac:dyDescent="0.2"/>
  <cols>
    <col min="1" max="2" width="23.5" style="1" customWidth="1"/>
    <col min="3" max="3" width="21.5" style="1" bestFit="1" customWidth="1"/>
    <col min="4" max="45" width="23.5" style="1" hidden="1" customWidth="1"/>
    <col min="46" max="48" width="14.1640625" style="1" hidden="1" customWidth="1"/>
    <col min="49" max="49" width="14.6640625" style="1" hidden="1" customWidth="1"/>
    <col min="50" max="50" width="14.1640625" style="1" hidden="1" customWidth="1"/>
    <col min="51" max="51" width="14.6640625" style="1" hidden="1" customWidth="1"/>
    <col min="52" max="53" width="14.1640625" style="1" hidden="1" customWidth="1"/>
    <col min="54" max="63" width="10.33203125" style="1" hidden="1" customWidth="1"/>
    <col min="64" max="64" width="0" style="1" hidden="1" customWidth="1"/>
    <col min="65" max="67" width="10.1640625" style="1" hidden="1" customWidth="1"/>
    <col min="68" max="68" width="10.1640625" style="1" customWidth="1"/>
    <col min="69" max="16384" width="10.1640625" style="1"/>
  </cols>
  <sheetData>
    <row r="1" spans="1:70" ht="225.75" customHeight="1" thickBot="1" x14ac:dyDescent="0.25">
      <c r="A1" s="25" t="s">
        <v>0</v>
      </c>
      <c r="B1" s="25" t="s">
        <v>1</v>
      </c>
      <c r="C1" s="25" t="s">
        <v>2</v>
      </c>
      <c r="D1" s="26" t="s">
        <v>119</v>
      </c>
      <c r="E1" s="26" t="s">
        <v>4</v>
      </c>
      <c r="F1" s="25" t="s">
        <v>120</v>
      </c>
      <c r="G1" s="25" t="s">
        <v>121</v>
      </c>
      <c r="H1" s="25" t="s">
        <v>122</v>
      </c>
      <c r="I1" s="25" t="s">
        <v>123</v>
      </c>
      <c r="J1" s="25" t="s">
        <v>124</v>
      </c>
      <c r="K1" s="25" t="s">
        <v>125</v>
      </c>
      <c r="L1" s="25" t="s">
        <v>126</v>
      </c>
      <c r="M1" s="25" t="s">
        <v>127</v>
      </c>
      <c r="N1" s="25" t="s">
        <v>128</v>
      </c>
      <c r="O1" s="25" t="s">
        <v>129</v>
      </c>
      <c r="P1" s="25" t="s">
        <v>130</v>
      </c>
      <c r="Q1" s="25" t="s">
        <v>131</v>
      </c>
      <c r="R1" s="27" t="s">
        <v>132</v>
      </c>
      <c r="S1" s="27" t="s">
        <v>133</v>
      </c>
      <c r="T1" s="27" t="s">
        <v>134</v>
      </c>
      <c r="U1" s="27" t="s">
        <v>135</v>
      </c>
      <c r="V1" s="27" t="s">
        <v>136</v>
      </c>
      <c r="W1" s="27" t="s">
        <v>137</v>
      </c>
      <c r="X1" s="27" t="s">
        <v>138</v>
      </c>
      <c r="Y1" s="28" t="s">
        <v>139</v>
      </c>
      <c r="Z1" s="29" t="s">
        <v>140</v>
      </c>
      <c r="AA1" s="29" t="s">
        <v>141</v>
      </c>
      <c r="AB1" s="28" t="s">
        <v>142</v>
      </c>
      <c r="AC1" s="28" t="s">
        <v>143</v>
      </c>
      <c r="AD1" s="28" t="s">
        <v>144</v>
      </c>
      <c r="AE1" s="28" t="s">
        <v>145</v>
      </c>
      <c r="AF1" s="28" t="s">
        <v>146</v>
      </c>
      <c r="AG1" s="29" t="s">
        <v>147</v>
      </c>
      <c r="AH1" s="28" t="s">
        <v>148</v>
      </c>
      <c r="AI1" s="28" t="s">
        <v>149</v>
      </c>
      <c r="AJ1" s="30" t="s">
        <v>150</v>
      </c>
      <c r="AK1" s="30" t="s">
        <v>151</v>
      </c>
      <c r="AL1" s="30" t="s">
        <v>152</v>
      </c>
      <c r="AM1" s="30" t="s">
        <v>153</v>
      </c>
      <c r="AN1" s="30" t="s">
        <v>154</v>
      </c>
      <c r="AO1" s="30" t="s">
        <v>155</v>
      </c>
      <c r="AP1" s="30" t="s">
        <v>156</v>
      </c>
      <c r="AQ1" s="30" t="s">
        <v>157</v>
      </c>
      <c r="AR1" s="31" t="s">
        <v>5</v>
      </c>
      <c r="AS1" s="31" t="s">
        <v>6</v>
      </c>
      <c r="AT1" s="31" t="s">
        <v>7</v>
      </c>
      <c r="AU1" s="31" t="s">
        <v>8</v>
      </c>
      <c r="AV1" s="31" t="s">
        <v>9</v>
      </c>
      <c r="AW1" s="31" t="s">
        <v>10</v>
      </c>
      <c r="AX1" s="31" t="s">
        <v>11</v>
      </c>
      <c r="AY1" s="31" t="s">
        <v>12</v>
      </c>
      <c r="AZ1" s="31" t="s">
        <v>13</v>
      </c>
      <c r="BA1" s="31" t="s">
        <v>14</v>
      </c>
      <c r="BB1" s="30" t="s">
        <v>15</v>
      </c>
      <c r="BC1" s="30" t="s">
        <v>158</v>
      </c>
      <c r="BD1" s="30" t="s">
        <v>159</v>
      </c>
      <c r="BE1" s="30" t="s">
        <v>160</v>
      </c>
      <c r="BF1" s="30" t="s">
        <v>161</v>
      </c>
      <c r="BG1" s="30" t="s">
        <v>162</v>
      </c>
      <c r="BH1" s="30" t="s">
        <v>163</v>
      </c>
      <c r="BI1" s="30" t="s">
        <v>164</v>
      </c>
      <c r="BJ1" s="30" t="s">
        <v>165</v>
      </c>
      <c r="BK1" s="30" t="s">
        <v>166</v>
      </c>
      <c r="BL1" s="30" t="s">
        <v>167</v>
      </c>
      <c r="BM1" s="30" t="s">
        <v>168</v>
      </c>
      <c r="BN1" s="30" t="s">
        <v>169</v>
      </c>
      <c r="BO1" s="30" t="s">
        <v>170</v>
      </c>
      <c r="BP1" s="64" t="s">
        <v>174</v>
      </c>
      <c r="BQ1" s="64" t="s">
        <v>179</v>
      </c>
      <c r="BR1" s="64" t="s">
        <v>175</v>
      </c>
    </row>
    <row r="2" spans="1:70" ht="17" thickBot="1" x14ac:dyDescent="0.25">
      <c r="A2" s="32" t="s">
        <v>16</v>
      </c>
      <c r="B2" s="1">
        <v>3</v>
      </c>
      <c r="D2" s="33">
        <v>5</v>
      </c>
      <c r="E2" s="34">
        <v>3</v>
      </c>
      <c r="F2" s="35">
        <v>5</v>
      </c>
      <c r="G2" s="36">
        <v>7</v>
      </c>
      <c r="H2" s="37">
        <v>5</v>
      </c>
      <c r="I2" s="38">
        <v>6</v>
      </c>
      <c r="J2" s="39">
        <v>55.859163013102204</v>
      </c>
      <c r="K2" s="39">
        <v>87.950109704728064</v>
      </c>
      <c r="L2" s="39">
        <v>28.22766576015146</v>
      </c>
      <c r="M2" s="39">
        <v>30.520254789934416</v>
      </c>
      <c r="N2" s="39">
        <v>37.264749289308398</v>
      </c>
      <c r="O2" s="40">
        <v>195.40729073746553</v>
      </c>
      <c r="P2" s="40">
        <v>332.55882576113271</v>
      </c>
      <c r="Q2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2" s="41">
        <v>3.4568706336414281E-7</v>
      </c>
      <c r="S2" s="41">
        <v>2.4781713658254175E-14</v>
      </c>
      <c r="T2" s="41">
        <v>0.80679519751970474</v>
      </c>
      <c r="U2" s="41">
        <v>0.1831495627886407</v>
      </c>
      <c r="V2" s="41">
        <v>1.0054894004566509E-2</v>
      </c>
      <c r="W2" s="41">
        <v>0</v>
      </c>
      <c r="X2" s="41">
        <v>0</v>
      </c>
      <c r="Y2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2" s="33">
        <v>5</v>
      </c>
      <c r="AA2" s="34">
        <v>3</v>
      </c>
      <c r="AB2" s="40">
        <v>39.220808167291032</v>
      </c>
      <c r="AC2" s="39">
        <v>46.031033305512764</v>
      </c>
      <c r="AD2" s="40">
        <v>12.105864770686772</v>
      </c>
      <c r="AE2" s="39">
        <v>19.973424737757714</v>
      </c>
      <c r="AF2" s="39">
        <v>7.3200971412598372</v>
      </c>
      <c r="AG2" s="40">
        <v>167.43954296120475</v>
      </c>
      <c r="AH2" s="40">
        <v>307.61550812670612</v>
      </c>
      <c r="AI2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2" s="41">
        <v>4.1023152186205408E-8</v>
      </c>
      <c r="AK2" s="41">
        <v>9.0806339691948025E-10</v>
      </c>
      <c r="AL2" s="41">
        <v>7.3950473752210075E-2</v>
      </c>
      <c r="AM2" s="41">
        <v>1.0336987355508511E-3</v>
      </c>
      <c r="AN2" s="41">
        <v>0.92501578558102349</v>
      </c>
      <c r="AO2" s="41">
        <v>0</v>
      </c>
      <c r="AP2" s="41">
        <v>0</v>
      </c>
      <c r="AQ2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2" s="37">
        <v>0.59826000899999987</v>
      </c>
      <c r="AS2" s="37">
        <v>-0.59388476899999987</v>
      </c>
      <c r="AT2" s="37">
        <v>-0.44651156100000006</v>
      </c>
      <c r="AU2" s="37">
        <v>-0.49753872999999998</v>
      </c>
      <c r="AV2" s="37">
        <v>-0.46898393200000005</v>
      </c>
      <c r="AW2" s="37">
        <v>0.18846258800000001</v>
      </c>
      <c r="AX2" s="37">
        <v>-1.2461249699999999</v>
      </c>
      <c r="AY2" s="37">
        <v>-0.207091578</v>
      </c>
      <c r="AZ2" s="37">
        <v>-0.65264689300000023</v>
      </c>
      <c r="BA2" s="37">
        <v>-0.13824424100000005</v>
      </c>
      <c r="BB2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3.4537693953367814</v>
      </c>
      <c r="BC2" s="43">
        <v>-0.72807999999999995</v>
      </c>
      <c r="BD2" s="44">
        <v>0.13294</v>
      </c>
      <c r="BE2" s="44">
        <v>-0.20580999999999999</v>
      </c>
      <c r="BF2" s="45">
        <v>4</v>
      </c>
      <c r="BG2" s="45">
        <v>2</v>
      </c>
      <c r="BH2" s="45">
        <v>5</v>
      </c>
      <c r="BI2" s="45">
        <v>6</v>
      </c>
      <c r="BJ2" s="1">
        <v>-0.86108634781430837</v>
      </c>
      <c r="BK2" s="1">
        <v>0.82973099479218615</v>
      </c>
      <c r="BL2" s="1">
        <v>5</v>
      </c>
      <c r="BM2" s="1">
        <v>4</v>
      </c>
      <c r="BN2" s="46">
        <v>1</v>
      </c>
      <c r="BO2" s="46">
        <v>1</v>
      </c>
      <c r="BP2" s="65">
        <v>5</v>
      </c>
      <c r="BQ2" s="65">
        <f>IF(Таблица4[[#This Row],[Нейронные сети]]=Таблица4[[#This Row],[Дискриминантный анализ]],1,0)</f>
        <v>1</v>
      </c>
      <c r="BR2" s="66">
        <v>6</v>
      </c>
    </row>
    <row r="3" spans="1:70" ht="17" thickBot="1" x14ac:dyDescent="0.25">
      <c r="A3" s="47" t="s">
        <v>17</v>
      </c>
      <c r="B3" s="1">
        <v>4</v>
      </c>
      <c r="D3" s="33">
        <v>4</v>
      </c>
      <c r="E3" s="34">
        <v>4</v>
      </c>
      <c r="F3" s="48">
        <v>5</v>
      </c>
      <c r="G3" s="49">
        <v>7</v>
      </c>
      <c r="H3" s="50">
        <v>5</v>
      </c>
      <c r="I3" s="51">
        <v>4</v>
      </c>
      <c r="J3" s="39">
        <v>84.830984190632705</v>
      </c>
      <c r="K3" s="39">
        <v>129.19869018659844</v>
      </c>
      <c r="L3" s="39">
        <v>56.801231059329247</v>
      </c>
      <c r="M3" s="39">
        <v>22.994978794928262</v>
      </c>
      <c r="N3" s="39">
        <v>40.836309068193962</v>
      </c>
      <c r="O3" s="40">
        <v>213.24111619029935</v>
      </c>
      <c r="P3" s="40">
        <v>472.06603909868318</v>
      </c>
      <c r="Q3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3" s="41">
        <v>2.2415087322770251E-14</v>
      </c>
      <c r="S3" s="41">
        <v>3.4683605009187206E-24</v>
      </c>
      <c r="T3" s="41">
        <v>6.3841161149214221E-8</v>
      </c>
      <c r="U3" s="41">
        <v>0.9997862228901373</v>
      </c>
      <c r="V3" s="41">
        <v>2.1371326867918671E-4</v>
      </c>
      <c r="W3" s="41">
        <v>0</v>
      </c>
      <c r="X3" s="41">
        <v>0</v>
      </c>
      <c r="Y3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3" s="33">
        <v>4</v>
      </c>
      <c r="AA3" s="34">
        <v>4</v>
      </c>
      <c r="AB3" s="40">
        <v>69.18041956029198</v>
      </c>
      <c r="AC3" s="39">
        <v>118.27963357652426</v>
      </c>
      <c r="AD3" s="40">
        <v>47.517457651966538</v>
      </c>
      <c r="AE3" s="39">
        <v>19.274205942884841</v>
      </c>
      <c r="AF3" s="39">
        <v>30.382908561014069</v>
      </c>
      <c r="AG3" s="40">
        <v>196.93586387529433</v>
      </c>
      <c r="AH3" s="40">
        <v>421.19261636846676</v>
      </c>
      <c r="AI3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3" s="41">
        <v>8.679065232701042E-12</v>
      </c>
      <c r="AK3" s="41">
        <v>1.2607321763098999E-22</v>
      </c>
      <c r="AL3" s="41">
        <v>1.0244768452059957E-6</v>
      </c>
      <c r="AM3" s="41">
        <v>0.99384417255222468</v>
      </c>
      <c r="AN3" s="41">
        <v>6.1548029622511807E-3</v>
      </c>
      <c r="AO3" s="41">
        <v>0</v>
      </c>
      <c r="AP3" s="41">
        <v>0</v>
      </c>
      <c r="AQ3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3" s="50">
        <v>0.59826000899999987</v>
      </c>
      <c r="AS3" s="50">
        <v>7.0693472900000026E-2</v>
      </c>
      <c r="AT3" s="50">
        <v>-0.21414330000000004</v>
      </c>
      <c r="AU3" s="50">
        <v>0.16264810600000001</v>
      </c>
      <c r="AV3" s="50">
        <v>-0.13088889400000001</v>
      </c>
      <c r="AW3" s="50">
        <v>2.2722765699999998</v>
      </c>
      <c r="AX3" s="50">
        <v>-0.78133432699999994</v>
      </c>
      <c r="AY3" s="50">
        <v>-0.4500862610000001</v>
      </c>
      <c r="AZ3" s="50">
        <v>-0.269099849</v>
      </c>
      <c r="BA3" s="50">
        <v>-0.24397993900000003</v>
      </c>
      <c r="BB3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6.56059899197645</v>
      </c>
      <c r="BC3" s="52">
        <v>-0.34299000000000002</v>
      </c>
      <c r="BD3" s="53">
        <v>0.16979</v>
      </c>
      <c r="BE3" s="53">
        <v>1.04169</v>
      </c>
      <c r="BF3" s="45">
        <v>7</v>
      </c>
      <c r="BG3" s="45">
        <v>5</v>
      </c>
      <c r="BH3" s="45">
        <v>5</v>
      </c>
      <c r="BI3" s="45">
        <v>6</v>
      </c>
      <c r="BJ3" s="1">
        <v>-0.8980538748235577</v>
      </c>
      <c r="BK3" s="1">
        <v>1.003572847198688</v>
      </c>
      <c r="BL3" s="1">
        <v>5</v>
      </c>
      <c r="BM3" s="1">
        <v>4</v>
      </c>
      <c r="BN3" s="46">
        <v>1</v>
      </c>
      <c r="BO3" s="46">
        <v>1</v>
      </c>
      <c r="BP3" s="65">
        <v>4</v>
      </c>
      <c r="BQ3" s="65">
        <f>IF(Таблица4[[#This Row],[Нейронные сети]]=Таблица4[[#This Row],[Дискриминантный анализ]],1,0)</f>
        <v>1</v>
      </c>
      <c r="BR3" s="66">
        <v>6</v>
      </c>
    </row>
    <row r="4" spans="1:70" ht="17" thickBot="1" x14ac:dyDescent="0.25">
      <c r="A4" s="32" t="s">
        <v>18</v>
      </c>
      <c r="B4" s="1">
        <v>3</v>
      </c>
      <c r="D4" s="33">
        <v>3</v>
      </c>
      <c r="E4" s="34">
        <v>5</v>
      </c>
      <c r="F4" s="35">
        <v>5</v>
      </c>
      <c r="G4" s="36">
        <v>7</v>
      </c>
      <c r="H4" s="37">
        <v>5</v>
      </c>
      <c r="I4" s="38">
        <v>6</v>
      </c>
      <c r="J4" s="39">
        <v>87.675303986115679</v>
      </c>
      <c r="K4" s="39">
        <v>158.69928054090894</v>
      </c>
      <c r="L4" s="39">
        <v>43.326102906589725</v>
      </c>
      <c r="M4" s="39">
        <v>69.196288113152221</v>
      </c>
      <c r="N4" s="39">
        <v>75.896510176467302</v>
      </c>
      <c r="O4" s="40">
        <v>53.314067465576755</v>
      </c>
      <c r="P4" s="40">
        <v>246.32994499342411</v>
      </c>
      <c r="Q4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4" s="41">
        <v>1.0020178724451048E-10</v>
      </c>
      <c r="S4" s="41">
        <v>2.5241993962939794E-26</v>
      </c>
      <c r="T4" s="41">
        <v>0.99806518365986696</v>
      </c>
      <c r="U4" s="41">
        <v>1.7194578326279216E-6</v>
      </c>
      <c r="V4" s="41">
        <v>9.6510991567941392E-8</v>
      </c>
      <c r="W4" s="41">
        <v>1.9330002711070292E-3</v>
      </c>
      <c r="X4" s="41">
        <v>0</v>
      </c>
      <c r="Y4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4" s="33">
        <v>3</v>
      </c>
      <c r="AA4" s="34">
        <v>5</v>
      </c>
      <c r="AB4" s="40">
        <v>80.067858798635314</v>
      </c>
      <c r="AC4" s="39">
        <v>119.20292332473116</v>
      </c>
      <c r="AD4" s="40">
        <v>22.571832093582366</v>
      </c>
      <c r="AE4" s="39">
        <v>49.861991864018115</v>
      </c>
      <c r="AF4" s="39">
        <v>43.616939139891102</v>
      </c>
      <c r="AG4" s="40">
        <v>45.367496640229227</v>
      </c>
      <c r="AH4" s="40">
        <v>205.01288716490359</v>
      </c>
      <c r="AI4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4" s="41">
        <v>1.4025053535358E-13</v>
      </c>
      <c r="AK4" s="41">
        <v>2.9699010665551106E-22</v>
      </c>
      <c r="AL4" s="41">
        <v>0.99996518014256364</v>
      </c>
      <c r="AM4" s="41">
        <v>8.4698153559415416E-7</v>
      </c>
      <c r="AN4" s="41">
        <v>3.0767335976015257E-5</v>
      </c>
      <c r="AO4" s="41">
        <v>3.205539784465932E-6</v>
      </c>
      <c r="AP4" s="41">
        <v>0</v>
      </c>
      <c r="AQ4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4" s="37">
        <v>0.24339538400000005</v>
      </c>
      <c r="AS4" s="37">
        <v>0.24019036800000002</v>
      </c>
      <c r="AT4" s="37">
        <v>0.50878017999999992</v>
      </c>
      <c r="AU4" s="37">
        <v>-0.63345954900000001</v>
      </c>
      <c r="AV4" s="37">
        <v>-0.6175971360000001</v>
      </c>
      <c r="AW4" s="37">
        <v>-0.96507729600000003</v>
      </c>
      <c r="AX4" s="37">
        <v>0.61303758600000002</v>
      </c>
      <c r="AY4" s="37">
        <v>-0.43264048900000007</v>
      </c>
      <c r="AZ4" s="37">
        <v>0.10246135000000001</v>
      </c>
      <c r="BA4" s="37">
        <v>-5.6005365600000002E-2</v>
      </c>
      <c r="BB4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2.6664892101501581</v>
      </c>
      <c r="BC4" s="52">
        <v>-0.18765000000000001</v>
      </c>
      <c r="BD4" s="53">
        <v>-8.1509999999999999E-2</v>
      </c>
      <c r="BE4" s="53">
        <v>8.4320000000000006E-2</v>
      </c>
      <c r="BF4" s="45">
        <v>4</v>
      </c>
      <c r="BG4" s="45">
        <v>2</v>
      </c>
      <c r="BH4" s="45">
        <v>2</v>
      </c>
      <c r="BI4" s="45">
        <v>1</v>
      </c>
      <c r="BJ4" s="1">
        <v>-0.69486078179483979</v>
      </c>
      <c r="BK4" s="1">
        <v>1.034486079072402</v>
      </c>
      <c r="BL4" s="1">
        <v>5</v>
      </c>
      <c r="BM4" s="1">
        <v>4</v>
      </c>
      <c r="BN4" s="46">
        <v>1</v>
      </c>
      <c r="BO4" s="46">
        <v>1</v>
      </c>
      <c r="BP4" s="65">
        <v>5</v>
      </c>
      <c r="BQ4" s="65">
        <f>IF(Таблица4[[#This Row],[Нейронные сети]]=Таблица4[[#This Row],[Дискриминантный анализ]],1,0)</f>
        <v>0</v>
      </c>
      <c r="BR4" s="66">
        <v>7</v>
      </c>
    </row>
    <row r="5" spans="1:70" ht="17" thickBot="1" x14ac:dyDescent="0.25">
      <c r="A5" s="47" t="s">
        <v>19</v>
      </c>
      <c r="B5" s="1">
        <v>4</v>
      </c>
      <c r="D5" s="33">
        <v>4</v>
      </c>
      <c r="E5" s="34">
        <v>4</v>
      </c>
      <c r="F5" s="48">
        <v>5</v>
      </c>
      <c r="G5" s="49">
        <v>7</v>
      </c>
      <c r="H5" s="50">
        <v>5</v>
      </c>
      <c r="I5" s="51">
        <v>6</v>
      </c>
      <c r="J5" s="39">
        <v>87.85305549152136</v>
      </c>
      <c r="K5" s="39">
        <v>143.6912114078979</v>
      </c>
      <c r="L5" s="39">
        <v>56.158646399833081</v>
      </c>
      <c r="M5" s="39">
        <v>27.388186717970619</v>
      </c>
      <c r="N5" s="39">
        <v>52.712793892761411</v>
      </c>
      <c r="O5" s="40">
        <v>133.18608752066328</v>
      </c>
      <c r="P5" s="40">
        <v>399.1769891800194</v>
      </c>
      <c r="Q5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5" s="41">
        <v>4.4500949369412189E-14</v>
      </c>
      <c r="S5" s="41">
        <v>2.224213744095324E-26</v>
      </c>
      <c r="T5" s="41">
        <v>7.9195325717616375E-7</v>
      </c>
      <c r="U5" s="41">
        <v>0.99999413873657217</v>
      </c>
      <c r="V5" s="41">
        <v>5.0693101260595146E-6</v>
      </c>
      <c r="W5" s="41">
        <v>4.2494741138223758E-24</v>
      </c>
      <c r="X5" s="41">
        <v>0</v>
      </c>
      <c r="Y5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5" s="33">
        <v>4</v>
      </c>
      <c r="AA5" s="34">
        <v>4</v>
      </c>
      <c r="AB5" s="40">
        <v>75.26712578855134</v>
      </c>
      <c r="AC5" s="39">
        <v>117.9683012780021</v>
      </c>
      <c r="AD5" s="40">
        <v>35.907841040425907</v>
      </c>
      <c r="AE5" s="39">
        <v>15.811737457348404</v>
      </c>
      <c r="AF5" s="39">
        <v>36.555642036072982</v>
      </c>
      <c r="AG5" s="40">
        <v>126.23612434347285</v>
      </c>
      <c r="AH5" s="40">
        <v>340.09757008022831</v>
      </c>
      <c r="AI5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5" s="41">
        <v>7.3710551463990255E-14</v>
      </c>
      <c r="AK5" s="41">
        <v>2.6241941221611654E-23</v>
      </c>
      <c r="AL5" s="41">
        <v>6.0571249766997313E-5</v>
      </c>
      <c r="AM5" s="41">
        <v>0.99988935728695882</v>
      </c>
      <c r="AN5" s="41">
        <v>5.0071463200539681E-5</v>
      </c>
      <c r="AO5" s="41">
        <v>4.2039833861008573E-25</v>
      </c>
      <c r="AP5" s="41">
        <v>0</v>
      </c>
      <c r="AQ5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5" s="50">
        <v>-0.35987447800000011</v>
      </c>
      <c r="AS5" s="50">
        <v>-0.52052361800000002</v>
      </c>
      <c r="AT5" s="50">
        <v>-0.49814895199999998</v>
      </c>
      <c r="AU5" s="50">
        <v>-0.20627983200000002</v>
      </c>
      <c r="AV5" s="50">
        <v>-1.5835829599999998</v>
      </c>
      <c r="AW5" s="50">
        <v>9.5435178200000012E-2</v>
      </c>
      <c r="AX5" s="50">
        <v>0.92289801200000021</v>
      </c>
      <c r="AY5" s="50">
        <v>-0.90492246300000001</v>
      </c>
      <c r="AZ5" s="50">
        <v>-0.21066885400000002</v>
      </c>
      <c r="BA5" s="50">
        <v>-0.29097358200000006</v>
      </c>
      <c r="BB5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5.0076734853875191</v>
      </c>
      <c r="BC5" s="52">
        <v>-0.52644999999999997</v>
      </c>
      <c r="BD5" s="53">
        <v>0.79376000000000002</v>
      </c>
      <c r="BE5" s="53">
        <v>0.93010999999999999</v>
      </c>
      <c r="BF5" s="45">
        <v>1</v>
      </c>
      <c r="BG5" s="45">
        <v>5</v>
      </c>
      <c r="BH5" s="45">
        <v>2</v>
      </c>
      <c r="BI5" s="45">
        <v>1</v>
      </c>
      <c r="BJ5" s="1">
        <v>-1.101279712189092</v>
      </c>
      <c r="BK5" s="1">
        <v>0.82029832279067094</v>
      </c>
      <c r="BL5" s="1">
        <v>5</v>
      </c>
      <c r="BM5" s="1">
        <v>4</v>
      </c>
      <c r="BN5" s="46">
        <v>1</v>
      </c>
      <c r="BO5" s="46">
        <v>1</v>
      </c>
      <c r="BP5" s="65">
        <v>5</v>
      </c>
      <c r="BQ5" s="65">
        <f>IF(Таблица4[[#This Row],[Нейронные сети]]=Таблица4[[#This Row],[Дискриминантный анализ]],1,0)</f>
        <v>0</v>
      </c>
      <c r="BR5" s="66">
        <v>4</v>
      </c>
    </row>
    <row r="6" spans="1:70" ht="17" thickBot="1" x14ac:dyDescent="0.25">
      <c r="A6" s="32" t="s">
        <v>20</v>
      </c>
      <c r="B6" s="1">
        <v>5</v>
      </c>
      <c r="D6" s="33">
        <v>5</v>
      </c>
      <c r="E6" s="34">
        <v>5</v>
      </c>
      <c r="F6" s="35">
        <v>4</v>
      </c>
      <c r="G6" s="36">
        <v>7</v>
      </c>
      <c r="H6" s="37">
        <v>5</v>
      </c>
      <c r="I6" s="38">
        <v>5</v>
      </c>
      <c r="J6" s="39">
        <v>111.25913268540651</v>
      </c>
      <c r="K6" s="39">
        <v>42.911456130011928</v>
      </c>
      <c r="L6" s="39">
        <v>48.273255620314465</v>
      </c>
      <c r="M6" s="39">
        <v>68.582487658731566</v>
      </c>
      <c r="N6" s="39">
        <v>27.006198380599582</v>
      </c>
      <c r="O6" s="40">
        <v>220.57721865346488</v>
      </c>
      <c r="P6" s="40">
        <v>383.48803835403015</v>
      </c>
      <c r="Q6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6" s="41">
        <v>1.8997292007736735E-19</v>
      </c>
      <c r="S6" s="41">
        <v>8.7924484093883151E-5</v>
      </c>
      <c r="T6" s="41">
        <v>2.1080354367127291E-5</v>
      </c>
      <c r="U6" s="41">
        <v>5.8567430189591392E-10</v>
      </c>
      <c r="V6" s="41">
        <v>0.99989099457586472</v>
      </c>
      <c r="W6" s="41">
        <v>0</v>
      </c>
      <c r="X6" s="41">
        <v>0</v>
      </c>
      <c r="Y6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6" s="33">
        <v>5</v>
      </c>
      <c r="AA6" s="34">
        <v>5</v>
      </c>
      <c r="AB6" s="40">
        <v>71.051071327695027</v>
      </c>
      <c r="AC6" s="39">
        <v>24.480783001674162</v>
      </c>
      <c r="AD6" s="40">
        <v>23.741713529955469</v>
      </c>
      <c r="AE6" s="39">
        <v>47.010526189238313</v>
      </c>
      <c r="AF6" s="39">
        <v>20.168550171878717</v>
      </c>
      <c r="AG6" s="40">
        <v>176.6958927661745</v>
      </c>
      <c r="AH6" s="40">
        <v>305.57800920507486</v>
      </c>
      <c r="AI6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6" s="41">
        <v>2.8496839946615612E-12</v>
      </c>
      <c r="AK6" s="41">
        <v>2.4621531565916007E-2</v>
      </c>
      <c r="AL6" s="41">
        <v>0.1247010198869984</v>
      </c>
      <c r="AM6" s="41">
        <v>7.8883014834702099E-7</v>
      </c>
      <c r="AN6" s="41">
        <v>0.85067665971408757</v>
      </c>
      <c r="AO6" s="41">
        <v>0</v>
      </c>
      <c r="AP6" s="41">
        <v>0</v>
      </c>
      <c r="AQ6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6" s="37">
        <v>0.34985477100000012</v>
      </c>
      <c r="AS6" s="37">
        <v>3.15013067E-3</v>
      </c>
      <c r="AT6" s="37">
        <v>1.4640719200000001</v>
      </c>
      <c r="AU6" s="37">
        <v>0.78400042300000006</v>
      </c>
      <c r="AV6" s="37">
        <v>0.97999480400000005</v>
      </c>
      <c r="AW6" s="37">
        <v>-1.09531567</v>
      </c>
      <c r="AX6" s="37">
        <v>-0.98790794399999993</v>
      </c>
      <c r="AY6" s="37">
        <v>-6.627927380000001E-2</v>
      </c>
      <c r="AZ6" s="37">
        <v>3.6539201399999999E-2</v>
      </c>
      <c r="BA6" s="37">
        <v>-0.16644042700000003</v>
      </c>
      <c r="BB6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6.0500703420472925</v>
      </c>
      <c r="BC6" s="52">
        <v>0.21637999999999999</v>
      </c>
      <c r="BD6" s="53">
        <v>-1.13418</v>
      </c>
      <c r="BE6" s="53">
        <v>-1.1686799999999999</v>
      </c>
      <c r="BF6" s="45">
        <v>5</v>
      </c>
      <c r="BG6" s="45">
        <v>7</v>
      </c>
      <c r="BH6" s="45">
        <v>5</v>
      </c>
      <c r="BI6" s="45">
        <v>5</v>
      </c>
      <c r="BJ6" s="1">
        <v>-0.38288600727756811</v>
      </c>
      <c r="BK6" s="1">
        <v>0.6996142216863197</v>
      </c>
      <c r="BL6" s="1">
        <v>1</v>
      </c>
      <c r="BM6" s="1">
        <v>4</v>
      </c>
      <c r="BN6" s="46">
        <v>5</v>
      </c>
      <c r="BO6" s="46">
        <v>1</v>
      </c>
      <c r="BP6" s="65">
        <v>5</v>
      </c>
      <c r="BQ6" s="65">
        <f>IF(Таблица4[[#This Row],[Нейронные сети]]=Таблица4[[#This Row],[Дискриминантный анализ]],1,0)</f>
        <v>1</v>
      </c>
      <c r="BR6" s="66">
        <v>7</v>
      </c>
    </row>
    <row r="7" spans="1:70" ht="17" thickBot="1" x14ac:dyDescent="0.25">
      <c r="A7" s="47" t="s">
        <v>21</v>
      </c>
      <c r="B7" s="1">
        <v>5</v>
      </c>
      <c r="D7" s="33">
        <v>5</v>
      </c>
      <c r="E7" s="34">
        <v>5</v>
      </c>
      <c r="F7" s="48">
        <v>4</v>
      </c>
      <c r="G7" s="49">
        <v>7</v>
      </c>
      <c r="H7" s="50">
        <v>5</v>
      </c>
      <c r="I7" s="51">
        <v>5</v>
      </c>
      <c r="J7" s="39">
        <v>99.963748943798919</v>
      </c>
      <c r="K7" s="39">
        <v>71.347192015165447</v>
      </c>
      <c r="L7" s="39">
        <v>42.506376487913514</v>
      </c>
      <c r="M7" s="39">
        <v>41.941932318089414</v>
      </c>
      <c r="N7" s="39">
        <v>9.1582174197658652</v>
      </c>
      <c r="O7" s="40">
        <v>207.97220618439482</v>
      </c>
      <c r="P7" s="40">
        <v>439.60236505466099</v>
      </c>
      <c r="Q7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7" s="41">
        <v>7.1756391666119121E-21</v>
      </c>
      <c r="S7" s="41">
        <v>7.8302515692118935E-15</v>
      </c>
      <c r="T7" s="41">
        <v>5.0181920505426532E-8</v>
      </c>
      <c r="U7" s="41">
        <v>4.7532070936672625E-8</v>
      </c>
      <c r="V7" s="41">
        <v>0.99999990228600066</v>
      </c>
      <c r="W7" s="41">
        <v>0</v>
      </c>
      <c r="X7" s="41">
        <v>0</v>
      </c>
      <c r="Y7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" s="33">
        <v>5</v>
      </c>
      <c r="AA7" s="34">
        <v>5</v>
      </c>
      <c r="AB7" s="40">
        <v>73.244363776715545</v>
      </c>
      <c r="AC7" s="39">
        <v>54.696095007985058</v>
      </c>
      <c r="AD7" s="40">
        <v>27.522782542055523</v>
      </c>
      <c r="AE7" s="39">
        <v>32.304587266558713</v>
      </c>
      <c r="AF7" s="39">
        <v>3.2410286011677458</v>
      </c>
      <c r="AG7" s="40">
        <v>176.47342659637084</v>
      </c>
      <c r="AH7" s="40">
        <v>382.34211653432004</v>
      </c>
      <c r="AI7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" s="41">
        <v>2.360467451369714E-16</v>
      </c>
      <c r="AK7" s="41">
        <v>1.6773053985670411E-12</v>
      </c>
      <c r="AL7" s="41">
        <v>4.6697111607183443E-6</v>
      </c>
      <c r="AM7" s="41">
        <v>3.0535587506837048E-7</v>
      </c>
      <c r="AN7" s="41">
        <v>0.99999502493128667</v>
      </c>
      <c r="AO7" s="41">
        <v>0</v>
      </c>
      <c r="AP7" s="41">
        <v>0</v>
      </c>
      <c r="AQ7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" s="50">
        <v>0.84666524600000015</v>
      </c>
      <c r="AS7" s="50">
        <v>-0.27929739599999998</v>
      </c>
      <c r="AT7" s="50">
        <v>1.0509727900000001</v>
      </c>
      <c r="AU7" s="50">
        <v>-0.14802805200000002</v>
      </c>
      <c r="AV7" s="50">
        <v>-0.14017721899999999</v>
      </c>
      <c r="AW7" s="50">
        <v>-0.92786633200000002</v>
      </c>
      <c r="AX7" s="50">
        <v>-6.6832640699999992E-3</v>
      </c>
      <c r="AY7" s="50">
        <v>-0.85632352700000003</v>
      </c>
      <c r="AZ7" s="50">
        <v>-0.60620174300000007</v>
      </c>
      <c r="BA7" s="50">
        <v>-0.42725514799999997</v>
      </c>
      <c r="BB7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4.0852529286887211</v>
      </c>
      <c r="BC7" s="52">
        <v>-0.63807000000000003</v>
      </c>
      <c r="BD7" s="53">
        <v>-0.71982999999999997</v>
      </c>
      <c r="BE7" s="53">
        <v>-0.29929</v>
      </c>
      <c r="BF7" s="45">
        <v>5</v>
      </c>
      <c r="BG7" s="45">
        <v>4</v>
      </c>
      <c r="BH7" s="45">
        <v>2</v>
      </c>
      <c r="BI7" s="45">
        <v>1</v>
      </c>
      <c r="BJ7" s="1">
        <v>-1.270993163990094</v>
      </c>
      <c r="BK7" s="1">
        <v>1.516194024139212</v>
      </c>
      <c r="BL7" s="1">
        <v>5</v>
      </c>
      <c r="BM7" s="1">
        <v>0</v>
      </c>
      <c r="BN7" s="46">
        <v>1</v>
      </c>
      <c r="BO7" s="46">
        <v>2</v>
      </c>
      <c r="BP7" s="65">
        <v>5</v>
      </c>
      <c r="BQ7" s="65">
        <f>IF(Таблица4[[#This Row],[Нейронные сети]]=Таблица4[[#This Row],[Дискриминантный анализ]],1,0)</f>
        <v>1</v>
      </c>
      <c r="BR7" s="66">
        <v>7</v>
      </c>
    </row>
    <row r="8" spans="1:70" ht="17" thickBot="1" x14ac:dyDescent="0.25">
      <c r="A8" s="32" t="s">
        <v>22</v>
      </c>
      <c r="B8" s="1">
        <v>5</v>
      </c>
      <c r="C8" s="1">
        <v>5</v>
      </c>
      <c r="D8" s="33">
        <v>5</v>
      </c>
      <c r="E8" s="34">
        <v>5</v>
      </c>
      <c r="F8" s="35">
        <v>4</v>
      </c>
      <c r="G8" s="36">
        <v>7</v>
      </c>
      <c r="H8" s="37">
        <v>5</v>
      </c>
      <c r="I8" s="38">
        <v>5</v>
      </c>
      <c r="J8" s="39">
        <v>152.13331334207456</v>
      </c>
      <c r="K8" s="39">
        <v>70.970612039557139</v>
      </c>
      <c r="L8" s="39">
        <v>83.102311237831358</v>
      </c>
      <c r="M8" s="39">
        <v>64.911744636137243</v>
      </c>
      <c r="N8" s="39">
        <v>19.914688398415414</v>
      </c>
      <c r="O8" s="40">
        <v>295.40001603288863</v>
      </c>
      <c r="P8" s="40">
        <v>569.4415723535509</v>
      </c>
      <c r="Q8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8" s="41">
        <v>7.296618815323339E-30</v>
      </c>
      <c r="S8" s="41">
        <v>2.0477977227887961E-12</v>
      </c>
      <c r="T8" s="41">
        <v>1.6633746982545072E-14</v>
      </c>
      <c r="U8" s="41">
        <v>1.0589937679161993E-10</v>
      </c>
      <c r="V8" s="41">
        <v>0.99999999989203614</v>
      </c>
      <c r="W8" s="41">
        <v>0</v>
      </c>
      <c r="X8" s="41">
        <v>0</v>
      </c>
      <c r="Y8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8" s="33">
        <v>5</v>
      </c>
      <c r="AA8" s="34">
        <v>5</v>
      </c>
      <c r="AB8" s="40">
        <v>125.93094732918637</v>
      </c>
      <c r="AC8" s="39">
        <v>58.586878785740097</v>
      </c>
      <c r="AD8" s="40">
        <v>66.778348349911127</v>
      </c>
      <c r="AE8" s="39">
        <v>56.643324148645611</v>
      </c>
      <c r="AF8" s="39">
        <v>15.687329649779457</v>
      </c>
      <c r="AG8" s="40">
        <v>269.59273769424146</v>
      </c>
      <c r="AH8" s="40">
        <v>503.03870342097099</v>
      </c>
      <c r="AI8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8" s="41">
        <v>4.3145336025055633E-25</v>
      </c>
      <c r="AK8" s="41">
        <v>1.2089860098725791E-10</v>
      </c>
      <c r="AL8" s="41">
        <v>7.0426207907783698E-12</v>
      </c>
      <c r="AM8" s="41">
        <v>7.9872781952473873E-10</v>
      </c>
      <c r="AN8" s="41">
        <v>0.99999999907333093</v>
      </c>
      <c r="AO8" s="41">
        <v>0</v>
      </c>
      <c r="AP8" s="41">
        <v>0</v>
      </c>
      <c r="AQ8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8" s="37">
        <v>1.1660434100000001</v>
      </c>
      <c r="AS8" s="37">
        <v>-0.49306639800000002</v>
      </c>
      <c r="AT8" s="37">
        <v>0.92187931100000009</v>
      </c>
      <c r="AU8" s="37">
        <v>0.5704105639999999</v>
      </c>
      <c r="AV8" s="37">
        <v>0.23692878600000003</v>
      </c>
      <c r="AW8" s="37">
        <v>-0.87204988600000022</v>
      </c>
      <c r="AX8" s="37">
        <v>-6.6832640699999992E-3</v>
      </c>
      <c r="AY8" s="37">
        <v>-5.2190713299999992E-3</v>
      </c>
      <c r="AZ8" s="37">
        <v>-0.5163079049999999</v>
      </c>
      <c r="BA8" s="37">
        <v>-0.40845769100000007</v>
      </c>
      <c r="BB8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4.0280910770341336</v>
      </c>
      <c r="BC8" s="52">
        <v>-0.32471</v>
      </c>
      <c r="BD8" s="53">
        <v>-1.1852499999999999</v>
      </c>
      <c r="BE8" s="53">
        <v>-0.32917000000000002</v>
      </c>
      <c r="BF8" s="45">
        <v>7</v>
      </c>
      <c r="BG8" s="45">
        <v>4</v>
      </c>
      <c r="BH8" s="45">
        <v>6</v>
      </c>
      <c r="BI8" s="45">
        <v>5</v>
      </c>
      <c r="BJ8" s="1">
        <v>-2.0489018672932522</v>
      </c>
      <c r="BK8" s="1">
        <v>1.0058931376018809</v>
      </c>
      <c r="BL8" s="1">
        <v>2</v>
      </c>
      <c r="BM8" s="1">
        <v>0</v>
      </c>
      <c r="BN8" s="46">
        <v>3</v>
      </c>
      <c r="BO8" s="46">
        <v>2</v>
      </c>
      <c r="BP8" s="65">
        <v>5</v>
      </c>
      <c r="BQ8" s="65">
        <f>IF(Таблица4[[#This Row],[Нейронные сети]]=Таблица4[[#This Row],[Дискриминантный анализ]],1,0)</f>
        <v>1</v>
      </c>
      <c r="BR8" s="66">
        <v>7</v>
      </c>
    </row>
    <row r="9" spans="1:70" ht="17" thickBot="1" x14ac:dyDescent="0.25">
      <c r="A9" s="47" t="s">
        <v>23</v>
      </c>
      <c r="B9" s="1">
        <v>3</v>
      </c>
      <c r="D9" s="33">
        <v>3</v>
      </c>
      <c r="E9" s="34">
        <v>5</v>
      </c>
      <c r="F9" s="48">
        <v>5</v>
      </c>
      <c r="G9" s="49">
        <v>7</v>
      </c>
      <c r="H9" s="50">
        <v>5</v>
      </c>
      <c r="I9" s="51">
        <v>6</v>
      </c>
      <c r="J9" s="39">
        <v>62.105007561268337</v>
      </c>
      <c r="K9" s="39">
        <v>96.454752962781996</v>
      </c>
      <c r="L9" s="39">
        <v>42.205824688826347</v>
      </c>
      <c r="M9" s="39">
        <v>31.233900385666029</v>
      </c>
      <c r="N9" s="39">
        <v>29.106757166978191</v>
      </c>
      <c r="O9" s="40">
        <v>197.61734763546531</v>
      </c>
      <c r="P9" s="40">
        <v>431.65776383907303</v>
      </c>
      <c r="Q9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9" s="41">
        <v>2.105020663091431E-8</v>
      </c>
      <c r="S9" s="41">
        <v>4.8776727877852081E-16</v>
      </c>
      <c r="T9" s="41">
        <v>1.0286930519416561E-3</v>
      </c>
      <c r="U9" s="41">
        <v>0.17728862068353621</v>
      </c>
      <c r="V9" s="41">
        <v>0.82168266521431499</v>
      </c>
      <c r="W9" s="41">
        <v>0</v>
      </c>
      <c r="X9" s="41">
        <v>0</v>
      </c>
      <c r="Y9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9" s="33">
        <v>3</v>
      </c>
      <c r="AA9" s="34">
        <v>5</v>
      </c>
      <c r="AB9" s="40">
        <v>49.317487501407605</v>
      </c>
      <c r="AC9" s="39">
        <v>63.886661439181026</v>
      </c>
      <c r="AD9" s="40">
        <v>22.873380428337519</v>
      </c>
      <c r="AE9" s="39">
        <v>9.3085675973540738</v>
      </c>
      <c r="AF9" s="39">
        <v>4.7650740913008676</v>
      </c>
      <c r="AG9" s="40">
        <v>182.305244081262</v>
      </c>
      <c r="AH9" s="40">
        <v>384.13358726738875</v>
      </c>
      <c r="AI9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9" s="41">
        <v>7.4546557107254978E-11</v>
      </c>
      <c r="AK9" s="41">
        <v>3.4094192429542543E-14</v>
      </c>
      <c r="AL9" s="41">
        <v>9.6088024840625913E-5</v>
      </c>
      <c r="AM9" s="41">
        <v>6.0548433389588596E-2</v>
      </c>
      <c r="AN9" s="41">
        <v>0.93935547851099022</v>
      </c>
      <c r="AO9" s="41">
        <v>0</v>
      </c>
      <c r="AP9" s="41">
        <v>0</v>
      </c>
      <c r="AQ9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9" s="50">
        <v>0.27888184600000004</v>
      </c>
      <c r="AS9" s="50">
        <v>-0.57820506500000002</v>
      </c>
      <c r="AT9" s="50">
        <v>-0.36905547400000005</v>
      </c>
      <c r="AU9" s="50">
        <v>-0.2839488710000001</v>
      </c>
      <c r="AV9" s="50">
        <v>-0.4875605830000001</v>
      </c>
      <c r="AW9" s="50">
        <v>-1.00228826</v>
      </c>
      <c r="AX9" s="50">
        <v>0.56139418200000002</v>
      </c>
      <c r="AY9" s="50">
        <v>-0.81644747600000012</v>
      </c>
      <c r="AZ9" s="50">
        <v>-0.12077501600000001</v>
      </c>
      <c r="BA9" s="50">
        <v>-0.19698629600000003</v>
      </c>
      <c r="BB9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2.9063622770132969</v>
      </c>
      <c r="BC9" s="52">
        <v>-0.48241000000000001</v>
      </c>
      <c r="BD9" s="53">
        <v>0.21929999999999999</v>
      </c>
      <c r="BE9" s="53">
        <v>-0.19653999999999999</v>
      </c>
      <c r="BF9" s="45">
        <v>5</v>
      </c>
      <c r="BG9" s="45">
        <v>2</v>
      </c>
      <c r="BH9" s="45">
        <v>6</v>
      </c>
      <c r="BI9" s="45">
        <v>5</v>
      </c>
      <c r="BJ9" s="1">
        <v>-2.0012109373004221</v>
      </c>
      <c r="BK9" s="1">
        <v>0.87632130018447851</v>
      </c>
      <c r="BL9" s="1">
        <v>2</v>
      </c>
      <c r="BM9" s="1">
        <v>0</v>
      </c>
      <c r="BN9" s="46">
        <v>3</v>
      </c>
      <c r="BO9" s="46">
        <v>2</v>
      </c>
      <c r="BP9" s="65">
        <v>5</v>
      </c>
      <c r="BQ9" s="65">
        <f>IF(Таблица4[[#This Row],[Нейронные сети]]=Таблица4[[#This Row],[Дискриминантный анализ]],1,0)</f>
        <v>0</v>
      </c>
      <c r="BR9" s="66">
        <v>5</v>
      </c>
    </row>
    <row r="10" spans="1:70" ht="17" thickBot="1" x14ac:dyDescent="0.25">
      <c r="A10" s="32" t="s">
        <v>24</v>
      </c>
      <c r="B10" s="1">
        <v>5</v>
      </c>
      <c r="D10" s="33">
        <v>5</v>
      </c>
      <c r="E10" s="34">
        <v>5</v>
      </c>
      <c r="F10" s="35">
        <v>4</v>
      </c>
      <c r="G10" s="36">
        <v>7</v>
      </c>
      <c r="H10" s="37">
        <v>5</v>
      </c>
      <c r="I10" s="38">
        <v>5</v>
      </c>
      <c r="J10" s="39">
        <v>112.89506553194106</v>
      </c>
      <c r="K10" s="39">
        <v>83.152390900492165</v>
      </c>
      <c r="L10" s="39">
        <v>49.633873776020366</v>
      </c>
      <c r="M10" s="39">
        <v>74.168208415007683</v>
      </c>
      <c r="N10" s="39">
        <v>33.209086488865687</v>
      </c>
      <c r="O10" s="40">
        <v>202.71108077997545</v>
      </c>
      <c r="P10" s="40">
        <v>407.66204319049768</v>
      </c>
      <c r="Q10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10" s="41">
        <v>1.8635356397413127E-18</v>
      </c>
      <c r="S10" s="41">
        <v>3.5709698107401494E-12</v>
      </c>
      <c r="T10" s="41">
        <v>2.373054636330884E-4</v>
      </c>
      <c r="U10" s="41">
        <v>7.9729056773949137E-10</v>
      </c>
      <c r="V10" s="41">
        <v>0.99976269373550541</v>
      </c>
      <c r="W10" s="41">
        <v>0</v>
      </c>
      <c r="X10" s="41">
        <v>0</v>
      </c>
      <c r="Y10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10" s="33">
        <v>5</v>
      </c>
      <c r="AA10" s="34">
        <v>5</v>
      </c>
      <c r="AB10" s="40">
        <v>54.49929509777283</v>
      </c>
      <c r="AC10" s="39">
        <v>61.380540592806774</v>
      </c>
      <c r="AD10" s="40">
        <v>12.960294289438037</v>
      </c>
      <c r="AE10" s="39">
        <v>24.281557536556161</v>
      </c>
      <c r="AF10" s="39">
        <v>5.2890709069331434</v>
      </c>
      <c r="AG10" s="40">
        <v>138.52302567536745</v>
      </c>
      <c r="AH10" s="40">
        <v>306.65046880872944</v>
      </c>
      <c r="AI10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10" s="41">
        <v>7.5861199944888114E-12</v>
      </c>
      <c r="AK10" s="41">
        <v>1.6206341096988527E-13</v>
      </c>
      <c r="AL10" s="41">
        <v>1.8538556318579803E-2</v>
      </c>
      <c r="AM10" s="41">
        <v>4.6085764556158845E-5</v>
      </c>
      <c r="AN10" s="41">
        <v>0.98141535790911594</v>
      </c>
      <c r="AO10" s="41">
        <v>2.8734733887835081E-30</v>
      </c>
      <c r="AP10" s="41">
        <v>0</v>
      </c>
      <c r="AQ10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10" s="37">
        <v>0.63374647100000014</v>
      </c>
      <c r="AS10" s="37">
        <v>-0.2819225050000001</v>
      </c>
      <c r="AT10" s="37">
        <v>1.2058849600000001</v>
      </c>
      <c r="AU10" s="37">
        <v>-0.36161791100000007</v>
      </c>
      <c r="AV10" s="37">
        <v>-0.46898393200000005</v>
      </c>
      <c r="AW10" s="37">
        <v>-0.90926085000000001</v>
      </c>
      <c r="AX10" s="37">
        <v>-0.41983049800000005</v>
      </c>
      <c r="AY10" s="37">
        <v>1.1474480200000001</v>
      </c>
      <c r="AZ10" s="37">
        <v>-0.12227324700000003</v>
      </c>
      <c r="BA10" s="37">
        <v>0.43507820800000008</v>
      </c>
      <c r="BB10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4.8098805593427443</v>
      </c>
      <c r="BC10" s="52">
        <v>-7.7600000000000002E-2</v>
      </c>
      <c r="BD10" s="53">
        <v>-0.92535999999999996</v>
      </c>
      <c r="BE10" s="53">
        <v>-0.20363999999999999</v>
      </c>
      <c r="BF10" s="45">
        <v>5</v>
      </c>
      <c r="BG10" s="45">
        <v>4</v>
      </c>
      <c r="BH10" s="45">
        <v>6</v>
      </c>
      <c r="BI10" s="45">
        <v>5</v>
      </c>
      <c r="BJ10" s="1">
        <v>-2.5805148121153989</v>
      </c>
      <c r="BK10" s="1">
        <v>1.350163750281411</v>
      </c>
      <c r="BL10" s="1">
        <v>2</v>
      </c>
      <c r="BM10" s="1">
        <v>0</v>
      </c>
      <c r="BN10" s="46">
        <v>3</v>
      </c>
      <c r="BO10" s="46">
        <v>2</v>
      </c>
      <c r="BP10" s="65">
        <v>3</v>
      </c>
      <c r="BQ10" s="65">
        <f>IF(Таблица4[[#This Row],[Нейронные сети]]=Таблица4[[#This Row],[Дискриминантный анализ]],1,0)</f>
        <v>0</v>
      </c>
      <c r="BR10" s="66">
        <v>7</v>
      </c>
    </row>
    <row r="11" spans="1:70" ht="17" thickBot="1" x14ac:dyDescent="0.25">
      <c r="A11" s="47" t="s">
        <v>25</v>
      </c>
      <c r="B11" s="1">
        <v>5</v>
      </c>
      <c r="C11" s="1">
        <v>5</v>
      </c>
      <c r="D11" s="33">
        <v>5</v>
      </c>
      <c r="E11" s="34">
        <v>5</v>
      </c>
      <c r="F11" s="48">
        <v>4</v>
      </c>
      <c r="G11" s="49">
        <v>7</v>
      </c>
      <c r="H11" s="50">
        <v>5</v>
      </c>
      <c r="I11" s="51">
        <v>5</v>
      </c>
      <c r="J11" s="39">
        <v>85.050847004602574</v>
      </c>
      <c r="K11" s="39">
        <v>45.717809011446199</v>
      </c>
      <c r="L11" s="39">
        <v>27.849611376509934</v>
      </c>
      <c r="M11" s="39">
        <v>30.783096800265042</v>
      </c>
      <c r="N11" s="39">
        <v>6.1627972890174192</v>
      </c>
      <c r="O11" s="40">
        <v>178.19230863104858</v>
      </c>
      <c r="P11" s="40">
        <v>397.03779319834013</v>
      </c>
      <c r="Q11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11" s="41">
        <v>2.777795576877493E-18</v>
      </c>
      <c r="S11" s="41">
        <v>6.4367953493597414E-10</v>
      </c>
      <c r="T11" s="41">
        <v>1.7091003495553486E-5</v>
      </c>
      <c r="U11" s="41">
        <v>2.8160558330975949E-6</v>
      </c>
      <c r="V11" s="41">
        <v>0.99998009229699192</v>
      </c>
      <c r="W11" s="41">
        <v>0</v>
      </c>
      <c r="X11" s="41">
        <v>0</v>
      </c>
      <c r="Y11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11" s="33">
        <v>5</v>
      </c>
      <c r="AA11" s="34">
        <v>5</v>
      </c>
      <c r="AB11" s="40">
        <v>56.230874744463044</v>
      </c>
      <c r="AC11" s="39">
        <v>38.746504593989862</v>
      </c>
      <c r="AD11" s="40">
        <v>12.394642411228903</v>
      </c>
      <c r="AE11" s="39">
        <v>19.600588372851039</v>
      </c>
      <c r="AF11" s="39">
        <v>4.5757166324678069</v>
      </c>
      <c r="AG11" s="40">
        <v>149.28464208364613</v>
      </c>
      <c r="AH11" s="40">
        <v>325.40940868141479</v>
      </c>
      <c r="AI11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11" s="41">
        <v>2.2364384205998572E-12</v>
      </c>
      <c r="AK11" s="41">
        <v>9.3357330208110462E-9</v>
      </c>
      <c r="AL11" s="41">
        <v>1.7236561557868058E-2</v>
      </c>
      <c r="AM11" s="41">
        <v>3.3540637665357813E-4</v>
      </c>
      <c r="AN11" s="41">
        <v>0.98242802272750884</v>
      </c>
      <c r="AO11" s="41">
        <v>0</v>
      </c>
      <c r="AP11" s="41">
        <v>0</v>
      </c>
      <c r="AQ11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11" s="50">
        <v>0.63374647100000014</v>
      </c>
      <c r="AS11" s="50">
        <v>-2.0263002699999998E-2</v>
      </c>
      <c r="AT11" s="50">
        <v>1.12842888</v>
      </c>
      <c r="AU11" s="50">
        <v>0.14323084600000002</v>
      </c>
      <c r="AV11" s="50">
        <v>0.64561509600000022</v>
      </c>
      <c r="AW11" s="50">
        <v>-5.3408677700000011E-2</v>
      </c>
      <c r="AX11" s="50">
        <v>-0.36818709400000005</v>
      </c>
      <c r="AY11" s="50">
        <v>-8.3725046000000025E-2</v>
      </c>
      <c r="AZ11" s="50">
        <v>-0.31105030700000008</v>
      </c>
      <c r="BA11" s="50">
        <v>-0.28862390000000004</v>
      </c>
      <c r="BB11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2.4382109980943927</v>
      </c>
      <c r="BC11" s="52">
        <v>-0.19732</v>
      </c>
      <c r="BD11" s="53">
        <v>-0.89036999999999999</v>
      </c>
      <c r="BE11" s="53">
        <v>-0.26863999999999999</v>
      </c>
      <c r="BF11" s="45">
        <v>6</v>
      </c>
      <c r="BG11" s="45">
        <v>4</v>
      </c>
      <c r="BH11" s="45">
        <v>2</v>
      </c>
      <c r="BI11" s="45">
        <v>1</v>
      </c>
      <c r="BJ11" s="1">
        <v>-2.3847711154713518</v>
      </c>
      <c r="BK11" s="1">
        <v>1.8266124193434949</v>
      </c>
      <c r="BL11" s="1">
        <v>2</v>
      </c>
      <c r="BM11" s="1">
        <v>0</v>
      </c>
      <c r="BN11" s="46">
        <v>3</v>
      </c>
      <c r="BO11" s="46">
        <v>2</v>
      </c>
      <c r="BP11" s="67">
        <v>5</v>
      </c>
      <c r="BQ11" s="65">
        <f>IF(Таблица4[[#This Row],[Нейронные сети]]=Таблица4[[#This Row],[Дискриминантный анализ]],1,0)</f>
        <v>1</v>
      </c>
      <c r="BR11" s="66">
        <v>7</v>
      </c>
    </row>
    <row r="12" spans="1:70" ht="17" thickBot="1" x14ac:dyDescent="0.25">
      <c r="A12" s="32" t="s">
        <v>26</v>
      </c>
      <c r="B12" s="1">
        <v>6</v>
      </c>
      <c r="D12" s="33">
        <v>6</v>
      </c>
      <c r="E12" s="34">
        <v>6</v>
      </c>
      <c r="F12" s="35">
        <v>3</v>
      </c>
      <c r="G12" s="36">
        <v>1</v>
      </c>
      <c r="H12" s="37">
        <v>2</v>
      </c>
      <c r="I12" s="38">
        <v>7</v>
      </c>
      <c r="J12" s="39">
        <v>793.57849367356698</v>
      </c>
      <c r="K12" s="39">
        <v>933.29047712695296</v>
      </c>
      <c r="L12" s="39">
        <v>708.14929372381766</v>
      </c>
      <c r="M12" s="39">
        <v>847.28541175459668</v>
      </c>
      <c r="N12" s="39">
        <v>905.90917508626558</v>
      </c>
      <c r="O12" s="40">
        <v>456.18748052575864</v>
      </c>
      <c r="P12" s="40">
        <v>299.88862543439376</v>
      </c>
      <c r="Q12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1</v>
      </c>
      <c r="Y12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12" s="33">
        <v>6</v>
      </c>
      <c r="AA12" s="34">
        <v>7</v>
      </c>
      <c r="AB12" s="40">
        <v>614.45802262698101</v>
      </c>
      <c r="AC12" s="39">
        <v>673.47404941437958</v>
      </c>
      <c r="AD12" s="40">
        <v>512.2369079737083</v>
      </c>
      <c r="AE12" s="39">
        <v>676.34727011839402</v>
      </c>
      <c r="AF12" s="39">
        <v>672.24422647478787</v>
      </c>
      <c r="AG12" s="40">
        <v>259.85147707076891</v>
      </c>
      <c r="AH12" s="40">
        <v>148.0090729916177</v>
      </c>
      <c r="AI12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12" s="41">
        <v>0</v>
      </c>
      <c r="AK12" s="41">
        <v>0</v>
      </c>
      <c r="AL12" s="41">
        <v>0</v>
      </c>
      <c r="AM12" s="41">
        <v>0</v>
      </c>
      <c r="AN12" s="41">
        <v>0</v>
      </c>
      <c r="AO12" s="41">
        <v>5.1728577147336087E-25</v>
      </c>
      <c r="AP12" s="41">
        <v>1</v>
      </c>
      <c r="AQ12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12" s="37">
        <v>-0.99863080300000007</v>
      </c>
      <c r="AS12" s="37">
        <v>2.9617897399999999</v>
      </c>
      <c r="AT12" s="37">
        <v>-1.8149024300000001</v>
      </c>
      <c r="AU12" s="37">
        <v>2.2014604000000002</v>
      </c>
      <c r="AV12" s="37">
        <v>0.57130849400000006</v>
      </c>
      <c r="AW12" s="37">
        <v>-0.49994024599999998</v>
      </c>
      <c r="AX12" s="37">
        <v>1.69754907</v>
      </c>
      <c r="AY12" s="37">
        <v>4.3462549499999996</v>
      </c>
      <c r="AZ12" s="37">
        <v>-0.30505738500000007</v>
      </c>
      <c r="BA12" s="37">
        <v>-0.3591143650000001</v>
      </c>
      <c r="BB12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40.47972238367187</v>
      </c>
      <c r="BC12" s="52">
        <v>2.62927</v>
      </c>
      <c r="BD12" s="53">
        <v>-0.68230000000000002</v>
      </c>
      <c r="BE12" s="53">
        <v>0.48625000000000002</v>
      </c>
      <c r="BF12" s="45">
        <v>6</v>
      </c>
      <c r="BG12" s="45">
        <v>1</v>
      </c>
      <c r="BH12" s="45">
        <v>1</v>
      </c>
      <c r="BI12" s="45">
        <v>4</v>
      </c>
      <c r="BJ12" s="1">
        <v>0.71449690994803217</v>
      </c>
      <c r="BK12" s="1">
        <v>-5.6228133034619113E-2</v>
      </c>
      <c r="BL12" s="1">
        <v>3</v>
      </c>
      <c r="BM12" s="1">
        <v>6</v>
      </c>
      <c r="BN12" s="46">
        <v>6</v>
      </c>
      <c r="BO12" s="46">
        <v>5</v>
      </c>
      <c r="BP12" s="65">
        <v>6</v>
      </c>
      <c r="BQ12" s="65">
        <f>IF(Таблица4[[#This Row],[Нейронные сети]]=Таблица4[[#This Row],[Дискриминантный анализ]],1,0)</f>
        <v>1</v>
      </c>
      <c r="BR12" s="66">
        <v>1</v>
      </c>
    </row>
    <row r="13" spans="1:70" ht="17" thickBot="1" x14ac:dyDescent="0.25">
      <c r="A13" s="47" t="s">
        <v>27</v>
      </c>
      <c r="B13" s="1">
        <v>6</v>
      </c>
      <c r="D13" s="33">
        <v>6</v>
      </c>
      <c r="E13" s="34">
        <v>6</v>
      </c>
      <c r="F13" s="48">
        <v>3</v>
      </c>
      <c r="G13" s="49">
        <v>7</v>
      </c>
      <c r="H13" s="50">
        <v>2</v>
      </c>
      <c r="I13" s="51">
        <v>7</v>
      </c>
      <c r="J13" s="39">
        <v>213.92920345689791</v>
      </c>
      <c r="K13" s="39">
        <v>326.82626278922788</v>
      </c>
      <c r="L13" s="39">
        <v>147.16417655858183</v>
      </c>
      <c r="M13" s="39">
        <v>199.29160488594059</v>
      </c>
      <c r="N13" s="39">
        <v>219.94861343261181</v>
      </c>
      <c r="O13" s="40">
        <v>4.4030182777278144</v>
      </c>
      <c r="P13" s="40">
        <v>184.88157700233532</v>
      </c>
      <c r="Q13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6</v>
      </c>
      <c r="R13" s="41">
        <v>0</v>
      </c>
      <c r="S13" s="41">
        <v>0</v>
      </c>
      <c r="T13" s="41">
        <v>3.4984559390488253E-31</v>
      </c>
      <c r="U13" s="41">
        <v>0</v>
      </c>
      <c r="V13" s="41">
        <v>0</v>
      </c>
      <c r="W13" s="41">
        <v>1</v>
      </c>
      <c r="X13" s="41">
        <v>0</v>
      </c>
      <c r="Y13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6</v>
      </c>
      <c r="Z13" s="33">
        <v>6</v>
      </c>
      <c r="AA13" s="34">
        <v>3</v>
      </c>
      <c r="AB13" s="40">
        <v>207.74603692810442</v>
      </c>
      <c r="AC13" s="39">
        <v>307.97811244396149</v>
      </c>
      <c r="AD13" s="40">
        <v>133.52170231944669</v>
      </c>
      <c r="AE13" s="39">
        <v>190.53436477093808</v>
      </c>
      <c r="AF13" s="39">
        <v>204.19107190316714</v>
      </c>
      <c r="AG13" s="40">
        <v>3.2973573185593836</v>
      </c>
      <c r="AH13" s="40">
        <v>132.614035657795</v>
      </c>
      <c r="AI13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6</v>
      </c>
      <c r="AJ13" s="41">
        <v>0</v>
      </c>
      <c r="AK13" s="41">
        <v>0</v>
      </c>
      <c r="AL13" s="41">
        <v>1.8459112756270586E-28</v>
      </c>
      <c r="AM13" s="41">
        <v>0</v>
      </c>
      <c r="AN13" s="41">
        <v>0</v>
      </c>
      <c r="AO13" s="41">
        <v>1</v>
      </c>
      <c r="AP13" s="41">
        <v>8.3030965804734018E-29</v>
      </c>
      <c r="AQ13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6</v>
      </c>
      <c r="AR13" s="50">
        <v>-0.46633386600000004</v>
      </c>
      <c r="AS13" s="50">
        <v>1.05439982</v>
      </c>
      <c r="AT13" s="50">
        <v>-5.9231125400000008E-2</v>
      </c>
      <c r="AU13" s="50">
        <v>1.9296187599999999</v>
      </c>
      <c r="AV13" s="50">
        <v>0.36696533900000006</v>
      </c>
      <c r="AW13" s="50">
        <v>0.46754481800000003</v>
      </c>
      <c r="AX13" s="50">
        <v>-0.83297773100000005</v>
      </c>
      <c r="AY13" s="50">
        <v>3.7443758100000002</v>
      </c>
      <c r="AZ13" s="50">
        <v>-0.400944146</v>
      </c>
      <c r="BA13" s="50">
        <v>-0.37791182300000009</v>
      </c>
      <c r="BB13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20.427200518882138</v>
      </c>
      <c r="BC13" s="52">
        <v>1.5066900000000001</v>
      </c>
      <c r="BD13" s="53">
        <v>-1.19838</v>
      </c>
      <c r="BE13" s="53">
        <v>0.17194999999999999</v>
      </c>
      <c r="BF13" s="45">
        <v>1</v>
      </c>
      <c r="BG13" s="45">
        <v>1</v>
      </c>
      <c r="BH13" s="45">
        <v>1</v>
      </c>
      <c r="BI13" s="45">
        <v>4</v>
      </c>
      <c r="BJ13" s="1">
        <v>0.87642012269154379</v>
      </c>
      <c r="BK13" s="1">
        <v>-0.3250855989966398</v>
      </c>
      <c r="BL13" s="1">
        <v>3</v>
      </c>
      <c r="BM13" s="1">
        <v>1</v>
      </c>
      <c r="BN13" s="46">
        <v>6</v>
      </c>
      <c r="BO13" s="46">
        <v>5</v>
      </c>
      <c r="BP13" s="65">
        <v>6</v>
      </c>
      <c r="BQ13" s="65">
        <f>IF(Таблица4[[#This Row],[Нейронные сети]]=Таблица4[[#This Row],[Дискриминантный анализ]],1,0)</f>
        <v>1</v>
      </c>
      <c r="BR13" s="66">
        <v>1</v>
      </c>
    </row>
    <row r="14" spans="1:70" ht="17" thickBot="1" x14ac:dyDescent="0.25">
      <c r="A14" s="32" t="s">
        <v>28</v>
      </c>
      <c r="B14" s="1">
        <v>2</v>
      </c>
      <c r="C14" s="1">
        <v>2</v>
      </c>
      <c r="D14" s="33">
        <v>2</v>
      </c>
      <c r="E14" s="34">
        <v>2</v>
      </c>
      <c r="F14" s="35">
        <v>4</v>
      </c>
      <c r="G14" s="36">
        <v>7</v>
      </c>
      <c r="H14" s="37">
        <v>4</v>
      </c>
      <c r="I14" s="38">
        <v>3</v>
      </c>
      <c r="J14" s="39">
        <v>97.95030875827274</v>
      </c>
      <c r="K14" s="39">
        <v>6.1970402434432303</v>
      </c>
      <c r="L14" s="39">
        <v>66.821330740381967</v>
      </c>
      <c r="M14" s="39">
        <v>79.317558628166822</v>
      </c>
      <c r="N14" s="39">
        <v>56.43729147370491</v>
      </c>
      <c r="O14" s="40">
        <v>295.49026715071471</v>
      </c>
      <c r="P14" s="40">
        <v>451.91350712748266</v>
      </c>
      <c r="Q14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2</v>
      </c>
      <c r="R14" s="41">
        <v>1.78699012568631E-20</v>
      </c>
      <c r="S14" s="41">
        <v>0.99999999995049615</v>
      </c>
      <c r="T14" s="41">
        <v>2.3970143183948498E-13</v>
      </c>
      <c r="U14" s="41">
        <v>3.3114727412505432E-16</v>
      </c>
      <c r="V14" s="41">
        <v>4.9263816279415309E-11</v>
      </c>
      <c r="W14" s="41">
        <v>0</v>
      </c>
      <c r="X14" s="41">
        <v>0</v>
      </c>
      <c r="Y14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2</v>
      </c>
      <c r="Z14" s="33">
        <v>2</v>
      </c>
      <c r="AA14" s="34">
        <v>2</v>
      </c>
      <c r="AB14" s="40">
        <v>80.530929968550794</v>
      </c>
      <c r="AC14" s="39">
        <v>1.0639754703686781</v>
      </c>
      <c r="AD14" s="40">
        <v>57.550831109251746</v>
      </c>
      <c r="AE14" s="39">
        <v>74.696796751576784</v>
      </c>
      <c r="AF14" s="39">
        <v>55.786304057783241</v>
      </c>
      <c r="AG14" s="40">
        <v>278.87583639881905</v>
      </c>
      <c r="AH14" s="40">
        <v>392.26291154157809</v>
      </c>
      <c r="AI14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2</v>
      </c>
      <c r="AJ14" s="41">
        <v>8.318812638272977E-18</v>
      </c>
      <c r="AK14" s="41">
        <v>0.99999999999286349</v>
      </c>
      <c r="AL14" s="41">
        <v>1.8971566493879264E-12</v>
      </c>
      <c r="AM14" s="41">
        <v>2.563161811874588E-16</v>
      </c>
      <c r="AN14" s="41">
        <v>5.2391076254001451E-12</v>
      </c>
      <c r="AO14" s="41">
        <v>0</v>
      </c>
      <c r="AP14" s="41">
        <v>0</v>
      </c>
      <c r="AQ14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2</v>
      </c>
      <c r="AR14" s="37">
        <v>0.24339538400000005</v>
      </c>
      <c r="AS14" s="37">
        <v>-0.14917713400000002</v>
      </c>
      <c r="AT14" s="37">
        <v>0.61205496300000006</v>
      </c>
      <c r="AU14" s="37">
        <v>0.18206536600000001</v>
      </c>
      <c r="AV14" s="37">
        <v>2.9676963999999999</v>
      </c>
      <c r="AW14" s="37">
        <v>-0.33249090800000008</v>
      </c>
      <c r="AX14" s="37">
        <v>-1.3494117700000001</v>
      </c>
      <c r="AY14" s="37">
        <v>0.30257419400000007</v>
      </c>
      <c r="AZ14" s="37">
        <v>-0.58073182300000004</v>
      </c>
      <c r="BA14" s="37">
        <v>-0.52829148100000001</v>
      </c>
      <c r="BB14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11.935830938090778</v>
      </c>
      <c r="BC14" s="52">
        <v>-6.8690000000000001E-2</v>
      </c>
      <c r="BD14" s="53">
        <v>-1.09718</v>
      </c>
      <c r="BE14" s="53">
        <v>-1.99675</v>
      </c>
      <c r="BF14" s="45">
        <v>4</v>
      </c>
      <c r="BG14" s="45">
        <v>7</v>
      </c>
      <c r="BH14" s="45">
        <v>1</v>
      </c>
      <c r="BI14" s="45">
        <v>4</v>
      </c>
      <c r="BJ14" s="1">
        <v>1.063281470980695</v>
      </c>
      <c r="BK14" s="1">
        <v>-1.273440722411957</v>
      </c>
      <c r="BL14" s="1">
        <v>0</v>
      </c>
      <c r="BM14" s="1">
        <v>5</v>
      </c>
      <c r="BN14" s="46">
        <v>2</v>
      </c>
      <c r="BO14" s="46">
        <v>6</v>
      </c>
      <c r="BP14" s="67">
        <v>2</v>
      </c>
      <c r="BQ14" s="65">
        <f>IF(Таблица4[[#This Row],[Нейронные сети]]=Таблица4[[#This Row],[Дискриминантный анализ]],1,0)</f>
        <v>1</v>
      </c>
      <c r="BR14" s="66">
        <v>7</v>
      </c>
    </row>
    <row r="15" spans="1:70" ht="17" thickBot="1" x14ac:dyDescent="0.25">
      <c r="A15" s="47" t="s">
        <v>29</v>
      </c>
      <c r="B15" s="1">
        <v>4</v>
      </c>
      <c r="C15" s="1">
        <v>4</v>
      </c>
      <c r="D15" s="33">
        <v>4</v>
      </c>
      <c r="E15" s="34">
        <v>4</v>
      </c>
      <c r="F15" s="48">
        <v>5</v>
      </c>
      <c r="G15" s="49">
        <v>7</v>
      </c>
      <c r="H15" s="50">
        <v>5</v>
      </c>
      <c r="I15" s="51">
        <v>4</v>
      </c>
      <c r="J15" s="39">
        <v>154.17747749865691</v>
      </c>
      <c r="K15" s="39">
        <v>196.67360919011662</v>
      </c>
      <c r="L15" s="39">
        <v>101.36962518087633</v>
      </c>
      <c r="M15" s="39">
        <v>125.06598005515767</v>
      </c>
      <c r="N15" s="39">
        <v>129.92287968145146</v>
      </c>
      <c r="O15" s="40">
        <v>307.57798776447328</v>
      </c>
      <c r="P15" s="40">
        <v>407.29141646743267</v>
      </c>
      <c r="Q15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15" s="41">
        <v>1.4619793953118204E-12</v>
      </c>
      <c r="S15" s="41">
        <v>5.7667648796094559E-22</v>
      </c>
      <c r="T15" s="41">
        <v>0.99999417110024247</v>
      </c>
      <c r="U15" s="41">
        <v>5.1082406798952473E-6</v>
      </c>
      <c r="V15" s="41">
        <v>7.2065761575234125E-7</v>
      </c>
      <c r="W15" s="41">
        <v>0</v>
      </c>
      <c r="X15" s="41">
        <v>0</v>
      </c>
      <c r="Y15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15" s="33">
        <v>4</v>
      </c>
      <c r="AA15" s="34">
        <v>4</v>
      </c>
      <c r="AB15" s="40">
        <v>51.427790647920041</v>
      </c>
      <c r="AC15" s="39">
        <v>73.991043023527183</v>
      </c>
      <c r="AD15" s="40">
        <v>18.365047220078026</v>
      </c>
      <c r="AE15" s="39">
        <v>5.4418494676533653</v>
      </c>
      <c r="AF15" s="39">
        <v>11.108022610691343</v>
      </c>
      <c r="AG15" s="40">
        <v>162.63673143362874</v>
      </c>
      <c r="AH15" s="40">
        <v>335.60569524473624</v>
      </c>
      <c r="AI15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15" s="41">
        <v>5.6558115932688398E-11</v>
      </c>
      <c r="AK15" s="41">
        <v>4.7517728792537654E-16</v>
      </c>
      <c r="AL15" s="41">
        <v>1.9950566530265302E-3</v>
      </c>
      <c r="AM15" s="41">
        <v>0.91214510797256121</v>
      </c>
      <c r="AN15" s="41">
        <v>8.5859835317853739E-2</v>
      </c>
      <c r="AO15" s="41">
        <v>0</v>
      </c>
      <c r="AP15" s="41">
        <v>0</v>
      </c>
      <c r="AQ15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15" s="50">
        <v>0.66923293400000006</v>
      </c>
      <c r="AS15" s="50">
        <v>-0.40480598000000007</v>
      </c>
      <c r="AT15" s="50">
        <v>-0.6788798220000003</v>
      </c>
      <c r="AU15" s="50">
        <v>-0.63345954900000001</v>
      </c>
      <c r="AV15" s="50">
        <v>-1.3420865000000002</v>
      </c>
      <c r="AW15" s="50">
        <v>2.4211204300000002</v>
      </c>
      <c r="AX15" s="50">
        <v>-0.36818709400000005</v>
      </c>
      <c r="AY15" s="50">
        <v>-0.64074362800000018</v>
      </c>
      <c r="AZ15" s="50">
        <v>-0.37996891700000013</v>
      </c>
      <c r="BA15" s="50">
        <v>-0.49774561299999998</v>
      </c>
      <c r="BB15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10.075150933327008</v>
      </c>
      <c r="BC15" s="52">
        <v>-0.91500000000000004</v>
      </c>
      <c r="BD15" s="53">
        <v>0.69438999999999995</v>
      </c>
      <c r="BE15" s="53">
        <v>1.756</v>
      </c>
      <c r="BF15" s="45">
        <v>7</v>
      </c>
      <c r="BG15" s="45">
        <v>5</v>
      </c>
      <c r="BH15" s="45">
        <v>1</v>
      </c>
      <c r="BI15" s="45">
        <v>4</v>
      </c>
      <c r="BJ15" s="1">
        <v>0.50601459453691155</v>
      </c>
      <c r="BK15" s="1">
        <v>-0.30300680791210899</v>
      </c>
      <c r="BL15" s="1">
        <v>3</v>
      </c>
      <c r="BM15" s="1">
        <v>1</v>
      </c>
      <c r="BN15" s="46">
        <v>6</v>
      </c>
      <c r="BO15" s="46">
        <v>3</v>
      </c>
      <c r="BP15" s="65">
        <v>4</v>
      </c>
      <c r="BQ15" s="65">
        <f>IF(Таблица4[[#This Row],[Нейронные сети]]=Таблица4[[#This Row],[Дискриминантный анализ]],1,0)</f>
        <v>1</v>
      </c>
      <c r="BR15" s="66">
        <v>4</v>
      </c>
    </row>
    <row r="16" spans="1:70" ht="17" thickBot="1" x14ac:dyDescent="0.25">
      <c r="A16" s="32" t="s">
        <v>30</v>
      </c>
      <c r="B16" s="1">
        <v>4</v>
      </c>
      <c r="D16" s="33">
        <v>4</v>
      </c>
      <c r="E16" s="34">
        <v>6</v>
      </c>
      <c r="F16" s="35">
        <v>5</v>
      </c>
      <c r="G16" s="36">
        <v>7</v>
      </c>
      <c r="H16" s="37">
        <v>5</v>
      </c>
      <c r="I16" s="38">
        <v>6</v>
      </c>
      <c r="J16" s="39">
        <v>179.70879725118263</v>
      </c>
      <c r="K16" s="39">
        <v>310.15952795711348</v>
      </c>
      <c r="L16" s="39">
        <v>194.44296540010282</v>
      </c>
      <c r="M16" s="39">
        <v>154.90495060900579</v>
      </c>
      <c r="N16" s="39">
        <v>239.51363887570173</v>
      </c>
      <c r="O16" s="40">
        <v>272.90091546806104</v>
      </c>
      <c r="P16" s="40">
        <v>454.28310123694774</v>
      </c>
      <c r="Q16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16" s="41">
        <v>2.466398878978784E-6</v>
      </c>
      <c r="S16" s="41">
        <v>0</v>
      </c>
      <c r="T16" s="41">
        <v>3.6354329433620409E-9</v>
      </c>
      <c r="U16" s="41">
        <v>0.99999752996568803</v>
      </c>
      <c r="V16" s="41">
        <v>6.7854037158494095E-19</v>
      </c>
      <c r="W16" s="41">
        <v>9.5402708820322943E-27</v>
      </c>
      <c r="X16" s="41">
        <v>0</v>
      </c>
      <c r="Y16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16" s="33">
        <v>4</v>
      </c>
      <c r="AA16" s="34">
        <v>6</v>
      </c>
      <c r="AB16" s="40">
        <v>95.522279561216465</v>
      </c>
      <c r="AC16" s="39">
        <v>272.29744877088211</v>
      </c>
      <c r="AD16" s="40">
        <v>131.54748142656339</v>
      </c>
      <c r="AE16" s="39">
        <v>103.08327010069758</v>
      </c>
      <c r="AF16" s="39">
        <v>191.36361598082982</v>
      </c>
      <c r="AG16" s="40">
        <v>196.3821756810886</v>
      </c>
      <c r="AH16" s="40">
        <v>314.94551283919503</v>
      </c>
      <c r="AI16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16" s="41">
        <v>0.96337348440512682</v>
      </c>
      <c r="AK16" s="41">
        <v>0</v>
      </c>
      <c r="AL16" s="41">
        <v>3.3806350064062019E-8</v>
      </c>
      <c r="AM16" s="41">
        <v>3.6626481788523221E-2</v>
      </c>
      <c r="AN16" s="41">
        <v>3.9635254246890602E-21</v>
      </c>
      <c r="AO16" s="41">
        <v>8.0585195639595869E-23</v>
      </c>
      <c r="AP16" s="41">
        <v>0</v>
      </c>
      <c r="AQ16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16" s="37">
        <v>3.0476608999999998E-2</v>
      </c>
      <c r="AS16" s="37">
        <v>-0.46525443399999999</v>
      </c>
      <c r="AT16" s="37">
        <v>-1.27270982</v>
      </c>
      <c r="AU16" s="37">
        <v>0.49274152499999996</v>
      </c>
      <c r="AV16" s="37">
        <v>-1.1005900500000001</v>
      </c>
      <c r="AW16" s="37">
        <v>0.48615030000000004</v>
      </c>
      <c r="AX16" s="37">
        <v>-0.88462113600000014</v>
      </c>
      <c r="AY16" s="37">
        <v>-1.1479171500000001</v>
      </c>
      <c r="AZ16" s="37">
        <v>-0.25711400400000001</v>
      </c>
      <c r="BA16" s="37">
        <v>-0.27452580700000007</v>
      </c>
      <c r="BB16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5.7693559491662709</v>
      </c>
      <c r="BC16" s="52">
        <v>-0.40698000000000001</v>
      </c>
      <c r="BD16" s="53">
        <v>0.90192000000000005</v>
      </c>
      <c r="BE16" s="53">
        <v>0.25769999999999998</v>
      </c>
      <c r="BF16" s="45">
        <v>5</v>
      </c>
      <c r="BG16" s="45">
        <v>2</v>
      </c>
      <c r="BH16" s="45">
        <v>5</v>
      </c>
      <c r="BI16" s="45">
        <v>6</v>
      </c>
      <c r="BJ16" s="1">
        <v>0.15023253527844749</v>
      </c>
      <c r="BK16" s="1">
        <v>0.76649998164236555</v>
      </c>
      <c r="BL16" s="1">
        <v>1</v>
      </c>
      <c r="BM16" s="1">
        <v>4</v>
      </c>
      <c r="BN16" s="46">
        <v>5</v>
      </c>
      <c r="BO16" s="46">
        <v>4</v>
      </c>
      <c r="BP16" s="65">
        <v>4</v>
      </c>
      <c r="BQ16" s="65">
        <f>IF(Таблица4[[#This Row],[Нейронные сети]]=Таблица4[[#This Row],[Дискриминантный анализ]],1,0)</f>
        <v>1</v>
      </c>
      <c r="BR16" s="66">
        <v>3</v>
      </c>
    </row>
    <row r="17" spans="1:70" ht="17" thickBot="1" x14ac:dyDescent="0.25">
      <c r="A17" s="47" t="s">
        <v>31</v>
      </c>
      <c r="B17" s="1">
        <v>5</v>
      </c>
      <c r="D17" s="33">
        <v>5</v>
      </c>
      <c r="E17" s="34">
        <v>5</v>
      </c>
      <c r="F17" s="48">
        <v>4</v>
      </c>
      <c r="G17" s="49">
        <v>7</v>
      </c>
      <c r="H17" s="50">
        <v>5</v>
      </c>
      <c r="I17" s="51">
        <v>5</v>
      </c>
      <c r="J17" s="39">
        <v>129.23006863005412</v>
      </c>
      <c r="K17" s="39">
        <v>73.107253884702217</v>
      </c>
      <c r="L17" s="39">
        <v>68.099769575127638</v>
      </c>
      <c r="M17" s="39">
        <v>50.461371101963508</v>
      </c>
      <c r="N17" s="39">
        <v>17.037525711812773</v>
      </c>
      <c r="O17" s="40">
        <v>256.81454902607584</v>
      </c>
      <c r="P17" s="40">
        <v>546.77979288945676</v>
      </c>
      <c r="Q17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17" s="41">
        <v>1.6282838024202164E-25</v>
      </c>
      <c r="S17" s="41">
        <v>1.6693723656539818E-13</v>
      </c>
      <c r="T17" s="41">
        <v>7.1446780945949247E-12</v>
      </c>
      <c r="U17" s="41">
        <v>3.4513117808567183E-8</v>
      </c>
      <c r="V17" s="41">
        <v>0.99999996547957049</v>
      </c>
      <c r="W17" s="41">
        <v>0</v>
      </c>
      <c r="X17" s="41">
        <v>0</v>
      </c>
      <c r="Y17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17" s="33">
        <v>5</v>
      </c>
      <c r="AA17" s="34">
        <v>5</v>
      </c>
      <c r="AB17" s="40">
        <v>117.9118706319195</v>
      </c>
      <c r="AC17" s="39">
        <v>66.055968376200141</v>
      </c>
      <c r="AD17" s="40">
        <v>60.128582463723212</v>
      </c>
      <c r="AE17" s="39">
        <v>48.543388399830505</v>
      </c>
      <c r="AF17" s="39">
        <v>10.862966615170128</v>
      </c>
      <c r="AG17" s="40">
        <v>248.1095998246962</v>
      </c>
      <c r="AH17" s="40">
        <v>493.09710874861395</v>
      </c>
      <c r="AI17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17" s="41">
        <v>2.1313614764434402E-24</v>
      </c>
      <c r="AK17" s="41">
        <v>2.5878074250860987E-13</v>
      </c>
      <c r="AL17" s="41">
        <v>1.7543469894743889E-11</v>
      </c>
      <c r="AM17" s="41">
        <v>4.1084725259570736E-9</v>
      </c>
      <c r="AN17" s="41">
        <v>0.99999999587372523</v>
      </c>
      <c r="AO17" s="41">
        <v>0</v>
      </c>
      <c r="AP17" s="41">
        <v>0</v>
      </c>
      <c r="AQ17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17" s="50">
        <v>1.2370163300000001</v>
      </c>
      <c r="AS17" s="50">
        <v>-0.46213268200000002</v>
      </c>
      <c r="AT17" s="50">
        <v>0.22477452699999997</v>
      </c>
      <c r="AU17" s="50">
        <v>0.25973440599999997</v>
      </c>
      <c r="AV17" s="50">
        <v>1.4008979899999999E-2</v>
      </c>
      <c r="AW17" s="50">
        <v>-0.68599506600000015</v>
      </c>
      <c r="AX17" s="50">
        <v>0.30317716100000008</v>
      </c>
      <c r="AY17" s="50">
        <v>0.71628822000000003</v>
      </c>
      <c r="AZ17" s="50">
        <v>-0.61818758899999993</v>
      </c>
      <c r="BA17" s="50">
        <v>-0.49539593100000001</v>
      </c>
      <c r="BB17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3.5651052762422508</v>
      </c>
      <c r="BC17" s="52">
        <v>-0.31941000000000003</v>
      </c>
      <c r="BD17" s="53">
        <v>-1.02712</v>
      </c>
      <c r="BE17" s="53">
        <v>-1.2529999999999999E-2</v>
      </c>
      <c r="BF17" s="45">
        <v>7</v>
      </c>
      <c r="BG17" s="45">
        <v>4</v>
      </c>
      <c r="BH17" s="45">
        <v>5</v>
      </c>
      <c r="BI17" s="45">
        <v>3</v>
      </c>
      <c r="BJ17" s="1">
        <v>-0.17664697976415919</v>
      </c>
      <c r="BK17" s="1">
        <v>0.263634843966574</v>
      </c>
      <c r="BL17" s="1">
        <v>1</v>
      </c>
      <c r="BM17" s="1">
        <v>4</v>
      </c>
      <c r="BN17" s="46">
        <v>5</v>
      </c>
      <c r="BO17" s="46">
        <v>1</v>
      </c>
      <c r="BP17" s="65">
        <v>5</v>
      </c>
      <c r="BQ17" s="65">
        <f>IF(Таблица4[[#This Row],[Нейронные сети]]=Таблица4[[#This Row],[Дискриминантный анализ]],1,0)</f>
        <v>1</v>
      </c>
      <c r="BR17" s="66">
        <v>7</v>
      </c>
    </row>
    <row r="18" spans="1:70" ht="17" thickBot="1" x14ac:dyDescent="0.25">
      <c r="A18" s="32" t="s">
        <v>32</v>
      </c>
      <c r="B18" s="1">
        <v>3</v>
      </c>
      <c r="C18" s="1">
        <v>3</v>
      </c>
      <c r="D18" s="33">
        <v>3</v>
      </c>
      <c r="E18" s="34">
        <v>3</v>
      </c>
      <c r="F18" s="35">
        <v>4</v>
      </c>
      <c r="G18" s="36">
        <v>7</v>
      </c>
      <c r="H18" s="37">
        <v>5</v>
      </c>
      <c r="I18" s="38">
        <v>6</v>
      </c>
      <c r="J18" s="39">
        <v>56.248084866341578</v>
      </c>
      <c r="K18" s="39">
        <v>89.274571536029285</v>
      </c>
      <c r="L18" s="39">
        <v>12.978968409530049</v>
      </c>
      <c r="M18" s="39">
        <v>33.572655637671602</v>
      </c>
      <c r="N18" s="39">
        <v>40.335877006507715</v>
      </c>
      <c r="O18" s="40">
        <v>169.00631427734999</v>
      </c>
      <c r="P18" s="40">
        <v>265.72120142293426</v>
      </c>
      <c r="Q18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18" s="41">
        <v>1.7228319699148857E-10</v>
      </c>
      <c r="S18" s="41">
        <v>7.7364407620724234E-18</v>
      </c>
      <c r="T18" s="41">
        <v>0.99997459015181611</v>
      </c>
      <c r="U18" s="41">
        <v>2.4098974725981659E-5</v>
      </c>
      <c r="V18" s="41">
        <v>1.3107011747620366E-6</v>
      </c>
      <c r="W18" s="41">
        <v>0</v>
      </c>
      <c r="X18" s="41">
        <v>0</v>
      </c>
      <c r="Y18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18" s="33">
        <v>3</v>
      </c>
      <c r="AA18" s="34">
        <v>3</v>
      </c>
      <c r="AB18" s="40">
        <v>43.307838672783227</v>
      </c>
      <c r="AC18" s="39">
        <v>62.795201928620799</v>
      </c>
      <c r="AD18" s="40">
        <v>9.0449208689766252</v>
      </c>
      <c r="AE18" s="39">
        <v>20.808163623707681</v>
      </c>
      <c r="AF18" s="39">
        <v>17.932332443213014</v>
      </c>
      <c r="AG18" s="40">
        <v>137.85301834155518</v>
      </c>
      <c r="AH18" s="40">
        <v>249.18620202648609</v>
      </c>
      <c r="AI18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18" s="41">
        <v>1.5320664770201994E-8</v>
      </c>
      <c r="AK18" s="41">
        <v>5.9918259074628279E-13</v>
      </c>
      <c r="AL18" s="41">
        <v>0.98481003037483283</v>
      </c>
      <c r="AM18" s="41">
        <v>1.9627668697617816E-3</v>
      </c>
      <c r="AN18" s="41">
        <v>1.3227187434141443E-2</v>
      </c>
      <c r="AO18" s="41">
        <v>3.012738521875983E-29</v>
      </c>
      <c r="AP18" s="41">
        <v>0</v>
      </c>
      <c r="AQ18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18" s="37">
        <v>0.31436830900000012</v>
      </c>
      <c r="AS18" s="37">
        <v>-0.4258068510000001</v>
      </c>
      <c r="AT18" s="37">
        <v>-0.3174180820000001</v>
      </c>
      <c r="AU18" s="37">
        <v>-0.32278339100000009</v>
      </c>
      <c r="AV18" s="37">
        <v>-0.39467732999999999</v>
      </c>
      <c r="AW18" s="37">
        <v>-0.51854572799999998</v>
      </c>
      <c r="AX18" s="37">
        <v>9.660354430000001E-2</v>
      </c>
      <c r="AY18" s="37">
        <v>0.17796153600000003</v>
      </c>
      <c r="AZ18" s="37">
        <v>0.61635445900000008</v>
      </c>
      <c r="BA18" s="37">
        <v>0.97785478799999992</v>
      </c>
      <c r="BB18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2.2868374895550319</v>
      </c>
      <c r="BC18" s="52">
        <v>8.5010000000000002E-2</v>
      </c>
      <c r="BD18" s="53">
        <v>0.23738000000000001</v>
      </c>
      <c r="BE18" s="53">
        <v>-0.11745</v>
      </c>
      <c r="BF18" s="45">
        <v>7</v>
      </c>
      <c r="BG18" s="45">
        <v>2</v>
      </c>
      <c r="BH18" s="45">
        <v>4</v>
      </c>
      <c r="BI18" s="45">
        <v>3</v>
      </c>
      <c r="BJ18" s="1">
        <v>-0.37354462439696662</v>
      </c>
      <c r="BK18" s="1">
        <v>0.14103200295994109</v>
      </c>
      <c r="BL18" s="1">
        <v>1</v>
      </c>
      <c r="BM18" s="1">
        <v>4</v>
      </c>
      <c r="BN18" s="46">
        <v>5</v>
      </c>
      <c r="BO18" s="46">
        <v>1</v>
      </c>
      <c r="BP18" s="67">
        <v>3</v>
      </c>
      <c r="BQ18" s="65">
        <f>IF(Таблица4[[#This Row],[Нейронные сети]]=Таблица4[[#This Row],[Дискриминантный анализ]],1,0)</f>
        <v>1</v>
      </c>
      <c r="BR18" s="66">
        <v>6</v>
      </c>
    </row>
    <row r="19" spans="1:70" ht="17" thickBot="1" x14ac:dyDescent="0.25">
      <c r="A19" s="47" t="s">
        <v>33</v>
      </c>
      <c r="B19" s="1">
        <v>1</v>
      </c>
      <c r="C19" s="1">
        <v>1</v>
      </c>
      <c r="D19" s="33">
        <v>1</v>
      </c>
      <c r="E19" s="34">
        <v>1</v>
      </c>
      <c r="F19" s="48">
        <v>5</v>
      </c>
      <c r="G19" s="49">
        <v>7</v>
      </c>
      <c r="H19" s="50">
        <v>5</v>
      </c>
      <c r="I19" s="51">
        <v>6</v>
      </c>
      <c r="J19" s="39">
        <v>25.050143833144134</v>
      </c>
      <c r="K19" s="39">
        <v>144.25189264977908</v>
      </c>
      <c r="L19" s="39">
        <v>75.54379567238675</v>
      </c>
      <c r="M19" s="39">
        <v>74.154137054511082</v>
      </c>
      <c r="N19" s="39">
        <v>144.11208092665819</v>
      </c>
      <c r="O19" s="40">
        <v>227.76033347245243</v>
      </c>
      <c r="P19" s="40">
        <v>278.67543077184001</v>
      </c>
      <c r="Q19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19" s="41">
        <v>0.9999999999384539</v>
      </c>
      <c r="S19" s="41">
        <v>8.7011743068616993E-27</v>
      </c>
      <c r="T19" s="41">
        <v>2.5317429121443806E-11</v>
      </c>
      <c r="U19" s="41">
        <v>3.6228645894366613E-11</v>
      </c>
      <c r="V19" s="41">
        <v>3.7324808657876545E-26</v>
      </c>
      <c r="W19" s="41">
        <v>0</v>
      </c>
      <c r="X19" s="41">
        <v>0</v>
      </c>
      <c r="Y19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19" s="33">
        <v>1</v>
      </c>
      <c r="AA19" s="34">
        <v>1</v>
      </c>
      <c r="AB19" s="40">
        <v>7.8782330477965674</v>
      </c>
      <c r="AC19" s="39">
        <v>80.181017119124988</v>
      </c>
      <c r="AD19" s="40">
        <v>45.248033090863686</v>
      </c>
      <c r="AE19" s="39">
        <v>51.879698380208588</v>
      </c>
      <c r="AF19" s="39">
        <v>90.351172741603804</v>
      </c>
      <c r="AG19" s="40">
        <v>203.81187019241216</v>
      </c>
      <c r="AH19" s="40">
        <v>249.81505841233249</v>
      </c>
      <c r="AI19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19" s="41">
        <v>0.99999998161997561</v>
      </c>
      <c r="AK19" s="41">
        <v>1.3291030626582055E-16</v>
      </c>
      <c r="AL19" s="41">
        <v>1.7915453374606387E-8</v>
      </c>
      <c r="AM19" s="41">
        <v>4.6457084019028328E-10</v>
      </c>
      <c r="AN19" s="41">
        <v>3.2900115046356456E-18</v>
      </c>
      <c r="AO19" s="41">
        <v>0</v>
      </c>
      <c r="AP19" s="41">
        <v>0</v>
      </c>
      <c r="AQ19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19" s="50">
        <v>-1.4244683500000002</v>
      </c>
      <c r="AS19" s="50">
        <v>-0.7686318820000001</v>
      </c>
      <c r="AT19" s="50">
        <v>-1.4534406900000001</v>
      </c>
      <c r="AU19" s="50">
        <v>-0.24511435100000004</v>
      </c>
      <c r="AV19" s="50">
        <v>-0.26464077700000005</v>
      </c>
      <c r="AW19" s="50">
        <v>0.22567355199999997</v>
      </c>
      <c r="AX19" s="50">
        <v>0.56139418200000002</v>
      </c>
      <c r="AY19" s="50">
        <v>-1.1092872200000001</v>
      </c>
      <c r="AZ19" s="50">
        <v>-0.76801065300000004</v>
      </c>
      <c r="BA19" s="50">
        <v>-0.52829148100000001</v>
      </c>
      <c r="BB19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7.328053044804208</v>
      </c>
      <c r="BC19" s="52">
        <v>-0.62160000000000004</v>
      </c>
      <c r="BD19" s="53">
        <v>1.34358</v>
      </c>
      <c r="BE19" s="53">
        <v>-0.11817</v>
      </c>
      <c r="BF19" s="45">
        <v>1</v>
      </c>
      <c r="BG19" s="45">
        <v>2</v>
      </c>
      <c r="BH19" s="45">
        <v>5</v>
      </c>
      <c r="BI19" s="45">
        <v>6</v>
      </c>
      <c r="BJ19" s="1">
        <v>0.18812931634746949</v>
      </c>
      <c r="BK19" s="1">
        <v>0.196020707740516</v>
      </c>
      <c r="BL19" s="1">
        <v>1</v>
      </c>
      <c r="BM19" s="1">
        <v>1</v>
      </c>
      <c r="BN19" s="46">
        <v>4</v>
      </c>
      <c r="BO19" s="46">
        <v>4</v>
      </c>
      <c r="BP19" s="65">
        <v>1</v>
      </c>
      <c r="BQ19" s="65">
        <f>IF(Таблица4[[#This Row],[Нейронные сети]]=Таблица4[[#This Row],[Дискриминантный анализ]],1,0)</f>
        <v>1</v>
      </c>
      <c r="BR19" s="66">
        <v>3</v>
      </c>
    </row>
    <row r="20" spans="1:70" ht="17" thickBot="1" x14ac:dyDescent="0.25">
      <c r="A20" s="32" t="s">
        <v>34</v>
      </c>
      <c r="B20" s="1">
        <v>2</v>
      </c>
      <c r="D20" s="33">
        <v>2</v>
      </c>
      <c r="E20" s="34">
        <v>2</v>
      </c>
      <c r="F20" s="35">
        <v>3</v>
      </c>
      <c r="G20" s="36">
        <v>7</v>
      </c>
      <c r="H20" s="37">
        <v>4</v>
      </c>
      <c r="I20" s="38">
        <v>3</v>
      </c>
      <c r="J20" s="39">
        <v>108.80160717623674</v>
      </c>
      <c r="K20" s="39">
        <v>6.1970402434432277</v>
      </c>
      <c r="L20" s="39">
        <v>79.348759711910589</v>
      </c>
      <c r="M20" s="39">
        <v>98.777384549385204</v>
      </c>
      <c r="N20" s="39">
        <v>70.8370284422422</v>
      </c>
      <c r="O20" s="40">
        <v>299.61978453039183</v>
      </c>
      <c r="P20" s="40">
        <v>468.84882601097212</v>
      </c>
      <c r="Q20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2</v>
      </c>
      <c r="R20" s="41">
        <v>7.8667009434675969E-23</v>
      </c>
      <c r="S20" s="41">
        <v>0.99999999999996281</v>
      </c>
      <c r="T20" s="41">
        <v>4.5642979940480744E-16</v>
      </c>
      <c r="U20" s="41">
        <v>1.9695802299161901E-20</v>
      </c>
      <c r="V20" s="41">
        <v>3.6784503525284818E-14</v>
      </c>
      <c r="W20" s="41">
        <v>0</v>
      </c>
      <c r="X20" s="41">
        <v>0</v>
      </c>
      <c r="Y20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2</v>
      </c>
      <c r="Z20" s="33">
        <v>2</v>
      </c>
      <c r="AA20" s="34">
        <v>2</v>
      </c>
      <c r="AB20" s="40">
        <v>68.698604336488003</v>
      </c>
      <c r="AC20" s="39">
        <v>1.0639754703686792</v>
      </c>
      <c r="AD20" s="40">
        <v>51.301760559520439</v>
      </c>
      <c r="AE20" s="39">
        <v>69.406607671309644</v>
      </c>
      <c r="AF20" s="39">
        <v>53.289034786488621</v>
      </c>
      <c r="AG20" s="40">
        <v>267.87967422623177</v>
      </c>
      <c r="AH20" s="40">
        <v>365.45299387442276</v>
      </c>
      <c r="AI20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2</v>
      </c>
      <c r="AJ20" s="41">
        <v>3.0861583651059459E-15</v>
      </c>
      <c r="AK20" s="41">
        <v>0.99999999993857314</v>
      </c>
      <c r="AL20" s="41">
        <v>4.3159024568983288E-11</v>
      </c>
      <c r="AM20" s="41">
        <v>3.6101561499854078E-15</v>
      </c>
      <c r="AN20" s="41">
        <v>1.826133200164163E-11</v>
      </c>
      <c r="AO20" s="41">
        <v>0</v>
      </c>
      <c r="AP20" s="41">
        <v>0</v>
      </c>
      <c r="AQ20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2</v>
      </c>
      <c r="AR20" s="37">
        <v>-0.18244216600000002</v>
      </c>
      <c r="AS20" s="37">
        <v>-0.24141068900000004</v>
      </c>
      <c r="AT20" s="37">
        <v>0.63787365900000015</v>
      </c>
      <c r="AU20" s="37">
        <v>0.76458316299999984</v>
      </c>
      <c r="AV20" s="37">
        <v>2.2617836900000001</v>
      </c>
      <c r="AW20" s="37">
        <v>-0.68599506600000015</v>
      </c>
      <c r="AX20" s="37">
        <v>-0.57476071000000006</v>
      </c>
      <c r="AY20" s="37">
        <v>2.40977424</v>
      </c>
      <c r="AZ20" s="37">
        <v>-0.58372828399999999</v>
      </c>
      <c r="BA20" s="37">
        <v>-0.48129783799999998</v>
      </c>
      <c r="BB20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13.379037252857845</v>
      </c>
      <c r="BC20" s="52">
        <v>0.51956000000000002</v>
      </c>
      <c r="BD20" s="53">
        <v>-1.52752</v>
      </c>
      <c r="BE20" s="53">
        <v>-1.45418</v>
      </c>
      <c r="BF20" s="45">
        <v>5</v>
      </c>
      <c r="BG20" s="45">
        <v>7</v>
      </c>
      <c r="BH20" s="45">
        <v>4</v>
      </c>
      <c r="BI20" s="45">
        <v>3</v>
      </c>
      <c r="BJ20" s="1">
        <v>-0.17901834080354501</v>
      </c>
      <c r="BK20" s="1">
        <v>0.32003388833408769</v>
      </c>
      <c r="BL20" s="1">
        <v>1</v>
      </c>
      <c r="BM20" s="1">
        <v>4</v>
      </c>
      <c r="BN20" s="46">
        <v>5</v>
      </c>
      <c r="BO20" s="46">
        <v>1</v>
      </c>
      <c r="BP20" s="67">
        <v>2</v>
      </c>
      <c r="BQ20" s="65">
        <f>IF(Таблица4[[#This Row],[Нейронные сети]]=Таблица4[[#This Row],[Дискриминантный анализ]],1,0)</f>
        <v>1</v>
      </c>
      <c r="BR20" s="66">
        <v>7</v>
      </c>
    </row>
    <row r="21" spans="1:70" ht="17" thickBot="1" x14ac:dyDescent="0.25">
      <c r="A21" s="47" t="s">
        <v>35</v>
      </c>
      <c r="B21" s="1">
        <v>5</v>
      </c>
      <c r="D21" s="33">
        <v>5</v>
      </c>
      <c r="E21" s="34">
        <v>5</v>
      </c>
      <c r="F21" s="48">
        <v>4</v>
      </c>
      <c r="G21" s="49">
        <v>7</v>
      </c>
      <c r="H21" s="50">
        <v>5</v>
      </c>
      <c r="I21" s="51">
        <v>5</v>
      </c>
      <c r="J21" s="39">
        <v>118.84088023488077</v>
      </c>
      <c r="K21" s="39">
        <v>80.968145686928906</v>
      </c>
      <c r="L21" s="39">
        <v>51.478863230968805</v>
      </c>
      <c r="M21" s="39">
        <v>35.215385171057797</v>
      </c>
      <c r="N21" s="39">
        <v>8.0763429248675571</v>
      </c>
      <c r="O21" s="40">
        <v>183.77315800086186</v>
      </c>
      <c r="P21" s="40">
        <v>468.17735451592</v>
      </c>
      <c r="Q21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21" s="41">
        <v>3.3251959915585721E-25</v>
      </c>
      <c r="S21" s="41">
        <v>3.712665339820429E-17</v>
      </c>
      <c r="T21" s="41">
        <v>3.2905627034399612E-10</v>
      </c>
      <c r="U21" s="41">
        <v>7.9930314952081187E-7</v>
      </c>
      <c r="V21" s="41">
        <v>0.99999920036779411</v>
      </c>
      <c r="W21" s="41">
        <v>0</v>
      </c>
      <c r="X21" s="41">
        <v>0</v>
      </c>
      <c r="Y21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21" s="33">
        <v>5</v>
      </c>
      <c r="AA21" s="34">
        <v>5</v>
      </c>
      <c r="AB21" s="40">
        <v>85.632657060023988</v>
      </c>
      <c r="AC21" s="39">
        <v>73.191350316919426</v>
      </c>
      <c r="AD21" s="40">
        <v>29.374470023466831</v>
      </c>
      <c r="AE21" s="39">
        <v>22.342014257607406</v>
      </c>
      <c r="AF21" s="39">
        <v>4.2318030554217696</v>
      </c>
      <c r="AG21" s="40">
        <v>156.59919570705489</v>
      </c>
      <c r="AH21" s="40">
        <v>381.74126595413321</v>
      </c>
      <c r="AI21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21" s="41">
        <v>7.907284967875661E-19</v>
      </c>
      <c r="AK21" s="41">
        <v>2.6517438146591777E-16</v>
      </c>
      <c r="AL21" s="41">
        <v>3.0360874155860932E-6</v>
      </c>
      <c r="AM21" s="41">
        <v>7.2990208239042889E-5</v>
      </c>
      <c r="AN21" s="41">
        <v>0.99992397370434505</v>
      </c>
      <c r="AO21" s="41">
        <v>0</v>
      </c>
      <c r="AP21" s="41">
        <v>0</v>
      </c>
      <c r="AQ21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21" s="50">
        <v>0.81117878399999999</v>
      </c>
      <c r="AS21" s="50">
        <v>-6.4818904899999988E-2</v>
      </c>
      <c r="AT21" s="50">
        <v>1.18006627</v>
      </c>
      <c r="AU21" s="50">
        <v>0.76458316299999984</v>
      </c>
      <c r="AV21" s="50">
        <v>-0.3389473790000001</v>
      </c>
      <c r="AW21" s="50">
        <v>0.13264614200000002</v>
      </c>
      <c r="AX21" s="50">
        <v>0.35482056500000014</v>
      </c>
      <c r="AY21" s="50">
        <v>0.25148300500000004</v>
      </c>
      <c r="AZ21" s="50">
        <v>-0.400944146</v>
      </c>
      <c r="BA21" s="50">
        <v>-0.47189910900000004</v>
      </c>
      <c r="BB21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3.3444229611505838</v>
      </c>
      <c r="BC21" s="52">
        <v>-9.3100000000000002E-2</v>
      </c>
      <c r="BD21" s="53">
        <v>-1.05237</v>
      </c>
      <c r="BE21" s="53">
        <v>0.66561000000000003</v>
      </c>
      <c r="BF21" s="45">
        <v>6</v>
      </c>
      <c r="BG21" s="45">
        <v>4</v>
      </c>
      <c r="BH21" s="45">
        <v>4</v>
      </c>
      <c r="BI21" s="45">
        <v>4</v>
      </c>
      <c r="BJ21" s="1">
        <v>0.2269377290387162</v>
      </c>
      <c r="BK21" s="1">
        <v>-0.14264158641907709</v>
      </c>
      <c r="BL21" s="1">
        <v>1</v>
      </c>
      <c r="BM21" s="1">
        <v>1</v>
      </c>
      <c r="BN21" s="46">
        <v>4</v>
      </c>
      <c r="BO21" s="46">
        <v>3</v>
      </c>
      <c r="BP21" s="67">
        <v>5</v>
      </c>
      <c r="BQ21" s="65">
        <f>IF(Таблица4[[#This Row],[Нейронные сети]]=Таблица4[[#This Row],[Дискриминантный анализ]],1,0)</f>
        <v>1</v>
      </c>
      <c r="BR21" s="66">
        <v>7</v>
      </c>
    </row>
    <row r="22" spans="1:70" ht="17" thickBot="1" x14ac:dyDescent="0.25">
      <c r="A22" s="32" t="s">
        <v>36</v>
      </c>
      <c r="B22" s="1">
        <v>6</v>
      </c>
      <c r="C22" s="1">
        <v>6</v>
      </c>
      <c r="D22" s="33">
        <v>6</v>
      </c>
      <c r="E22" s="34">
        <v>6</v>
      </c>
      <c r="F22" s="35">
        <v>6</v>
      </c>
      <c r="G22" s="36">
        <v>7</v>
      </c>
      <c r="H22" s="37">
        <v>6</v>
      </c>
      <c r="I22" s="38">
        <v>7</v>
      </c>
      <c r="J22" s="39">
        <v>137.90172080406791</v>
      </c>
      <c r="K22" s="39">
        <v>154.21559738196811</v>
      </c>
      <c r="L22" s="39">
        <v>101.12628307057571</v>
      </c>
      <c r="M22" s="39">
        <v>140.18241733915815</v>
      </c>
      <c r="N22" s="39">
        <v>137.05716411288728</v>
      </c>
      <c r="O22" s="40">
        <v>95.794335825700045</v>
      </c>
      <c r="P22" s="40">
        <v>326.43235559916923</v>
      </c>
      <c r="Q22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6</v>
      </c>
      <c r="R22" s="41">
        <v>8.6694521893036789E-10</v>
      </c>
      <c r="S22" s="41">
        <v>1.6572464931898005E-13</v>
      </c>
      <c r="T22" s="41">
        <v>0.19572814484697854</v>
      </c>
      <c r="U22" s="41">
        <v>4.6194837683237002E-10</v>
      </c>
      <c r="V22" s="41">
        <v>3.5265784024194135E-9</v>
      </c>
      <c r="W22" s="41">
        <v>0.80427185029738368</v>
      </c>
      <c r="X22" s="41">
        <v>0</v>
      </c>
      <c r="Y22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6</v>
      </c>
      <c r="Z22" s="33">
        <v>6</v>
      </c>
      <c r="AA22" s="34">
        <v>6</v>
      </c>
      <c r="AB22" s="40">
        <v>73.373518599442377</v>
      </c>
      <c r="AC22" s="39">
        <v>102.34159723075057</v>
      </c>
      <c r="AD22" s="40">
        <v>29.446365219652741</v>
      </c>
      <c r="AE22" s="39">
        <v>63.137531988940943</v>
      </c>
      <c r="AF22" s="39">
        <v>67.640449653337598</v>
      </c>
      <c r="AG22" s="40">
        <v>48.423523984648611</v>
      </c>
      <c r="AH22" s="40">
        <v>181.77101017794888</v>
      </c>
      <c r="AI22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22" s="41">
        <v>1.2398057418776649E-10</v>
      </c>
      <c r="AK22" s="41">
        <v>4.2356886951988774E-17</v>
      </c>
      <c r="AL22" s="41">
        <v>0.99997832814484755</v>
      </c>
      <c r="AM22" s="41">
        <v>3.4507908981017768E-8</v>
      </c>
      <c r="AN22" s="41">
        <v>5.8108876601930742E-9</v>
      </c>
      <c r="AO22" s="41">
        <v>2.1631412375143317E-5</v>
      </c>
      <c r="AP22" s="41">
        <v>0</v>
      </c>
      <c r="AQ22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22" s="37">
        <v>-0.46633386600000004</v>
      </c>
      <c r="AS22" s="37">
        <v>1.44497345</v>
      </c>
      <c r="AT22" s="37">
        <v>-0.136687213</v>
      </c>
      <c r="AU22" s="37">
        <v>1.4636045200000001</v>
      </c>
      <c r="AV22" s="37">
        <v>-1.0634367499999999</v>
      </c>
      <c r="AW22" s="37">
        <v>0.76523252999999991</v>
      </c>
      <c r="AX22" s="37">
        <v>0.716324395</v>
      </c>
      <c r="AY22" s="37">
        <v>1.31318285</v>
      </c>
      <c r="AZ22" s="37">
        <v>6.2009122300000004E-2</v>
      </c>
      <c r="BA22" s="37">
        <v>-0.44605260500000005</v>
      </c>
      <c r="BB22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8.6230935717670043</v>
      </c>
      <c r="BC22" s="52">
        <v>1.1078399999999999</v>
      </c>
      <c r="BD22" s="53">
        <v>-0.17927000000000001</v>
      </c>
      <c r="BE22" s="53">
        <v>1.46343</v>
      </c>
      <c r="BF22" s="45">
        <v>7</v>
      </c>
      <c r="BG22" s="45">
        <v>1</v>
      </c>
      <c r="BH22" s="45">
        <v>4</v>
      </c>
      <c r="BI22" s="45">
        <v>4</v>
      </c>
      <c r="BJ22" s="1">
        <v>7.3961283328385211E-2</v>
      </c>
      <c r="BK22" s="1">
        <v>-0.5264939711730281</v>
      </c>
      <c r="BL22" s="1">
        <v>1</v>
      </c>
      <c r="BM22" s="1">
        <v>1</v>
      </c>
      <c r="BN22" s="46">
        <v>4</v>
      </c>
      <c r="BO22" s="46">
        <v>3</v>
      </c>
      <c r="BP22" s="67">
        <v>6</v>
      </c>
      <c r="BQ22" s="65">
        <f>IF(Таблица4[[#This Row],[Нейронные сети]]=Таблица4[[#This Row],[Дискриминантный анализ]],1,0)</f>
        <v>1</v>
      </c>
      <c r="BR22" s="66">
        <v>1</v>
      </c>
    </row>
    <row r="23" spans="1:70" ht="17" thickBot="1" x14ac:dyDescent="0.25">
      <c r="A23" s="47" t="s">
        <v>37</v>
      </c>
      <c r="B23" s="1">
        <v>1</v>
      </c>
      <c r="D23" s="33">
        <v>1</v>
      </c>
      <c r="E23" s="34">
        <v>5</v>
      </c>
      <c r="F23" s="48">
        <v>5</v>
      </c>
      <c r="G23" s="49">
        <v>7</v>
      </c>
      <c r="H23" s="50">
        <v>5</v>
      </c>
      <c r="I23" s="51">
        <v>6</v>
      </c>
      <c r="J23" s="39">
        <v>120.44217511745113</v>
      </c>
      <c r="K23" s="39">
        <v>366.20639637349399</v>
      </c>
      <c r="L23" s="39">
        <v>227.56398680221503</v>
      </c>
      <c r="M23" s="39">
        <v>211.98324017062228</v>
      </c>
      <c r="N23" s="39">
        <v>340.54174753266557</v>
      </c>
      <c r="O23" s="40">
        <v>330.78617172419172</v>
      </c>
      <c r="P23" s="40">
        <v>374.37172687688155</v>
      </c>
      <c r="Q23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23" s="41">
        <v>1</v>
      </c>
      <c r="S23" s="41">
        <v>0</v>
      </c>
      <c r="T23" s="41">
        <v>1.2787066748740277E-23</v>
      </c>
      <c r="U23" s="41">
        <v>2.2077964950302347E-20</v>
      </c>
      <c r="V23" s="41">
        <v>0</v>
      </c>
      <c r="W23" s="41">
        <v>0</v>
      </c>
      <c r="X23" s="41">
        <v>0</v>
      </c>
      <c r="Y23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23" s="33">
        <v>1</v>
      </c>
      <c r="AA23" s="34">
        <v>5</v>
      </c>
      <c r="AB23" s="40">
        <v>75.034798238946109</v>
      </c>
      <c r="AC23" s="39">
        <v>245.8004429834651</v>
      </c>
      <c r="AD23" s="40">
        <v>150.3857601800801</v>
      </c>
      <c r="AE23" s="39">
        <v>133.54078046436641</v>
      </c>
      <c r="AF23" s="39">
        <v>228.32907280920227</v>
      </c>
      <c r="AG23" s="40">
        <v>281.77733285607064</v>
      </c>
      <c r="AH23" s="40">
        <v>309.42064413142907</v>
      </c>
      <c r="AI23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23" s="41">
        <v>0.99999999999967071</v>
      </c>
      <c r="AK23" s="41">
        <v>0</v>
      </c>
      <c r="AL23" s="41">
        <v>1.0132655952517226E-16</v>
      </c>
      <c r="AM23" s="41">
        <v>3.2918203840417519E-13</v>
      </c>
      <c r="AN23" s="41">
        <v>0</v>
      </c>
      <c r="AO23" s="41">
        <v>0</v>
      </c>
      <c r="AP23" s="41">
        <v>0</v>
      </c>
      <c r="AQ23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23" s="50">
        <v>-1.1405766500000001</v>
      </c>
      <c r="AS23" s="50">
        <v>-0.95685928400000009</v>
      </c>
      <c r="AT23" s="50">
        <v>-1.2468911300000001</v>
      </c>
      <c r="AU23" s="50">
        <v>-2.2062575999999998</v>
      </c>
      <c r="AV23" s="50">
        <v>-0.4875605830000001</v>
      </c>
      <c r="AW23" s="50">
        <v>0.20706807000000002</v>
      </c>
      <c r="AX23" s="50">
        <v>1.6459056700000003</v>
      </c>
      <c r="AY23" s="50">
        <v>-0.98467456499999995</v>
      </c>
      <c r="AZ23" s="50">
        <v>-0.64515574000000009</v>
      </c>
      <c r="BA23" s="50">
        <v>-0.50009529500000005</v>
      </c>
      <c r="BB23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13.264308087463149</v>
      </c>
      <c r="BC23" s="52">
        <v>-1.25047</v>
      </c>
      <c r="BD23" s="53">
        <v>1.5158</v>
      </c>
      <c r="BE23" s="53">
        <v>0.35787999999999998</v>
      </c>
      <c r="BF23" s="45">
        <v>7</v>
      </c>
      <c r="BG23" s="45">
        <v>5</v>
      </c>
      <c r="BH23" s="45">
        <v>4</v>
      </c>
      <c r="BI23" s="45">
        <v>3</v>
      </c>
      <c r="BJ23" s="1">
        <v>-0.17958292370869611</v>
      </c>
      <c r="BK23" s="1">
        <v>0.19913240335042731</v>
      </c>
      <c r="BL23" s="1">
        <v>1</v>
      </c>
      <c r="BM23" s="1">
        <v>4</v>
      </c>
      <c r="BN23" s="46">
        <v>5</v>
      </c>
      <c r="BO23" s="46">
        <v>1</v>
      </c>
      <c r="BP23" s="65">
        <v>1</v>
      </c>
      <c r="BQ23" s="65">
        <f>IF(Таблица4[[#This Row],[Нейронные сети]]=Таблица4[[#This Row],[Дискриминантный анализ]],1,0)</f>
        <v>1</v>
      </c>
      <c r="BR23" s="66">
        <v>4</v>
      </c>
    </row>
    <row r="24" spans="1:70" ht="17" thickBot="1" x14ac:dyDescent="0.25">
      <c r="A24" s="32" t="s">
        <v>38</v>
      </c>
      <c r="B24" s="1">
        <v>4</v>
      </c>
      <c r="D24" s="33">
        <v>3</v>
      </c>
      <c r="E24" s="34">
        <v>4</v>
      </c>
      <c r="F24" s="35">
        <v>1</v>
      </c>
      <c r="G24" s="36">
        <v>7</v>
      </c>
      <c r="H24" s="37">
        <v>3</v>
      </c>
      <c r="I24" s="38">
        <v>2</v>
      </c>
      <c r="J24" s="39">
        <v>83.245309356894964</v>
      </c>
      <c r="K24" s="39">
        <v>80.752093153345925</v>
      </c>
      <c r="L24" s="39">
        <v>45.417236413699456</v>
      </c>
      <c r="M24" s="39">
        <v>11.722839486059545</v>
      </c>
      <c r="N24" s="39">
        <v>27.383828590554629</v>
      </c>
      <c r="O24" s="40">
        <v>220.73436157730541</v>
      </c>
      <c r="P24" s="40">
        <v>443.84772139714636</v>
      </c>
      <c r="Q24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24" s="41">
        <v>1.7659083027116815E-16</v>
      </c>
      <c r="S24" s="41">
        <v>4.0951697555013966E-16</v>
      </c>
      <c r="T24" s="41">
        <v>6.7484899257101184E-8</v>
      </c>
      <c r="U24" s="41">
        <v>0.99936445044056987</v>
      </c>
      <c r="V24" s="41">
        <v>6.3548207453037648E-4</v>
      </c>
      <c r="W24" s="41">
        <v>0</v>
      </c>
      <c r="X24" s="41">
        <v>0</v>
      </c>
      <c r="Y24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24" s="33">
        <v>3</v>
      </c>
      <c r="AA24" s="34">
        <v>4</v>
      </c>
      <c r="AB24" s="40">
        <v>72.135643671411145</v>
      </c>
      <c r="AC24" s="39">
        <v>74.813825796860286</v>
      </c>
      <c r="AD24" s="40">
        <v>40.113127916715989</v>
      </c>
      <c r="AE24" s="39">
        <v>9.9834219416924519</v>
      </c>
      <c r="AF24" s="39">
        <v>25.370524673159935</v>
      </c>
      <c r="AG24" s="40">
        <v>208.93531783047524</v>
      </c>
      <c r="AH24" s="40">
        <v>394.77547074772463</v>
      </c>
      <c r="AI24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24" s="41">
        <v>1.9127183826028209E-14</v>
      </c>
      <c r="AK24" s="41">
        <v>3.3419497339231365E-15</v>
      </c>
      <c r="AL24" s="41">
        <v>4.0107792693931553E-7</v>
      </c>
      <c r="AM24" s="41">
        <v>0.99927091979850347</v>
      </c>
      <c r="AN24" s="41">
        <v>7.2867912354707956E-4</v>
      </c>
      <c r="AO24" s="41">
        <v>0</v>
      </c>
      <c r="AP24" s="41">
        <v>0</v>
      </c>
      <c r="AQ24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24" s="37">
        <v>0.66923293400000006</v>
      </c>
      <c r="AS24" s="37">
        <v>-0.52655427399999999</v>
      </c>
      <c r="AT24" s="37">
        <v>-0.26578069100000007</v>
      </c>
      <c r="AU24" s="37">
        <v>-0.55579051000000013</v>
      </c>
      <c r="AV24" s="37">
        <v>-0.30179407800000002</v>
      </c>
      <c r="AW24" s="37">
        <v>0.74662704800000013</v>
      </c>
      <c r="AX24" s="37">
        <v>-1.1944815600000001</v>
      </c>
      <c r="AY24" s="37">
        <v>-0.80772459000000008</v>
      </c>
      <c r="AZ24" s="37">
        <v>0.129429501</v>
      </c>
      <c r="BA24" s="37">
        <v>3.6001000900000002</v>
      </c>
      <c r="BB24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16.809884068641161</v>
      </c>
      <c r="BC24" s="52">
        <v>-0.1118</v>
      </c>
      <c r="BD24" s="53">
        <v>0.79174</v>
      </c>
      <c r="BE24" s="53">
        <v>-0.37752000000000002</v>
      </c>
      <c r="BF24" s="45">
        <v>5</v>
      </c>
      <c r="BG24" s="45">
        <v>2</v>
      </c>
      <c r="BH24" s="45">
        <v>1</v>
      </c>
      <c r="BI24" s="45">
        <v>4</v>
      </c>
      <c r="BJ24" s="1">
        <v>0.52407060957283946</v>
      </c>
      <c r="BK24" s="1">
        <v>-0.15255155862508829</v>
      </c>
      <c r="BL24" s="1">
        <v>3</v>
      </c>
      <c r="BM24" s="1">
        <v>1</v>
      </c>
      <c r="BN24" s="46">
        <v>6</v>
      </c>
      <c r="BO24" s="46">
        <v>3</v>
      </c>
      <c r="BP24" s="65">
        <v>3</v>
      </c>
      <c r="BQ24" s="65">
        <f>IF(Таблица4[[#This Row],[Нейронные сети]]=Таблица4[[#This Row],[Дискриминантный анализ]],1,0)</f>
        <v>1</v>
      </c>
      <c r="BR24" s="66">
        <v>6</v>
      </c>
    </row>
    <row r="25" spans="1:70" ht="17" thickBot="1" x14ac:dyDescent="0.25">
      <c r="A25" s="47" t="s">
        <v>39</v>
      </c>
      <c r="B25" s="1">
        <v>5</v>
      </c>
      <c r="D25" s="33">
        <v>5</v>
      </c>
      <c r="E25" s="34">
        <v>5</v>
      </c>
      <c r="F25" s="48">
        <v>4</v>
      </c>
      <c r="G25" s="49">
        <v>7</v>
      </c>
      <c r="H25" s="50">
        <v>5</v>
      </c>
      <c r="I25" s="51">
        <v>5</v>
      </c>
      <c r="J25" s="39">
        <v>76.820225746079927</v>
      </c>
      <c r="K25" s="39">
        <v>67.196166713055689</v>
      </c>
      <c r="L25" s="39">
        <v>34.571600339577749</v>
      </c>
      <c r="M25" s="39">
        <v>26.445665428497271</v>
      </c>
      <c r="N25" s="39">
        <v>5.1700596158980234</v>
      </c>
      <c r="O25" s="40">
        <v>206.30580861988309</v>
      </c>
      <c r="P25" s="40">
        <v>435.00595511382147</v>
      </c>
      <c r="Q25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25" s="41">
        <v>1.0360690726746242E-16</v>
      </c>
      <c r="S25" s="41">
        <v>8.4944510229838621E-15</v>
      </c>
      <c r="T25" s="41">
        <v>3.6102554830640479E-7</v>
      </c>
      <c r="U25" s="41">
        <v>1.4994577964114587E-5</v>
      </c>
      <c r="V25" s="41">
        <v>0.99998464439647905</v>
      </c>
      <c r="W25" s="41">
        <v>0</v>
      </c>
      <c r="X25" s="41">
        <v>0</v>
      </c>
      <c r="Y25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25" s="33">
        <v>5</v>
      </c>
      <c r="AA25" s="34">
        <v>5</v>
      </c>
      <c r="AB25" s="40">
        <v>65.720382459890374</v>
      </c>
      <c r="AC25" s="39">
        <v>56.754684713837051</v>
      </c>
      <c r="AD25" s="40">
        <v>26.249385652787932</v>
      </c>
      <c r="AE25" s="39">
        <v>19.664449238301909</v>
      </c>
      <c r="AF25" s="39">
        <v>1.4019528030779065</v>
      </c>
      <c r="AG25" s="40">
        <v>194.63343059619794</v>
      </c>
      <c r="AH25" s="40">
        <v>384.12454751253608</v>
      </c>
      <c r="AI25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25" s="41">
        <v>4.0497743062698739E-15</v>
      </c>
      <c r="AK25" s="41">
        <v>2.3889996734367134E-13</v>
      </c>
      <c r="AL25" s="41">
        <v>3.5190518048868231E-6</v>
      </c>
      <c r="AM25" s="41">
        <v>6.7639190103925393E-5</v>
      </c>
      <c r="AN25" s="41">
        <v>0.99992884175784813</v>
      </c>
      <c r="AO25" s="41">
        <v>0</v>
      </c>
      <c r="AP25" s="41">
        <v>0</v>
      </c>
      <c r="AQ25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25" s="50">
        <v>0.70471939600000011</v>
      </c>
      <c r="AS25" s="50">
        <v>-0.61751074899999991</v>
      </c>
      <c r="AT25" s="50">
        <v>0.22477452699999997</v>
      </c>
      <c r="AU25" s="50">
        <v>-8.9776272200000021E-2</v>
      </c>
      <c r="AV25" s="50">
        <v>-0.54329053400000005</v>
      </c>
      <c r="AW25" s="50">
        <v>-0.59296765600000001</v>
      </c>
      <c r="AX25" s="50">
        <v>-0.52311730599999995</v>
      </c>
      <c r="AY25" s="50">
        <v>0.23403723200000004</v>
      </c>
      <c r="AZ25" s="50">
        <v>-0.24213169800000001</v>
      </c>
      <c r="BA25" s="50">
        <v>-0.32621881500000011</v>
      </c>
      <c r="BB25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2.0767791807543334</v>
      </c>
      <c r="BC25" s="52">
        <v>-0.42092000000000002</v>
      </c>
      <c r="BD25" s="53">
        <v>-0.43292000000000003</v>
      </c>
      <c r="BE25" s="53">
        <v>-0.12608</v>
      </c>
      <c r="BF25" s="45">
        <v>5</v>
      </c>
      <c r="BG25" s="45">
        <v>4</v>
      </c>
      <c r="BH25" s="45">
        <v>5</v>
      </c>
      <c r="BI25" s="45">
        <v>6</v>
      </c>
      <c r="BJ25" s="1">
        <v>0.12986206578546841</v>
      </c>
      <c r="BK25" s="1">
        <v>0.59914282166350219</v>
      </c>
      <c r="BL25" s="1">
        <v>1</v>
      </c>
      <c r="BM25" s="1">
        <v>4</v>
      </c>
      <c r="BN25" s="46">
        <v>5</v>
      </c>
      <c r="BO25" s="46">
        <v>4</v>
      </c>
      <c r="BP25" s="67">
        <v>5</v>
      </c>
      <c r="BQ25" s="65">
        <f>IF(Таблица4[[#This Row],[Нейронные сети]]=Таблица4[[#This Row],[Дискриминантный анализ]],1,0)</f>
        <v>1</v>
      </c>
      <c r="BR25" s="66">
        <v>7</v>
      </c>
    </row>
    <row r="26" spans="1:70" ht="17" thickBot="1" x14ac:dyDescent="0.25">
      <c r="A26" s="32" t="s">
        <v>40</v>
      </c>
      <c r="B26" s="1">
        <v>5</v>
      </c>
      <c r="C26" s="1">
        <v>5</v>
      </c>
      <c r="D26" s="33">
        <v>5</v>
      </c>
      <c r="E26" s="34">
        <v>5</v>
      </c>
      <c r="F26" s="35">
        <v>4</v>
      </c>
      <c r="G26" s="36">
        <v>7</v>
      </c>
      <c r="H26" s="37">
        <v>5</v>
      </c>
      <c r="I26" s="38">
        <v>5</v>
      </c>
      <c r="J26" s="39">
        <v>80.402975247148945</v>
      </c>
      <c r="K26" s="39">
        <v>61.252403279733684</v>
      </c>
      <c r="L26" s="39">
        <v>31.833559861181598</v>
      </c>
      <c r="M26" s="39">
        <v>22.544185665278299</v>
      </c>
      <c r="N26" s="39">
        <v>1.0514198341087024</v>
      </c>
      <c r="O26" s="40">
        <v>200.77259523930761</v>
      </c>
      <c r="P26" s="40">
        <v>438.13268990742648</v>
      </c>
      <c r="Q26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26" s="41">
        <v>2.2032005122048069E-18</v>
      </c>
      <c r="S26" s="41">
        <v>2.115712393998554E-14</v>
      </c>
      <c r="T26" s="41">
        <v>1.8102783390049502E-7</v>
      </c>
      <c r="U26" s="41">
        <v>1.345176575387777E-5</v>
      </c>
      <c r="V26" s="41">
        <v>0.999986367206391</v>
      </c>
      <c r="W26" s="41">
        <v>0</v>
      </c>
      <c r="X26" s="41">
        <v>0</v>
      </c>
      <c r="Y26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26" s="33">
        <v>5</v>
      </c>
      <c r="AA26" s="34">
        <v>5</v>
      </c>
      <c r="AB26" s="40">
        <v>65.242940810146962</v>
      </c>
      <c r="AC26" s="39">
        <v>55.544341305933507</v>
      </c>
      <c r="AD26" s="40">
        <v>23.935388841049967</v>
      </c>
      <c r="AE26" s="39">
        <v>18.505503459353037</v>
      </c>
      <c r="AF26" s="39">
        <v>0.44145980569724452</v>
      </c>
      <c r="AG26" s="40">
        <v>185.58834049712578</v>
      </c>
      <c r="AH26" s="40">
        <v>382.41545288337966</v>
      </c>
      <c r="AI26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26" s="41">
        <v>3.1807754475157962E-15</v>
      </c>
      <c r="AK26" s="41">
        <v>2.7068605006870842E-13</v>
      </c>
      <c r="AL26" s="41">
        <v>6.9235803432656325E-6</v>
      </c>
      <c r="AM26" s="41">
        <v>7.4694277344868642E-5</v>
      </c>
      <c r="AN26" s="41">
        <v>0.9999183821420381</v>
      </c>
      <c r="AO26" s="41">
        <v>0</v>
      </c>
      <c r="AP26" s="41">
        <v>0</v>
      </c>
      <c r="AQ26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26" s="37">
        <v>0.84666524600000015</v>
      </c>
      <c r="AS26" s="37">
        <v>-0.498245667</v>
      </c>
      <c r="AT26" s="37">
        <v>0.50878017999999992</v>
      </c>
      <c r="AU26" s="37">
        <v>-0.32278339100000009</v>
      </c>
      <c r="AV26" s="37">
        <v>-0.22748747600000002</v>
      </c>
      <c r="AW26" s="37">
        <v>-0.36970187200000004</v>
      </c>
      <c r="AX26" s="37">
        <v>-0.16161347700000001</v>
      </c>
      <c r="AY26" s="37">
        <v>3.7149232499999997E-2</v>
      </c>
      <c r="AZ26" s="37">
        <v>-0.30206092300000009</v>
      </c>
      <c r="BA26" s="37">
        <v>-0.43195451200000007</v>
      </c>
      <c r="BB26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1.8218916812294683</v>
      </c>
      <c r="BC26" s="52">
        <v>-0.53359999999999996</v>
      </c>
      <c r="BD26" s="53">
        <v>-0.57016999999999995</v>
      </c>
      <c r="BE26" s="53">
        <v>9.2800000000000001E-3</v>
      </c>
      <c r="BF26" s="45">
        <v>7</v>
      </c>
      <c r="BG26" s="45">
        <v>4</v>
      </c>
      <c r="BH26" s="45">
        <v>5</v>
      </c>
      <c r="BI26" s="45">
        <v>3</v>
      </c>
      <c r="BJ26" s="1">
        <v>0.1027973488592244</v>
      </c>
      <c r="BK26" s="1">
        <v>6.6438674286387098E-2</v>
      </c>
      <c r="BL26" s="1">
        <v>1</v>
      </c>
      <c r="BM26" s="1">
        <v>1</v>
      </c>
      <c r="BN26" s="46">
        <v>4</v>
      </c>
      <c r="BO26" s="46">
        <v>3</v>
      </c>
      <c r="BP26" s="67">
        <v>5</v>
      </c>
      <c r="BQ26" s="65">
        <f>IF(Таблица4[[#This Row],[Нейронные сети]]=Таблица4[[#This Row],[Дискриминантный анализ]],1,0)</f>
        <v>1</v>
      </c>
      <c r="BR26" s="66">
        <v>7</v>
      </c>
    </row>
    <row r="27" spans="1:70" ht="17" thickBot="1" x14ac:dyDescent="0.25">
      <c r="A27" s="47" t="s">
        <v>41</v>
      </c>
      <c r="B27" s="1">
        <v>3</v>
      </c>
      <c r="C27" s="1">
        <v>3</v>
      </c>
      <c r="D27" s="33">
        <v>3</v>
      </c>
      <c r="E27" s="34">
        <v>3</v>
      </c>
      <c r="F27" s="48">
        <v>4</v>
      </c>
      <c r="G27" s="49">
        <v>7</v>
      </c>
      <c r="H27" s="50">
        <v>5</v>
      </c>
      <c r="I27" s="51">
        <v>6</v>
      </c>
      <c r="J27" s="39">
        <v>46.280968866040055</v>
      </c>
      <c r="K27" s="39">
        <v>53.949020080820176</v>
      </c>
      <c r="L27" s="39">
        <v>10.89102881823052</v>
      </c>
      <c r="M27" s="39">
        <v>41.869833939025682</v>
      </c>
      <c r="N27" s="39">
        <v>45.508903888342644</v>
      </c>
      <c r="O27" s="40">
        <v>144.83763436252312</v>
      </c>
      <c r="P27" s="40">
        <v>267.91974445157467</v>
      </c>
      <c r="Q27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27" s="41">
        <v>8.8551372868422908E-9</v>
      </c>
      <c r="S27" s="41">
        <v>1.2764619542155588E-10</v>
      </c>
      <c r="T27" s="41">
        <v>0.99999982233848073</v>
      </c>
      <c r="U27" s="41">
        <v>1.339398558517304E-7</v>
      </c>
      <c r="V27" s="41">
        <v>3.4738879862901715E-8</v>
      </c>
      <c r="W27" s="41">
        <v>2.3431281937052885E-30</v>
      </c>
      <c r="X27" s="41">
        <v>0</v>
      </c>
      <c r="Y27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27" s="33">
        <v>3</v>
      </c>
      <c r="AA27" s="34">
        <v>3</v>
      </c>
      <c r="AB27" s="40">
        <v>33.648198888115928</v>
      </c>
      <c r="AC27" s="39">
        <v>35.255026827425525</v>
      </c>
      <c r="AD27" s="40">
        <v>7.6509366232392084</v>
      </c>
      <c r="AE27" s="39">
        <v>34.111138809907168</v>
      </c>
      <c r="AF27" s="39">
        <v>28.42212615240857</v>
      </c>
      <c r="AG27" s="40">
        <v>119.13156389504267</v>
      </c>
      <c r="AH27" s="40">
        <v>242.53682759345298</v>
      </c>
      <c r="AI27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27" s="41">
        <v>9.7000285804112072E-7</v>
      </c>
      <c r="AK27" s="41">
        <v>2.8957662433088327E-7</v>
      </c>
      <c r="AL27" s="41">
        <v>0.99996217452178715</v>
      </c>
      <c r="AM27" s="41">
        <v>1.2826129980405137E-6</v>
      </c>
      <c r="AN27" s="41">
        <v>3.5283285732540588E-5</v>
      </c>
      <c r="AO27" s="41">
        <v>1.7709442771758291E-25</v>
      </c>
      <c r="AP27" s="41">
        <v>0</v>
      </c>
      <c r="AQ27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27" s="50">
        <v>-5.0098535299999995E-3</v>
      </c>
      <c r="AS27" s="50">
        <v>0.23877139100000003</v>
      </c>
      <c r="AT27" s="50">
        <v>0.19895583200000003</v>
      </c>
      <c r="AU27" s="50">
        <v>0.10439632700000001</v>
      </c>
      <c r="AV27" s="50">
        <v>1.0543014100000001</v>
      </c>
      <c r="AW27" s="50">
        <v>-0.25806898000000006</v>
      </c>
      <c r="AX27" s="50">
        <v>4.4960140099999997E-2</v>
      </c>
      <c r="AY27" s="50">
        <v>-0.13980074200000001</v>
      </c>
      <c r="AZ27" s="50">
        <v>-0.502823829</v>
      </c>
      <c r="BA27" s="50">
        <v>0.47972216900000009</v>
      </c>
      <c r="BB27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1.7902007767864467</v>
      </c>
      <c r="BC27" s="52">
        <v>8.0990000000000006E-2</v>
      </c>
      <c r="BD27" s="53">
        <v>-0.28217999999999999</v>
      </c>
      <c r="BE27" s="53">
        <v>-0.71745000000000003</v>
      </c>
      <c r="BF27" s="45">
        <v>3</v>
      </c>
      <c r="BG27" s="45">
        <v>2</v>
      </c>
      <c r="BH27" s="45">
        <v>1</v>
      </c>
      <c r="BI27" s="45">
        <v>4</v>
      </c>
      <c r="BJ27" s="1">
        <v>0.8023328671138118</v>
      </c>
      <c r="BK27" s="1">
        <v>-0.37261417348230691</v>
      </c>
      <c r="BL27" s="1">
        <v>3</v>
      </c>
      <c r="BM27" s="1">
        <v>1</v>
      </c>
      <c r="BN27" s="46">
        <v>6</v>
      </c>
      <c r="BO27" s="46">
        <v>5</v>
      </c>
      <c r="BP27" s="67">
        <v>3</v>
      </c>
      <c r="BQ27" s="65">
        <f>IF(Таблица4[[#This Row],[Нейронные сети]]=Таблица4[[#This Row],[Дискриминантный анализ]],1,0)</f>
        <v>1</v>
      </c>
      <c r="BR27" s="66">
        <v>6</v>
      </c>
    </row>
    <row r="28" spans="1:70" ht="17" thickBot="1" x14ac:dyDescent="0.25">
      <c r="A28" s="32" t="s">
        <v>42</v>
      </c>
      <c r="B28" s="1">
        <v>7</v>
      </c>
      <c r="D28" s="33">
        <v>7</v>
      </c>
      <c r="E28" s="34">
        <v>3</v>
      </c>
      <c r="F28" s="35">
        <v>1</v>
      </c>
      <c r="G28" s="36">
        <v>7</v>
      </c>
      <c r="H28" s="37">
        <v>3</v>
      </c>
      <c r="I28" s="38">
        <v>2</v>
      </c>
      <c r="J28" s="39">
        <v>296.76426113260095</v>
      </c>
      <c r="K28" s="39">
        <v>512.34329607415521</v>
      </c>
      <c r="L28" s="39">
        <v>288.25605703836965</v>
      </c>
      <c r="M28" s="39">
        <v>392.77083601447953</v>
      </c>
      <c r="N28" s="39">
        <v>489.08120123554494</v>
      </c>
      <c r="O28" s="40">
        <v>209.29245863001086</v>
      </c>
      <c r="P28" s="40">
        <v>10.077767154218892</v>
      </c>
      <c r="Q28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1</v>
      </c>
      <c r="Y28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28" s="33">
        <v>3</v>
      </c>
      <c r="AA28" s="34">
        <v>7</v>
      </c>
      <c r="AB28" s="40">
        <v>251.43633805784452</v>
      </c>
      <c r="AC28" s="39">
        <v>399.64631616030448</v>
      </c>
      <c r="AD28" s="40">
        <v>239.82022558078307</v>
      </c>
      <c r="AE28" s="39">
        <v>327.9202949669853</v>
      </c>
      <c r="AF28" s="39">
        <v>390.3604691878233</v>
      </c>
      <c r="AG28" s="40">
        <v>127.06867491671133</v>
      </c>
      <c r="AH28" s="40">
        <v>6.0673055366868764</v>
      </c>
      <c r="AI28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28" s="41">
        <v>0</v>
      </c>
      <c r="AK28" s="41">
        <v>0</v>
      </c>
      <c r="AL28" s="41">
        <v>0</v>
      </c>
      <c r="AM28" s="41">
        <v>0</v>
      </c>
      <c r="AN28" s="41">
        <v>0</v>
      </c>
      <c r="AO28" s="41">
        <v>5.3074570424987563E-27</v>
      </c>
      <c r="AP28" s="41">
        <v>1</v>
      </c>
      <c r="AQ28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28" s="37">
        <v>-4.0496315999999997E-2</v>
      </c>
      <c r="AS28" s="37">
        <v>-4.0341538200000006E-2</v>
      </c>
      <c r="AT28" s="37">
        <v>-0.26578069100000007</v>
      </c>
      <c r="AU28" s="37">
        <v>0.35682070500000013</v>
      </c>
      <c r="AV28" s="37">
        <v>-0.32037072900000013</v>
      </c>
      <c r="AW28" s="37">
        <v>9.5435178200000012E-2</v>
      </c>
      <c r="AX28" s="37">
        <v>-0.78133432699999994</v>
      </c>
      <c r="AY28" s="37">
        <v>0.187930549</v>
      </c>
      <c r="AZ28" s="37">
        <v>1.2710812499999999</v>
      </c>
      <c r="BA28" s="37">
        <v>5.1790865000000004</v>
      </c>
      <c r="BB28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29.397358799046774</v>
      </c>
      <c r="BC28" s="52">
        <v>1.2059800000000001</v>
      </c>
      <c r="BD28" s="53">
        <v>0.90664999999999996</v>
      </c>
      <c r="BE28" s="53">
        <v>-0.59241999999999995</v>
      </c>
      <c r="BF28" s="45">
        <v>4</v>
      </c>
      <c r="BG28" s="45">
        <v>6</v>
      </c>
      <c r="BH28" s="45">
        <v>5</v>
      </c>
      <c r="BI28" s="45">
        <v>6</v>
      </c>
      <c r="BJ28" s="1">
        <v>-7.696607462349167E-2</v>
      </c>
      <c r="BK28" s="1">
        <v>0.52125898734267606</v>
      </c>
      <c r="BL28" s="1">
        <v>1</v>
      </c>
      <c r="BM28" s="1">
        <v>4</v>
      </c>
      <c r="BN28" s="46">
        <v>5</v>
      </c>
      <c r="BO28" s="46">
        <v>1</v>
      </c>
      <c r="BP28" s="65">
        <v>3</v>
      </c>
      <c r="BQ28" s="65">
        <f>IF(Таблица4[[#This Row],[Нейронные сети]]=Таблица4[[#This Row],[Дискриминантный анализ]],1,0)</f>
        <v>0</v>
      </c>
      <c r="BR28" s="66">
        <v>6</v>
      </c>
    </row>
    <row r="29" spans="1:70" ht="17" thickBot="1" x14ac:dyDescent="0.25">
      <c r="A29" s="47" t="s">
        <v>43</v>
      </c>
      <c r="B29" s="1">
        <v>4</v>
      </c>
      <c r="D29" s="33">
        <v>4</v>
      </c>
      <c r="E29" s="34">
        <v>4</v>
      </c>
      <c r="F29" s="48">
        <v>5</v>
      </c>
      <c r="G29" s="49">
        <v>7</v>
      </c>
      <c r="H29" s="50">
        <v>5</v>
      </c>
      <c r="I29" s="51">
        <v>4</v>
      </c>
      <c r="J29" s="39">
        <v>103.64087731862112</v>
      </c>
      <c r="K29" s="39">
        <v>204.00450093354709</v>
      </c>
      <c r="L29" s="39">
        <v>88.068865109208531</v>
      </c>
      <c r="M29" s="39">
        <v>43.259741398572793</v>
      </c>
      <c r="N29" s="39">
        <v>81.441146470122348</v>
      </c>
      <c r="O29" s="40">
        <v>163.86501352386162</v>
      </c>
      <c r="P29" s="40">
        <v>454.20321580104115</v>
      </c>
      <c r="Q29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29" s="41">
        <v>4.6403867296795235E-14</v>
      </c>
      <c r="S29" s="41">
        <v>0</v>
      </c>
      <c r="T29" s="41">
        <v>2.6058562155540417E-10</v>
      </c>
      <c r="U29" s="41">
        <v>0.9999999915522092</v>
      </c>
      <c r="V29" s="41">
        <v>8.1871587603660133E-9</v>
      </c>
      <c r="W29" s="41">
        <v>2.5879620375126017E-27</v>
      </c>
      <c r="X29" s="41">
        <v>0</v>
      </c>
      <c r="Y29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29" s="33">
        <v>4</v>
      </c>
      <c r="AA29" s="34">
        <v>4</v>
      </c>
      <c r="AB29" s="40">
        <v>90.477561099650444</v>
      </c>
      <c r="AC29" s="39">
        <v>171.2907393829876</v>
      </c>
      <c r="AD29" s="40">
        <v>62.933636198683374</v>
      </c>
      <c r="AE29" s="39">
        <v>27.104469049140302</v>
      </c>
      <c r="AF29" s="39">
        <v>57.172949712203618</v>
      </c>
      <c r="AG29" s="40">
        <v>157.90954036990451</v>
      </c>
      <c r="AH29" s="40">
        <v>392.91982610542379</v>
      </c>
      <c r="AI29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29" s="41">
        <v>1.0395824651300249E-14</v>
      </c>
      <c r="AK29" s="41">
        <v>1.960690252366161E-32</v>
      </c>
      <c r="AL29" s="41">
        <v>2.3223251639140062E-8</v>
      </c>
      <c r="AM29" s="41">
        <v>0.99999950380830971</v>
      </c>
      <c r="AN29" s="41">
        <v>4.7296842829271711E-7</v>
      </c>
      <c r="AO29" s="41">
        <v>1.5779725208771582E-29</v>
      </c>
      <c r="AP29" s="41">
        <v>0</v>
      </c>
      <c r="AQ29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29" s="50">
        <v>1.02409756</v>
      </c>
      <c r="AS29" s="50">
        <v>-0.78069319300000006</v>
      </c>
      <c r="AT29" s="50">
        <v>-8.5049821099999992E-2</v>
      </c>
      <c r="AU29" s="50">
        <v>-1.77907788</v>
      </c>
      <c r="AV29" s="50">
        <v>-0.69190373800000005</v>
      </c>
      <c r="AW29" s="50">
        <v>1.24897506</v>
      </c>
      <c r="AX29" s="50">
        <v>0.7679677989999999</v>
      </c>
      <c r="AY29" s="50">
        <v>-0.73544924800000011</v>
      </c>
      <c r="AZ29" s="50">
        <v>-0.50582029100000003</v>
      </c>
      <c r="BA29" s="50">
        <v>-0.42960483000000005</v>
      </c>
      <c r="BB29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8.4403533473571937</v>
      </c>
      <c r="BC29" s="52">
        <v>-1.3732599999999999</v>
      </c>
      <c r="BD29" s="53">
        <v>0.27600000000000002</v>
      </c>
      <c r="BE29" s="53">
        <v>1.22631</v>
      </c>
      <c r="BF29" s="45">
        <v>5</v>
      </c>
      <c r="BG29" s="45">
        <v>5</v>
      </c>
      <c r="BH29" s="45">
        <v>1</v>
      </c>
      <c r="BI29" s="45">
        <v>4</v>
      </c>
      <c r="BJ29" s="1">
        <v>0.4331460362178679</v>
      </c>
      <c r="BK29" s="1">
        <v>0.14964891072382419</v>
      </c>
      <c r="BL29" s="1">
        <v>1</v>
      </c>
      <c r="BM29" s="1">
        <v>1</v>
      </c>
      <c r="BN29" s="46">
        <v>6</v>
      </c>
      <c r="BO29" s="46">
        <v>4</v>
      </c>
      <c r="BP29" s="65">
        <v>5</v>
      </c>
      <c r="BQ29" s="65">
        <f>IF(Таблица4[[#This Row],[Нейронные сети]]=Таблица4[[#This Row],[Дискриминантный анализ]],1,0)</f>
        <v>0</v>
      </c>
      <c r="BR29" s="66">
        <v>4</v>
      </c>
    </row>
    <row r="30" spans="1:70" ht="17" thickBot="1" x14ac:dyDescent="0.25">
      <c r="A30" s="32" t="s">
        <v>44</v>
      </c>
      <c r="B30" s="1">
        <v>5</v>
      </c>
      <c r="C30" s="1">
        <v>5</v>
      </c>
      <c r="D30" s="33">
        <v>5</v>
      </c>
      <c r="E30" s="34">
        <v>5</v>
      </c>
      <c r="F30" s="35">
        <v>4</v>
      </c>
      <c r="G30" s="36">
        <v>7</v>
      </c>
      <c r="H30" s="37">
        <v>5</v>
      </c>
      <c r="I30" s="38">
        <v>5</v>
      </c>
      <c r="J30" s="39">
        <v>121.50028101819068</v>
      </c>
      <c r="K30" s="39">
        <v>57.071888775090692</v>
      </c>
      <c r="L30" s="39">
        <v>55.815295883001426</v>
      </c>
      <c r="M30" s="39">
        <v>48.644604864381016</v>
      </c>
      <c r="N30" s="39">
        <v>11.612683593813161</v>
      </c>
      <c r="O30" s="40">
        <v>240.94726642146469</v>
      </c>
      <c r="P30" s="40">
        <v>482.07141343063728</v>
      </c>
      <c r="Q30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30" s="41">
        <v>5.1551661805243672E-25</v>
      </c>
      <c r="S30" s="41">
        <v>3.3620101877268573E-11</v>
      </c>
      <c r="T30" s="41">
        <v>2.2056304508521191E-10</v>
      </c>
      <c r="U30" s="41">
        <v>5.6819902442903935E-9</v>
      </c>
      <c r="V30" s="41">
        <v>0.99999999406382656</v>
      </c>
      <c r="W30" s="41">
        <v>0</v>
      </c>
      <c r="X30" s="41">
        <v>0</v>
      </c>
      <c r="Y30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30" s="33">
        <v>5</v>
      </c>
      <c r="AA30" s="34">
        <v>5</v>
      </c>
      <c r="AB30" s="40">
        <v>87.803908291615656</v>
      </c>
      <c r="AC30" s="39">
        <v>40.501118563012021</v>
      </c>
      <c r="AD30" s="40">
        <v>34.940980716057538</v>
      </c>
      <c r="AE30" s="39">
        <v>35.653123159396117</v>
      </c>
      <c r="AF30" s="39">
        <v>5.0360001658253539</v>
      </c>
      <c r="AG30" s="40">
        <v>205.90544550031862</v>
      </c>
      <c r="AH30" s="40">
        <v>410.70589979958464</v>
      </c>
      <c r="AI30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30" s="41">
        <v>3.9921623437254045E-19</v>
      </c>
      <c r="AK30" s="41">
        <v>4.9749327410956314E-9</v>
      </c>
      <c r="AL30" s="41">
        <v>2.806880030671296E-7</v>
      </c>
      <c r="AM30" s="41">
        <v>1.4042875591415261E-7</v>
      </c>
      <c r="AN30" s="41">
        <v>0.99999957390830829</v>
      </c>
      <c r="AO30" s="41">
        <v>0</v>
      </c>
      <c r="AP30" s="41">
        <v>0</v>
      </c>
      <c r="AQ30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30" s="37">
        <v>0.95312463400000014</v>
      </c>
      <c r="AS30" s="37">
        <v>-0.22409916000000002</v>
      </c>
      <c r="AT30" s="37">
        <v>1.18006627</v>
      </c>
      <c r="AU30" s="37">
        <v>0.29856892600000007</v>
      </c>
      <c r="AV30" s="37">
        <v>0.58988514499999989</v>
      </c>
      <c r="AW30" s="37">
        <v>-0.55575669200000011</v>
      </c>
      <c r="AX30" s="37">
        <v>-0.21325688100000004</v>
      </c>
      <c r="AY30" s="37">
        <v>-0.4750087930000001</v>
      </c>
      <c r="AZ30" s="37">
        <v>-0.42491583600000005</v>
      </c>
      <c r="BA30" s="37">
        <v>-0.39905896200000007</v>
      </c>
      <c r="BB30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3.7081101636946903</v>
      </c>
      <c r="BC30" s="52">
        <v>-0.35625000000000001</v>
      </c>
      <c r="BD30" s="53">
        <v>-1.04349</v>
      </c>
      <c r="BE30" s="53">
        <v>-0.43530000000000002</v>
      </c>
      <c r="BF30" s="45">
        <v>1</v>
      </c>
      <c r="BG30" s="45">
        <v>4</v>
      </c>
      <c r="BH30" s="45">
        <v>4</v>
      </c>
      <c r="BI30" s="45">
        <v>3</v>
      </c>
      <c r="BJ30" s="1">
        <v>5.8996919165879909E-2</v>
      </c>
      <c r="BK30" s="1">
        <v>-0.60915486155042042</v>
      </c>
      <c r="BL30" s="1">
        <v>1</v>
      </c>
      <c r="BM30" s="1">
        <v>1</v>
      </c>
      <c r="BN30" s="46">
        <v>4</v>
      </c>
      <c r="BO30" s="46">
        <v>3</v>
      </c>
      <c r="BP30" s="65">
        <v>5</v>
      </c>
      <c r="BQ30" s="65">
        <f>IF(Таблица4[[#This Row],[Нейронные сети]]=Таблица4[[#This Row],[Дискриминантный анализ]],1,0)</f>
        <v>1</v>
      </c>
      <c r="BR30" s="66">
        <v>7</v>
      </c>
    </row>
    <row r="31" spans="1:70" ht="17" thickBot="1" x14ac:dyDescent="0.25">
      <c r="A31" s="47" t="s">
        <v>45</v>
      </c>
      <c r="B31" s="1">
        <v>2</v>
      </c>
      <c r="C31" s="1">
        <v>2</v>
      </c>
      <c r="D31" s="33">
        <v>2</v>
      </c>
      <c r="E31" s="34">
        <v>2</v>
      </c>
      <c r="F31" s="48">
        <v>4</v>
      </c>
      <c r="G31" s="49">
        <v>7</v>
      </c>
      <c r="H31" s="50">
        <v>4</v>
      </c>
      <c r="I31" s="51">
        <v>3</v>
      </c>
      <c r="J31" s="39">
        <v>136.39298041898155</v>
      </c>
      <c r="K31" s="39">
        <v>58.0590739465027</v>
      </c>
      <c r="L31" s="39">
        <v>66.394049879253572</v>
      </c>
      <c r="M31" s="39">
        <v>114.70859025254246</v>
      </c>
      <c r="N31" s="39">
        <v>83.329985159302979</v>
      </c>
      <c r="O31" s="40">
        <v>167.69297477961348</v>
      </c>
      <c r="P31" s="40">
        <v>297.14439675262446</v>
      </c>
      <c r="Q31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2</v>
      </c>
      <c r="R31" s="41">
        <v>1.3904757479740692E-17</v>
      </c>
      <c r="S31" s="41">
        <v>0.9485578509237822</v>
      </c>
      <c r="T31" s="41">
        <v>5.1429800547680538E-2</v>
      </c>
      <c r="U31" s="41">
        <v>1.1849981285797326E-12</v>
      </c>
      <c r="V31" s="41">
        <v>1.2348527352228134E-5</v>
      </c>
      <c r="W31" s="41">
        <v>1.4803511391936229E-24</v>
      </c>
      <c r="X31" s="41">
        <v>0</v>
      </c>
      <c r="Y31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2</v>
      </c>
      <c r="Z31" s="33">
        <v>2</v>
      </c>
      <c r="AA31" s="34">
        <v>2</v>
      </c>
      <c r="AB31" s="40">
        <v>92.792240649098801</v>
      </c>
      <c r="AC31" s="39">
        <v>47.888454924814688</v>
      </c>
      <c r="AD31" s="40">
        <v>42.059951111281251</v>
      </c>
      <c r="AE31" s="39">
        <v>93.806521812349317</v>
      </c>
      <c r="AF31" s="39">
        <v>77.088892818305496</v>
      </c>
      <c r="AG31" s="40">
        <v>123.49866640782425</v>
      </c>
      <c r="AH31" s="40">
        <v>209.2795061894287</v>
      </c>
      <c r="AI31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31" s="41">
        <v>4.064126664364901E-12</v>
      </c>
      <c r="AK31" s="41">
        <v>1.526191934700122E-2</v>
      </c>
      <c r="AL31" s="41">
        <v>0.98473805279168602</v>
      </c>
      <c r="AM31" s="41">
        <v>4.0791307707915323E-12</v>
      </c>
      <c r="AN31" s="41">
        <v>2.7853169517473774E-8</v>
      </c>
      <c r="AO31" s="41">
        <v>5.8218410345975819E-19</v>
      </c>
      <c r="AP31" s="41">
        <v>0</v>
      </c>
      <c r="AQ31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31" s="50">
        <v>6.5963071500000012E-2</v>
      </c>
      <c r="AS31" s="50">
        <v>-1.1351822200000001E-4</v>
      </c>
      <c r="AT31" s="50">
        <v>0.84442322400000003</v>
      </c>
      <c r="AU31" s="50">
        <v>0.51215878399999992</v>
      </c>
      <c r="AV31" s="50">
        <v>3.6550324700000001</v>
      </c>
      <c r="AW31" s="50">
        <v>-0.36970187200000004</v>
      </c>
      <c r="AX31" s="50">
        <v>-0.10997007200000002</v>
      </c>
      <c r="AY31" s="50">
        <v>-0.51114646399999997</v>
      </c>
      <c r="AZ31" s="50">
        <v>0.44106147400000001</v>
      </c>
      <c r="BA31" s="50">
        <v>-7.9502187200000018E-2</v>
      </c>
      <c r="BB31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14.949870115806471</v>
      </c>
      <c r="BC31" s="52">
        <v>0.37712000000000001</v>
      </c>
      <c r="BD31" s="53">
        <v>-0.94550999999999996</v>
      </c>
      <c r="BE31" s="53">
        <v>-1.9005799999999999</v>
      </c>
      <c r="BF31" s="45">
        <v>5</v>
      </c>
      <c r="BG31" s="45">
        <v>7</v>
      </c>
      <c r="BH31" s="45">
        <v>5</v>
      </c>
      <c r="BI31" s="45">
        <v>6</v>
      </c>
      <c r="BJ31" s="1">
        <v>9.5285885648916144E-2</v>
      </c>
      <c r="BK31" s="1">
        <v>0.57560982225225177</v>
      </c>
      <c r="BL31" s="1">
        <v>1</v>
      </c>
      <c r="BM31" s="1">
        <v>4</v>
      </c>
      <c r="BN31" s="46">
        <v>5</v>
      </c>
      <c r="BO31" s="46">
        <v>4</v>
      </c>
      <c r="BP31" s="65">
        <v>3</v>
      </c>
      <c r="BQ31" s="65">
        <f>IF(Таблица4[[#This Row],[Нейронные сети]]=Таблица4[[#This Row],[Дискриминантный анализ]],1,0)</f>
        <v>0</v>
      </c>
      <c r="BR31" s="66">
        <v>7</v>
      </c>
    </row>
    <row r="32" spans="1:70" ht="17" thickBot="1" x14ac:dyDescent="0.25">
      <c r="A32" s="32" t="s">
        <v>46</v>
      </c>
      <c r="B32" s="1">
        <v>5</v>
      </c>
      <c r="D32" s="33">
        <v>5</v>
      </c>
      <c r="E32" s="34">
        <v>5</v>
      </c>
      <c r="F32" s="35">
        <v>4</v>
      </c>
      <c r="G32" s="36">
        <v>7</v>
      </c>
      <c r="H32" s="37">
        <v>5</v>
      </c>
      <c r="I32" s="38">
        <v>5</v>
      </c>
      <c r="J32" s="39">
        <v>123.81435731098018</v>
      </c>
      <c r="K32" s="39">
        <v>86.728101534226894</v>
      </c>
      <c r="L32" s="39">
        <v>48.843663937265084</v>
      </c>
      <c r="M32" s="39">
        <v>57.576512248911563</v>
      </c>
      <c r="N32" s="39">
        <v>23.42353506605453</v>
      </c>
      <c r="O32" s="40">
        <v>190.75469723725183</v>
      </c>
      <c r="P32" s="40">
        <v>377.80850408824011</v>
      </c>
      <c r="Q32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32" s="41">
        <v>5.9489462106745332E-23</v>
      </c>
      <c r="S32" s="41">
        <v>4.4825681624956279E-15</v>
      </c>
      <c r="T32" s="41">
        <v>2.6429931999564996E-6</v>
      </c>
      <c r="U32" s="41">
        <v>2.3969230595959913E-8</v>
      </c>
      <c r="V32" s="41">
        <v>0.99999733303756488</v>
      </c>
      <c r="W32" s="41">
        <v>0</v>
      </c>
      <c r="X32" s="41">
        <v>0</v>
      </c>
      <c r="Y32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32" s="33">
        <v>5</v>
      </c>
      <c r="AA32" s="34">
        <v>5</v>
      </c>
      <c r="AB32" s="40">
        <v>76.386931076030535</v>
      </c>
      <c r="AC32" s="39">
        <v>59.28291498566616</v>
      </c>
      <c r="AD32" s="40">
        <v>17.742862023189339</v>
      </c>
      <c r="AE32" s="39">
        <v>28.774490566760868</v>
      </c>
      <c r="AF32" s="39">
        <v>11.068097319426455</v>
      </c>
      <c r="AG32" s="40">
        <v>137.44204233293621</v>
      </c>
      <c r="AH32" s="40">
        <v>296.4285919210127</v>
      </c>
      <c r="AI32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32" s="41">
        <v>2.3817332655381392E-15</v>
      </c>
      <c r="AK32" s="41">
        <v>8.2203775901276155E-12</v>
      </c>
      <c r="AL32" s="41">
        <v>3.0148638250704931E-2</v>
      </c>
      <c r="AM32" s="41">
        <v>8.6626738529582941E-5</v>
      </c>
      <c r="AN32" s="41">
        <v>0.96976473500254268</v>
      </c>
      <c r="AO32" s="41">
        <v>8.767038383842558E-29</v>
      </c>
      <c r="AP32" s="41">
        <v>0</v>
      </c>
      <c r="AQ32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32" s="37">
        <v>0.70471939600000011</v>
      </c>
      <c r="AS32" s="37">
        <v>1.2160639499999999E-2</v>
      </c>
      <c r="AT32" s="37">
        <v>1.4898906200000002</v>
      </c>
      <c r="AU32" s="37">
        <v>0.55099330400000002</v>
      </c>
      <c r="AV32" s="37">
        <v>0.162622184</v>
      </c>
      <c r="AW32" s="37">
        <v>-0.31388542600000008</v>
      </c>
      <c r="AX32" s="37">
        <v>-0.98790794399999993</v>
      </c>
      <c r="AY32" s="37">
        <v>-0.54479188100000009</v>
      </c>
      <c r="AZ32" s="37">
        <v>0.42607916800000006</v>
      </c>
      <c r="BA32" s="37">
        <v>0.19306094400000001</v>
      </c>
      <c r="BB32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4.6366913077341163</v>
      </c>
      <c r="BC32" s="52">
        <v>8.5680000000000006E-2</v>
      </c>
      <c r="BD32" s="53">
        <v>-0.79276999999999997</v>
      </c>
      <c r="BE32" s="53">
        <v>-0.34377999999999997</v>
      </c>
      <c r="BF32" s="45">
        <v>6</v>
      </c>
      <c r="BG32" s="45">
        <v>4</v>
      </c>
      <c r="BH32" s="45">
        <v>5</v>
      </c>
      <c r="BI32" s="45">
        <v>6</v>
      </c>
      <c r="BJ32" s="1">
        <v>0.29885566799080432</v>
      </c>
      <c r="BK32" s="1">
        <v>0.65845695874342292</v>
      </c>
      <c r="BL32" s="1">
        <v>1</v>
      </c>
      <c r="BM32" s="1">
        <v>4</v>
      </c>
      <c r="BN32" s="46">
        <v>5</v>
      </c>
      <c r="BO32" s="46">
        <v>4</v>
      </c>
      <c r="BP32" s="65">
        <v>5</v>
      </c>
      <c r="BQ32" s="65">
        <f>IF(Таблица4[[#This Row],[Нейронные сети]]=Таблица4[[#This Row],[Дискриминантный анализ]],1,0)</f>
        <v>1</v>
      </c>
      <c r="BR32" s="66">
        <v>7</v>
      </c>
    </row>
    <row r="33" spans="1:70" ht="17" thickBot="1" x14ac:dyDescent="0.25">
      <c r="A33" s="47" t="s">
        <v>47</v>
      </c>
      <c r="B33" s="1">
        <v>6</v>
      </c>
      <c r="D33" s="33">
        <v>6</v>
      </c>
      <c r="E33" s="34">
        <v>6</v>
      </c>
      <c r="F33" s="48">
        <v>6</v>
      </c>
      <c r="G33" s="49">
        <v>7</v>
      </c>
      <c r="H33" s="50">
        <v>6</v>
      </c>
      <c r="I33" s="51">
        <v>7</v>
      </c>
      <c r="J33" s="39">
        <v>408.38743055470866</v>
      </c>
      <c r="K33" s="39">
        <v>551.38234773246609</v>
      </c>
      <c r="L33" s="39">
        <v>319.04559346406523</v>
      </c>
      <c r="M33" s="39">
        <v>365.05603539243197</v>
      </c>
      <c r="N33" s="39">
        <v>419.82833428309522</v>
      </c>
      <c r="O33" s="40">
        <v>101.80576223423191</v>
      </c>
      <c r="P33" s="40">
        <v>229.92360551437031</v>
      </c>
      <c r="Q33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6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1</v>
      </c>
      <c r="X33" s="41">
        <v>1.5120418618216769E-28</v>
      </c>
      <c r="Y33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6</v>
      </c>
      <c r="Z33" s="33">
        <v>6</v>
      </c>
      <c r="AA33" s="34">
        <v>6</v>
      </c>
      <c r="AB33" s="40">
        <v>350.6376855051173</v>
      </c>
      <c r="AC33" s="39">
        <v>501.6073816038483</v>
      </c>
      <c r="AD33" s="40">
        <v>266.05370168508904</v>
      </c>
      <c r="AE33" s="39">
        <v>330.81131676055588</v>
      </c>
      <c r="AF33" s="39">
        <v>370.76171774678232</v>
      </c>
      <c r="AG33" s="40">
        <v>50.94547668131942</v>
      </c>
      <c r="AH33" s="40">
        <v>129.19017377057745</v>
      </c>
      <c r="AI33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6</v>
      </c>
      <c r="AJ33" s="41">
        <v>0</v>
      </c>
      <c r="AK33" s="41">
        <v>0</v>
      </c>
      <c r="AL33" s="41">
        <v>0</v>
      </c>
      <c r="AM33" s="41">
        <v>0</v>
      </c>
      <c r="AN33" s="41">
        <v>0</v>
      </c>
      <c r="AO33" s="41">
        <v>1</v>
      </c>
      <c r="AP33" s="41">
        <v>1.0218329621189959E-17</v>
      </c>
      <c r="AQ33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6</v>
      </c>
      <c r="AR33" s="50">
        <v>-0.25341509100000004</v>
      </c>
      <c r="AS33" s="50">
        <v>2.3448182100000001</v>
      </c>
      <c r="AT33" s="50">
        <v>0.7153297460000001</v>
      </c>
      <c r="AU33" s="50">
        <v>1.58010808</v>
      </c>
      <c r="AV33" s="50">
        <v>-1.1191667000000001</v>
      </c>
      <c r="AW33" s="50">
        <v>2.0117998199999998</v>
      </c>
      <c r="AX33" s="50">
        <v>2.1106963099999998</v>
      </c>
      <c r="AY33" s="50">
        <v>1.0053895900000001</v>
      </c>
      <c r="AZ33" s="50">
        <v>1.9273062699999999</v>
      </c>
      <c r="BA33" s="50">
        <v>-0.39435959800000003</v>
      </c>
      <c r="BB33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23.206578546403126</v>
      </c>
      <c r="BC33" s="52">
        <v>1.8434999999999999</v>
      </c>
      <c r="BD33" s="53">
        <v>-0.18639</v>
      </c>
      <c r="BE33" s="53">
        <v>3.0272700000000001</v>
      </c>
      <c r="BF33" s="45">
        <v>1</v>
      </c>
      <c r="BG33" s="45">
        <v>1</v>
      </c>
      <c r="BH33" s="45">
        <v>4</v>
      </c>
      <c r="BI33" s="45">
        <v>3</v>
      </c>
      <c r="BJ33" s="1">
        <v>0.14175807605801549</v>
      </c>
      <c r="BK33" s="1">
        <v>-0.45121397141014408</v>
      </c>
      <c r="BL33" s="1">
        <v>1</v>
      </c>
      <c r="BM33" s="1">
        <v>1</v>
      </c>
      <c r="BN33" s="46">
        <v>4</v>
      </c>
      <c r="BO33" s="46">
        <v>3</v>
      </c>
      <c r="BP33" s="65">
        <v>6</v>
      </c>
      <c r="BQ33" s="65">
        <f>IF(Таблица4[[#This Row],[Нейронные сети]]=Таблица4[[#This Row],[Дискриминантный анализ]],1,0)</f>
        <v>1</v>
      </c>
      <c r="BR33" s="66">
        <v>1</v>
      </c>
    </row>
    <row r="34" spans="1:70" ht="17" thickBot="1" x14ac:dyDescent="0.25">
      <c r="A34" s="32" t="s">
        <v>48</v>
      </c>
      <c r="B34" s="1">
        <v>2</v>
      </c>
      <c r="D34" s="33">
        <v>2</v>
      </c>
      <c r="E34" s="34">
        <v>3</v>
      </c>
      <c r="F34" s="35">
        <v>4</v>
      </c>
      <c r="G34" s="36">
        <v>7</v>
      </c>
      <c r="H34" s="37">
        <v>4</v>
      </c>
      <c r="I34" s="38">
        <v>3</v>
      </c>
      <c r="J34" s="39">
        <v>295.06837381960304</v>
      </c>
      <c r="K34" s="39">
        <v>228.17132206753098</v>
      </c>
      <c r="L34" s="39">
        <v>276.3302879286768</v>
      </c>
      <c r="M34" s="39">
        <v>308.43403204064862</v>
      </c>
      <c r="N34" s="39">
        <v>327.18257860006332</v>
      </c>
      <c r="O34" s="40">
        <v>541.17929583213686</v>
      </c>
      <c r="P34" s="40">
        <v>556.77059460321823</v>
      </c>
      <c r="Q34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2</v>
      </c>
      <c r="R34" s="41">
        <v>4.4625289160004781E-15</v>
      </c>
      <c r="S34" s="41">
        <v>0.99999999987796129</v>
      </c>
      <c r="T34" s="41">
        <v>1.220341780840479E-10</v>
      </c>
      <c r="U34" s="41">
        <v>9.3135228981545444E-18</v>
      </c>
      <c r="V34" s="41">
        <v>1.2648493796330585E-21</v>
      </c>
      <c r="W34" s="41">
        <v>0</v>
      </c>
      <c r="X34" s="41">
        <v>0</v>
      </c>
      <c r="Y34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2</v>
      </c>
      <c r="Z34" s="33">
        <v>2</v>
      </c>
      <c r="AA34" s="34">
        <v>3</v>
      </c>
      <c r="AB34" s="40">
        <v>90.327883600448445</v>
      </c>
      <c r="AC34" s="39">
        <v>28.504624158968863</v>
      </c>
      <c r="AD34" s="40">
        <v>94.949526800963383</v>
      </c>
      <c r="AE34" s="39">
        <v>138.03793888707241</v>
      </c>
      <c r="AF34" s="39">
        <v>122.22893714450262</v>
      </c>
      <c r="AG34" s="40">
        <v>318.93866551340597</v>
      </c>
      <c r="AH34" s="40">
        <v>361.4806828863405</v>
      </c>
      <c r="AI34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2</v>
      </c>
      <c r="AJ34" s="41">
        <v>5.6408044554567476E-14</v>
      </c>
      <c r="AK34" s="41">
        <v>0.99999999999993061</v>
      </c>
      <c r="AL34" s="41">
        <v>1.3053914394703357E-14</v>
      </c>
      <c r="AM34" s="41">
        <v>4.1028243388184175E-24</v>
      </c>
      <c r="AN34" s="41">
        <v>1.7786234603341804E-20</v>
      </c>
      <c r="AO34" s="41">
        <v>0</v>
      </c>
      <c r="AP34" s="41">
        <v>0</v>
      </c>
      <c r="AQ34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2</v>
      </c>
      <c r="AR34" s="37">
        <v>-0.11146924100000001</v>
      </c>
      <c r="AS34" s="37">
        <v>1.05667018</v>
      </c>
      <c r="AT34" s="37">
        <v>1.8255336600000001</v>
      </c>
      <c r="AU34" s="37">
        <v>1.5024390400000001</v>
      </c>
      <c r="AV34" s="37">
        <v>2.5404334400000002</v>
      </c>
      <c r="AW34" s="37">
        <v>-0.36970187200000004</v>
      </c>
      <c r="AX34" s="37">
        <v>-0.88462113600000014</v>
      </c>
      <c r="AY34" s="37">
        <v>0.62781323200000017</v>
      </c>
      <c r="AZ34" s="37">
        <v>1.1069280499999999E-2</v>
      </c>
      <c r="BA34" s="37">
        <v>-9.1250598099999983E-2</v>
      </c>
      <c r="BB34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14.494508217803363</v>
      </c>
      <c r="BC34" s="52">
        <v>1.0275000000000001</v>
      </c>
      <c r="BD34" s="53">
        <v>-1.59995</v>
      </c>
      <c r="BE34" s="53">
        <v>-1.3813</v>
      </c>
      <c r="BF34" s="45">
        <v>6</v>
      </c>
      <c r="BG34" s="45">
        <v>7</v>
      </c>
      <c r="BH34" s="45">
        <v>5</v>
      </c>
      <c r="BI34" s="45">
        <v>6</v>
      </c>
      <c r="BJ34" s="1">
        <v>-0.22186753470406781</v>
      </c>
      <c r="BK34" s="1">
        <v>0.57262691227437679</v>
      </c>
      <c r="BL34" s="1">
        <v>1</v>
      </c>
      <c r="BM34" s="1">
        <v>4</v>
      </c>
      <c r="BN34" s="46">
        <v>5</v>
      </c>
      <c r="BO34" s="46">
        <v>1</v>
      </c>
      <c r="BP34" s="65">
        <v>3</v>
      </c>
      <c r="BQ34" s="65">
        <f>IF(Таблица4[[#This Row],[Нейронные сети]]=Таблица4[[#This Row],[Дискриминантный анализ]],1,0)</f>
        <v>0</v>
      </c>
      <c r="BR34" s="66">
        <v>7</v>
      </c>
    </row>
    <row r="35" spans="1:70" ht="17" thickBot="1" x14ac:dyDescent="0.25">
      <c r="A35" s="47" t="s">
        <v>49</v>
      </c>
      <c r="B35" s="1">
        <v>7</v>
      </c>
      <c r="D35" s="33">
        <v>7</v>
      </c>
      <c r="E35" s="34">
        <v>7</v>
      </c>
      <c r="F35" s="48">
        <v>6</v>
      </c>
      <c r="G35" s="49">
        <v>2</v>
      </c>
      <c r="H35" s="50">
        <v>6</v>
      </c>
      <c r="I35" s="51">
        <v>7</v>
      </c>
      <c r="J35" s="39">
        <v>240.806162207141</v>
      </c>
      <c r="K35" s="39">
        <v>416.18049088585087</v>
      </c>
      <c r="L35" s="39">
        <v>232.6362316263656</v>
      </c>
      <c r="M35" s="39">
        <v>340.89979988866151</v>
      </c>
      <c r="N35" s="39">
        <v>401.0702766343083</v>
      </c>
      <c r="O35" s="40">
        <v>176.59779018352162</v>
      </c>
      <c r="P35" s="40">
        <v>10.077767154218892</v>
      </c>
      <c r="Q35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0</v>
      </c>
      <c r="X35" s="41">
        <v>1</v>
      </c>
      <c r="Y35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35" s="33">
        <v>7</v>
      </c>
      <c r="AA35" s="34">
        <v>3</v>
      </c>
      <c r="AB35" s="40">
        <v>230.86684978458683</v>
      </c>
      <c r="AC35" s="39">
        <v>368.0762493883326</v>
      </c>
      <c r="AD35" s="40">
        <v>221.73788429766424</v>
      </c>
      <c r="AE35" s="39">
        <v>324.31762683464865</v>
      </c>
      <c r="AF35" s="39">
        <v>362.78361241539665</v>
      </c>
      <c r="AG35" s="40">
        <v>146.7866556928729</v>
      </c>
      <c r="AH35" s="40">
        <v>6.06730553668688</v>
      </c>
      <c r="AI35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35" s="41">
        <v>0</v>
      </c>
      <c r="AK35" s="41">
        <v>0</v>
      </c>
      <c r="AL35" s="41">
        <v>0</v>
      </c>
      <c r="AM35" s="41">
        <v>0</v>
      </c>
      <c r="AN35" s="41">
        <v>0</v>
      </c>
      <c r="AO35" s="41">
        <v>2.7744785086358604E-31</v>
      </c>
      <c r="AP35" s="41">
        <v>1</v>
      </c>
      <c r="AQ35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35" s="50">
        <v>-0.32438801600000011</v>
      </c>
      <c r="AS35" s="50">
        <v>0.84637767500000005</v>
      </c>
      <c r="AT35" s="50">
        <v>-0.23996199500000004</v>
      </c>
      <c r="AU35" s="50">
        <v>0.90050398199999993</v>
      </c>
      <c r="AV35" s="50">
        <v>-1.3420865000000002</v>
      </c>
      <c r="AW35" s="50">
        <v>1.2303695800000001</v>
      </c>
      <c r="AX35" s="50">
        <v>-0.67804751900000015</v>
      </c>
      <c r="AY35" s="50">
        <v>-0.25070600799999998</v>
      </c>
      <c r="AZ35" s="50">
        <v>4.6705665700000001</v>
      </c>
      <c r="BA35" s="50">
        <v>7.436052979999999E-3</v>
      </c>
      <c r="BB35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27.341926732283802</v>
      </c>
      <c r="BC35" s="52">
        <v>1.7626500000000001</v>
      </c>
      <c r="BD35" s="53">
        <v>1.1401600000000001</v>
      </c>
      <c r="BE35" s="53">
        <v>1.59907</v>
      </c>
      <c r="BF35" s="45">
        <v>6</v>
      </c>
      <c r="BG35" s="45">
        <v>1</v>
      </c>
      <c r="BH35" s="45">
        <v>1</v>
      </c>
      <c r="BI35" s="45">
        <v>4</v>
      </c>
      <c r="BJ35" s="1">
        <v>0.45416196844344758</v>
      </c>
      <c r="BK35" s="1">
        <v>-2.9536239264443639E-2</v>
      </c>
      <c r="BL35" s="1">
        <v>3</v>
      </c>
      <c r="BM35" s="1">
        <v>1</v>
      </c>
      <c r="BN35" s="46">
        <v>6</v>
      </c>
      <c r="BO35" s="46">
        <v>3</v>
      </c>
      <c r="BP35" s="65">
        <v>7</v>
      </c>
      <c r="BQ35" s="65">
        <f>IF(Таблица4[[#This Row],[Нейронные сети]]=Таблица4[[#This Row],[Дискриминантный анализ]],1,0)</f>
        <v>1</v>
      </c>
      <c r="BR35" s="66">
        <v>2</v>
      </c>
    </row>
    <row r="36" spans="1:70" ht="17" thickBot="1" x14ac:dyDescent="0.25">
      <c r="A36" s="32" t="s">
        <v>50</v>
      </c>
      <c r="B36" s="1">
        <v>6</v>
      </c>
      <c r="D36" s="33">
        <v>7</v>
      </c>
      <c r="E36" s="34">
        <v>7</v>
      </c>
      <c r="F36" s="35">
        <v>6</v>
      </c>
      <c r="G36" s="36">
        <v>3</v>
      </c>
      <c r="H36" s="37">
        <v>6</v>
      </c>
      <c r="I36" s="38">
        <v>7</v>
      </c>
      <c r="J36" s="39">
        <v>441.67177138843152</v>
      </c>
      <c r="K36" s="39">
        <v>580.04819107744129</v>
      </c>
      <c r="L36" s="39">
        <v>401.47961492208179</v>
      </c>
      <c r="M36" s="39">
        <v>514.63939808087241</v>
      </c>
      <c r="N36" s="39">
        <v>562.56724191928424</v>
      </c>
      <c r="O36" s="40">
        <v>178.58765669314974</v>
      </c>
      <c r="P36" s="40">
        <v>290.13917888375522</v>
      </c>
      <c r="Q36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6</v>
      </c>
      <c r="R36" s="41">
        <v>0</v>
      </c>
      <c r="S36" s="41">
        <v>0</v>
      </c>
      <c r="T36" s="41">
        <v>0</v>
      </c>
      <c r="U36" s="41">
        <v>0</v>
      </c>
      <c r="V36" s="41">
        <v>0</v>
      </c>
      <c r="W36" s="41">
        <v>1</v>
      </c>
      <c r="X36" s="41">
        <v>5.9826656502282816E-25</v>
      </c>
      <c r="Y36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6</v>
      </c>
      <c r="Z36" s="33">
        <v>7</v>
      </c>
      <c r="AA36" s="34">
        <v>7</v>
      </c>
      <c r="AB36" s="40">
        <v>333.91639681889075</v>
      </c>
      <c r="AC36" s="39">
        <v>424.16914215106709</v>
      </c>
      <c r="AD36" s="40">
        <v>270.05370988222865</v>
      </c>
      <c r="AE36" s="39">
        <v>379.2215554035219</v>
      </c>
      <c r="AF36" s="39">
        <v>379.17353892598976</v>
      </c>
      <c r="AG36" s="40">
        <v>74.952965851055637</v>
      </c>
      <c r="AH36" s="40">
        <v>149.39634879331783</v>
      </c>
      <c r="AI36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6</v>
      </c>
      <c r="AJ36" s="41">
        <v>0</v>
      </c>
      <c r="AK36" s="41">
        <v>0</v>
      </c>
      <c r="AL36" s="41">
        <v>0</v>
      </c>
      <c r="AM36" s="41">
        <v>0</v>
      </c>
      <c r="AN36" s="41">
        <v>0</v>
      </c>
      <c r="AO36" s="41">
        <v>1</v>
      </c>
      <c r="AP36" s="41">
        <v>6.8363578364653157E-17</v>
      </c>
      <c r="AQ36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6</v>
      </c>
      <c r="AR36" s="37">
        <v>-1.3180089700000002</v>
      </c>
      <c r="AS36" s="37">
        <v>3.4575805800000001</v>
      </c>
      <c r="AT36" s="37">
        <v>-0.3174180820000001</v>
      </c>
      <c r="AU36" s="37">
        <v>0.33740344500000008</v>
      </c>
      <c r="AV36" s="37">
        <v>0.19977548500000003</v>
      </c>
      <c r="AW36" s="37">
        <v>-0.81623343999999998</v>
      </c>
      <c r="AX36" s="37">
        <v>3.96985886</v>
      </c>
      <c r="AY36" s="37">
        <v>2.4687966600000003E-2</v>
      </c>
      <c r="AZ36" s="37">
        <v>1.0733147999999999</v>
      </c>
      <c r="BA36" s="37">
        <v>-0.37791182300000009</v>
      </c>
      <c r="BB36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31.667964576741834</v>
      </c>
      <c r="BC36" s="52">
        <v>1.86693</v>
      </c>
      <c r="BD36" s="53">
        <v>0.42342000000000002</v>
      </c>
      <c r="BE36" s="53">
        <v>1.17706</v>
      </c>
      <c r="BF36" s="45">
        <v>5</v>
      </c>
      <c r="BG36" s="45">
        <v>1</v>
      </c>
      <c r="BH36" s="45">
        <v>1</v>
      </c>
      <c r="BI36" s="45">
        <v>6</v>
      </c>
      <c r="BJ36" s="1">
        <v>0.58943107288178742</v>
      </c>
      <c r="BK36" s="1">
        <v>0.47110814118767658</v>
      </c>
      <c r="BL36" s="1">
        <v>3</v>
      </c>
      <c r="BM36" s="1">
        <v>6</v>
      </c>
      <c r="BN36" s="46">
        <v>6</v>
      </c>
      <c r="BO36" s="46">
        <v>4</v>
      </c>
      <c r="BP36" s="65">
        <v>6</v>
      </c>
      <c r="BQ36" s="65">
        <f>IF(Таблица4[[#This Row],[Нейронные сети]]=Таблица4[[#This Row],[Дискриминантный анализ]],1,0)</f>
        <v>0</v>
      </c>
      <c r="BR36" s="66">
        <v>1</v>
      </c>
    </row>
    <row r="37" spans="1:70" ht="17" thickBot="1" x14ac:dyDescent="0.25">
      <c r="A37" s="47" t="s">
        <v>51</v>
      </c>
      <c r="B37" s="1">
        <v>3</v>
      </c>
      <c r="D37" s="33">
        <v>5</v>
      </c>
      <c r="E37" s="34">
        <v>3</v>
      </c>
      <c r="F37" s="48">
        <v>4</v>
      </c>
      <c r="G37" s="49">
        <v>7</v>
      </c>
      <c r="H37" s="50">
        <v>5</v>
      </c>
      <c r="I37" s="51">
        <v>5</v>
      </c>
      <c r="J37" s="39">
        <v>110.04632691861447</v>
      </c>
      <c r="K37" s="39">
        <v>75.086039581646034</v>
      </c>
      <c r="L37" s="39">
        <v>41.727851468826131</v>
      </c>
      <c r="M37" s="39">
        <v>38.179314573940971</v>
      </c>
      <c r="N37" s="39">
        <v>21.161252841763947</v>
      </c>
      <c r="O37" s="40">
        <v>176.17089625671585</v>
      </c>
      <c r="P37" s="40">
        <v>410.00269678153052</v>
      </c>
      <c r="Q37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37" s="41">
        <v>1.8741957453076131E-20</v>
      </c>
      <c r="S37" s="41">
        <v>4.8781328843403625E-13</v>
      </c>
      <c r="T37" s="41">
        <v>2.9919903113978732E-5</v>
      </c>
      <c r="U37" s="41">
        <v>1.2600481566104593E-4</v>
      </c>
      <c r="V37" s="41">
        <v>0.99984407528073704</v>
      </c>
      <c r="W37" s="41">
        <v>0</v>
      </c>
      <c r="X37" s="41">
        <v>0</v>
      </c>
      <c r="Y37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37" s="33">
        <v>5</v>
      </c>
      <c r="AA37" s="34">
        <v>3</v>
      </c>
      <c r="AB37" s="40">
        <v>91.574133253259873</v>
      </c>
      <c r="AC37" s="39">
        <v>56.861600935899915</v>
      </c>
      <c r="AD37" s="40">
        <v>28.13573181944173</v>
      </c>
      <c r="AE37" s="39">
        <v>33.13172178445911</v>
      </c>
      <c r="AF37" s="39">
        <v>6.7698420258571348</v>
      </c>
      <c r="AG37" s="40">
        <v>156.89890527346776</v>
      </c>
      <c r="AH37" s="40">
        <v>358.77725230882265</v>
      </c>
      <c r="AI37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37" s="41">
        <v>1.4421292327860705E-19</v>
      </c>
      <c r="AK37" s="41">
        <v>3.3162215749119774E-12</v>
      </c>
      <c r="AL37" s="41">
        <v>2.0065722754703344E-5</v>
      </c>
      <c r="AM37" s="41">
        <v>1.1788575654239285E-6</v>
      </c>
      <c r="AN37" s="41">
        <v>0.99997875541636361</v>
      </c>
      <c r="AO37" s="41">
        <v>0</v>
      </c>
      <c r="AP37" s="41">
        <v>0</v>
      </c>
      <c r="AQ37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37" s="50">
        <v>0.81117878399999999</v>
      </c>
      <c r="AS37" s="50">
        <v>0.10709025300000002</v>
      </c>
      <c r="AT37" s="50">
        <v>0.35386800600000007</v>
      </c>
      <c r="AU37" s="50">
        <v>1.01700754</v>
      </c>
      <c r="AV37" s="50">
        <v>0.23692878600000003</v>
      </c>
      <c r="AW37" s="50">
        <v>-0.29527994400000002</v>
      </c>
      <c r="AX37" s="50">
        <v>0.66468099100000011</v>
      </c>
      <c r="AY37" s="50">
        <v>0.50569282700000007</v>
      </c>
      <c r="AZ37" s="50">
        <v>-0.15073962900000001</v>
      </c>
      <c r="BA37" s="50">
        <v>-0.15469201700000001</v>
      </c>
      <c r="BB37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2.7165098488142747</v>
      </c>
      <c r="BC37" s="52">
        <v>0.29959999999999998</v>
      </c>
      <c r="BD37" s="53">
        <v>-0.90820000000000001</v>
      </c>
      <c r="BE37" s="53">
        <v>0.23191999999999999</v>
      </c>
      <c r="BF37" s="45">
        <v>5</v>
      </c>
      <c r="BG37" s="45">
        <v>4</v>
      </c>
      <c r="BH37" s="45">
        <v>2</v>
      </c>
      <c r="BI37" s="45">
        <v>3</v>
      </c>
      <c r="BJ37" s="1">
        <v>1.413573549283619E-2</v>
      </c>
      <c r="BK37" s="1">
        <v>0.56516227284390708</v>
      </c>
      <c r="BL37" s="1">
        <v>1</v>
      </c>
      <c r="BM37" s="1">
        <v>4</v>
      </c>
      <c r="BN37" s="46">
        <v>5</v>
      </c>
      <c r="BO37" s="46">
        <v>4</v>
      </c>
      <c r="BP37" s="65">
        <v>5</v>
      </c>
      <c r="BQ37" s="65">
        <f>IF(Таблица4[[#This Row],[Нейронные сети]]=Таблица4[[#This Row],[Дискриминантный анализ]],1,0)</f>
        <v>1</v>
      </c>
      <c r="BR37" s="66">
        <v>7</v>
      </c>
    </row>
    <row r="38" spans="1:70" ht="17" thickBot="1" x14ac:dyDescent="0.25">
      <c r="A38" s="32" t="s">
        <v>52</v>
      </c>
      <c r="B38" s="1">
        <v>5</v>
      </c>
      <c r="D38" s="33">
        <v>5</v>
      </c>
      <c r="E38" s="34">
        <v>5</v>
      </c>
      <c r="F38" s="35">
        <v>4</v>
      </c>
      <c r="G38" s="36">
        <v>7</v>
      </c>
      <c r="H38" s="37">
        <v>5</v>
      </c>
      <c r="I38" s="38">
        <v>5</v>
      </c>
      <c r="J38" s="39">
        <v>194.69944754289966</v>
      </c>
      <c r="K38" s="39">
        <v>109.31878695422607</v>
      </c>
      <c r="L38" s="39">
        <v>111.48741022714159</v>
      </c>
      <c r="M38" s="39">
        <v>74.901039889155868</v>
      </c>
      <c r="N38" s="39">
        <v>37.247009556977062</v>
      </c>
      <c r="O38" s="40">
        <v>309.43836396660384</v>
      </c>
      <c r="P38" s="40">
        <v>625.40124269163994</v>
      </c>
      <c r="Q38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38" s="41">
        <v>0</v>
      </c>
      <c r="S38" s="41">
        <v>5.5943855641383247E-17</v>
      </c>
      <c r="T38" s="41">
        <v>6.6207909987627248E-17</v>
      </c>
      <c r="U38" s="41">
        <v>4.1630460814819643E-9</v>
      </c>
      <c r="V38" s="41">
        <v>0.99999999583695387</v>
      </c>
      <c r="W38" s="41">
        <v>0</v>
      </c>
      <c r="X38" s="41">
        <v>0</v>
      </c>
      <c r="Y38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38" s="33">
        <v>5</v>
      </c>
      <c r="AA38" s="34">
        <v>5</v>
      </c>
      <c r="AB38" s="40">
        <v>127.78675399798509</v>
      </c>
      <c r="AC38" s="39">
        <v>85.176460878694954</v>
      </c>
      <c r="AD38" s="40">
        <v>65.525412643373514</v>
      </c>
      <c r="AE38" s="39">
        <v>40.675699731369001</v>
      </c>
      <c r="AF38" s="39">
        <v>15.889842890598832</v>
      </c>
      <c r="AG38" s="40">
        <v>247.71092856895754</v>
      </c>
      <c r="AH38" s="40">
        <v>505.87884823280154</v>
      </c>
      <c r="AI38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38" s="41">
        <v>1.8876636979091519E-25</v>
      </c>
      <c r="AK38" s="41">
        <v>2.2518577457940642E-16</v>
      </c>
      <c r="AL38" s="41">
        <v>1.4580751296712872E-11</v>
      </c>
      <c r="AM38" s="41">
        <v>2.5923788159406884E-6</v>
      </c>
      <c r="AN38" s="41">
        <v>0.99999740760660305</v>
      </c>
      <c r="AO38" s="41">
        <v>0</v>
      </c>
      <c r="AP38" s="41">
        <v>0</v>
      </c>
      <c r="AQ38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38" s="37">
        <v>1.44993511</v>
      </c>
      <c r="AS38" s="37">
        <v>-0.44730436500000009</v>
      </c>
      <c r="AT38" s="37">
        <v>1.5931654</v>
      </c>
      <c r="AU38" s="37">
        <v>0.18206536600000001</v>
      </c>
      <c r="AV38" s="37">
        <v>0.12546888300000003</v>
      </c>
      <c r="AW38" s="37">
        <v>0.44893933599999997</v>
      </c>
      <c r="AX38" s="37">
        <v>0.7679677989999999</v>
      </c>
      <c r="AY38" s="37">
        <v>-9.3694058600000005E-2</v>
      </c>
      <c r="AZ38" s="37">
        <v>-0.3155449990000001</v>
      </c>
      <c r="BA38" s="37">
        <v>-0.39200991600000001</v>
      </c>
      <c r="BB38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5.942799312045457</v>
      </c>
      <c r="BC38" s="52">
        <v>-0.50553000000000003</v>
      </c>
      <c r="BD38" s="53">
        <v>-1.3025899999999999</v>
      </c>
      <c r="BE38" s="53">
        <v>0.80686000000000002</v>
      </c>
      <c r="BF38" s="45">
        <v>5</v>
      </c>
      <c r="BG38" s="45">
        <v>4</v>
      </c>
      <c r="BH38" s="45">
        <v>4</v>
      </c>
      <c r="BI38" s="45">
        <v>3</v>
      </c>
      <c r="BJ38" s="1">
        <v>-0.22493670525908699</v>
      </c>
      <c r="BK38" s="1">
        <v>0.34802996130694291</v>
      </c>
      <c r="BL38" s="1">
        <v>1</v>
      </c>
      <c r="BM38" s="1">
        <v>4</v>
      </c>
      <c r="BN38" s="46">
        <v>5</v>
      </c>
      <c r="BO38" s="46">
        <v>1</v>
      </c>
      <c r="BP38" s="65">
        <v>5</v>
      </c>
      <c r="BQ38" s="65">
        <f>IF(Таблица4[[#This Row],[Нейронные сети]]=Таблица4[[#This Row],[Дискриминантный анализ]],1,0)</f>
        <v>1</v>
      </c>
      <c r="BR38" s="66">
        <v>7</v>
      </c>
    </row>
    <row r="39" spans="1:70" ht="17" thickBot="1" x14ac:dyDescent="0.25">
      <c r="A39" s="47" t="s">
        <v>53</v>
      </c>
      <c r="B39" s="1">
        <v>3</v>
      </c>
      <c r="D39" s="33">
        <v>3</v>
      </c>
      <c r="E39" s="34">
        <v>3</v>
      </c>
      <c r="F39" s="48">
        <v>3</v>
      </c>
      <c r="G39" s="49">
        <v>7</v>
      </c>
      <c r="H39" s="50">
        <v>5</v>
      </c>
      <c r="I39" s="51">
        <v>5</v>
      </c>
      <c r="J39" s="39">
        <v>45.829766207271426</v>
      </c>
      <c r="K39" s="39">
        <v>42.564998975437881</v>
      </c>
      <c r="L39" s="39">
        <v>30.019006402170664</v>
      </c>
      <c r="M39" s="39">
        <v>30.414443607360138</v>
      </c>
      <c r="N39" s="39">
        <v>26.300601768036639</v>
      </c>
      <c r="O39" s="40">
        <v>238.34285455134213</v>
      </c>
      <c r="P39" s="40">
        <v>374.82407635004228</v>
      </c>
      <c r="Q39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39" s="41">
        <v>1.7712450569604734E-5</v>
      </c>
      <c r="S39" s="41">
        <v>6.0411913091997101E-5</v>
      </c>
      <c r="T39" s="41">
        <v>0.11207746659839787</v>
      </c>
      <c r="U39" s="41">
        <v>6.569346537955513E-2</v>
      </c>
      <c r="V39" s="41">
        <v>0.82215094365838537</v>
      </c>
      <c r="W39" s="41">
        <v>0</v>
      </c>
      <c r="X39" s="41">
        <v>0</v>
      </c>
      <c r="Y39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39" s="33">
        <v>3</v>
      </c>
      <c r="AA39" s="34">
        <v>3</v>
      </c>
      <c r="AB39" s="40">
        <v>29.68658547531787</v>
      </c>
      <c r="AC39" s="39">
        <v>26.977417748581846</v>
      </c>
      <c r="AD39" s="40">
        <v>21.534522362288985</v>
      </c>
      <c r="AE39" s="39">
        <v>26.605561795313253</v>
      </c>
      <c r="AF39" s="39">
        <v>20.024796497244978</v>
      </c>
      <c r="AG39" s="40">
        <v>216.78275782936225</v>
      </c>
      <c r="AH39" s="40">
        <v>331.56893079461184</v>
      </c>
      <c r="AI39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39" s="41">
        <v>2.0703250648981073E-3</v>
      </c>
      <c r="AK39" s="41">
        <v>5.3485440644772024E-3</v>
      </c>
      <c r="AL39" s="41">
        <v>0.28458587348308378</v>
      </c>
      <c r="AM39" s="41">
        <v>1.6103603952142241E-2</v>
      </c>
      <c r="AN39" s="41">
        <v>0.6918916534353986</v>
      </c>
      <c r="AO39" s="41">
        <v>0</v>
      </c>
      <c r="AP39" s="41">
        <v>0</v>
      </c>
      <c r="AQ39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39" s="50">
        <v>0.13693599600000003</v>
      </c>
      <c r="AS39" s="50">
        <v>-0.12576400000000001</v>
      </c>
      <c r="AT39" s="50">
        <v>-0.162505908</v>
      </c>
      <c r="AU39" s="50">
        <v>4.6144547000000001E-2</v>
      </c>
      <c r="AV39" s="50">
        <v>0.55273184400000008</v>
      </c>
      <c r="AW39" s="50">
        <v>-0.83483892200000009</v>
      </c>
      <c r="AX39" s="50">
        <v>0.25153375699999997</v>
      </c>
      <c r="AY39" s="50">
        <v>1.90633911</v>
      </c>
      <c r="AZ39" s="50">
        <v>-0.61968581900000019</v>
      </c>
      <c r="BA39" s="50">
        <v>-0.21578375300000002</v>
      </c>
      <c r="BB39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5.1935452325272422</v>
      </c>
      <c r="BC39" s="52">
        <v>0.18484</v>
      </c>
      <c r="BD39" s="53">
        <v>-0.78159999999999996</v>
      </c>
      <c r="BE39" s="53">
        <v>-0.51002000000000003</v>
      </c>
      <c r="BF39" s="45">
        <v>4</v>
      </c>
      <c r="BG39" s="45">
        <v>4</v>
      </c>
      <c r="BH39" s="45">
        <v>4</v>
      </c>
      <c r="BI39" s="45">
        <v>3</v>
      </c>
      <c r="BJ39" s="1">
        <v>-5.5089430754651322E-2</v>
      </c>
      <c r="BK39" s="1">
        <v>0.27194619460648178</v>
      </c>
      <c r="BL39" s="1">
        <v>1</v>
      </c>
      <c r="BM39" s="1">
        <v>4</v>
      </c>
      <c r="BN39" s="46">
        <v>5</v>
      </c>
      <c r="BO39" s="46">
        <v>1</v>
      </c>
      <c r="BP39" s="65">
        <v>3</v>
      </c>
      <c r="BQ39" s="65">
        <f>IF(Таблица4[[#This Row],[Нейронные сети]]=Таблица4[[#This Row],[Дискриминантный анализ]],1,0)</f>
        <v>1</v>
      </c>
      <c r="BR39" s="66">
        <v>7</v>
      </c>
    </row>
    <row r="40" spans="1:70" ht="17" thickBot="1" x14ac:dyDescent="0.25">
      <c r="A40" s="32" t="s">
        <v>54</v>
      </c>
      <c r="B40" s="1">
        <v>4</v>
      </c>
      <c r="C40" s="1">
        <v>4</v>
      </c>
      <c r="D40" s="33">
        <v>4</v>
      </c>
      <c r="E40" s="34">
        <v>4</v>
      </c>
      <c r="F40" s="35">
        <v>5</v>
      </c>
      <c r="G40" s="36">
        <v>7</v>
      </c>
      <c r="H40" s="37">
        <v>5</v>
      </c>
      <c r="I40" s="38">
        <v>6</v>
      </c>
      <c r="J40" s="39">
        <v>72.693301020870763</v>
      </c>
      <c r="K40" s="39">
        <v>137.2062916701941</v>
      </c>
      <c r="L40" s="39">
        <v>42.589110656752474</v>
      </c>
      <c r="M40" s="39">
        <v>36.902860782387194</v>
      </c>
      <c r="N40" s="39">
        <v>63.785666438605773</v>
      </c>
      <c r="O40" s="40">
        <v>89.874135617646132</v>
      </c>
      <c r="P40" s="40">
        <v>337.49835463693682</v>
      </c>
      <c r="Q40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40" s="41">
        <v>9.3823598360406065E-9</v>
      </c>
      <c r="S40" s="41">
        <v>6.1291874135115422E-23</v>
      </c>
      <c r="T40" s="41">
        <v>7.5392952126847157E-2</v>
      </c>
      <c r="U40" s="41">
        <v>0.92460488794187812</v>
      </c>
      <c r="V40" s="41">
        <v>2.1505477523066357E-6</v>
      </c>
      <c r="W40" s="41">
        <v>1.1626526777220745E-12</v>
      </c>
      <c r="X40" s="41">
        <v>0</v>
      </c>
      <c r="Y40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40" s="33">
        <v>4</v>
      </c>
      <c r="AA40" s="34">
        <v>4</v>
      </c>
      <c r="AB40" s="40">
        <v>64.222242902166926</v>
      </c>
      <c r="AC40" s="39">
        <v>112.04601850124983</v>
      </c>
      <c r="AD40" s="40">
        <v>23.761569258039074</v>
      </c>
      <c r="AE40" s="39">
        <v>19.572913690783203</v>
      </c>
      <c r="AF40" s="39">
        <v>36.149096560355993</v>
      </c>
      <c r="AG40" s="40">
        <v>87.027062524720762</v>
      </c>
      <c r="AH40" s="40">
        <v>281.77936882513671</v>
      </c>
      <c r="AI40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40" s="41">
        <v>1.0314365103203323E-10</v>
      </c>
      <c r="AK40" s="41">
        <v>2.8349820797705826E-21</v>
      </c>
      <c r="AL40" s="41">
        <v>0.14700866524687695</v>
      </c>
      <c r="AM40" s="41">
        <v>0.85264823718792015</v>
      </c>
      <c r="AN40" s="41">
        <v>3.4309746205850197E-4</v>
      </c>
      <c r="AO40" s="41">
        <v>7.6797587920827263E-16</v>
      </c>
      <c r="AP40" s="41">
        <v>0</v>
      </c>
      <c r="AQ40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40" s="37">
        <v>0.10144953399999999</v>
      </c>
      <c r="AS40" s="37">
        <v>-0.37883868700000012</v>
      </c>
      <c r="AT40" s="37">
        <v>-0.26578069100000007</v>
      </c>
      <c r="AU40" s="37">
        <v>0.22089988600000002</v>
      </c>
      <c r="AV40" s="37">
        <v>-1.3049332</v>
      </c>
      <c r="AW40" s="37">
        <v>0.39312289000000006</v>
      </c>
      <c r="AX40" s="37">
        <v>0.7679677989999999</v>
      </c>
      <c r="AY40" s="37">
        <v>-0.15475426100000003</v>
      </c>
      <c r="AZ40" s="37">
        <v>-0.14474670600000003</v>
      </c>
      <c r="BA40" s="37">
        <v>-0.18053851999999998</v>
      </c>
      <c r="BB40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2.797912345417028</v>
      </c>
      <c r="BC40" s="52">
        <v>-0.24612999999999999</v>
      </c>
      <c r="BD40" s="53">
        <v>0.26457000000000003</v>
      </c>
      <c r="BE40" s="53">
        <v>1.0790900000000001</v>
      </c>
      <c r="BF40" s="45">
        <v>7</v>
      </c>
      <c r="BG40" s="45">
        <v>5</v>
      </c>
      <c r="BH40" s="45">
        <v>4</v>
      </c>
      <c r="BI40" s="45">
        <v>3</v>
      </c>
      <c r="BJ40" s="1">
        <v>0.30044323801532108</v>
      </c>
      <c r="BK40" s="1">
        <v>3.883743136077508E-3</v>
      </c>
      <c r="BL40" s="1">
        <v>1</v>
      </c>
      <c r="BM40" s="1">
        <v>1</v>
      </c>
      <c r="BN40" s="46">
        <v>4</v>
      </c>
      <c r="BO40" s="46">
        <v>3</v>
      </c>
      <c r="BP40" s="67">
        <v>4</v>
      </c>
      <c r="BQ40" s="65">
        <f>IF(Таблица4[[#This Row],[Нейронные сети]]=Таблица4[[#This Row],[Дискриминантный анализ]],1,0)</f>
        <v>1</v>
      </c>
      <c r="BR40" s="66">
        <v>4</v>
      </c>
    </row>
    <row r="41" spans="1:70" ht="17" thickBot="1" x14ac:dyDescent="0.25">
      <c r="A41" s="47" t="s">
        <v>55</v>
      </c>
      <c r="B41" s="1">
        <v>4</v>
      </c>
      <c r="C41" s="1">
        <v>4</v>
      </c>
      <c r="D41" s="33">
        <v>4</v>
      </c>
      <c r="E41" s="34">
        <v>4</v>
      </c>
      <c r="F41" s="48">
        <v>5</v>
      </c>
      <c r="G41" s="49">
        <v>7</v>
      </c>
      <c r="H41" s="50">
        <v>5</v>
      </c>
      <c r="I41" s="51">
        <v>6</v>
      </c>
      <c r="J41" s="39">
        <v>35.414044961692774</v>
      </c>
      <c r="K41" s="39">
        <v>104.39637185077174</v>
      </c>
      <c r="L41" s="39">
        <v>30.75561793186489</v>
      </c>
      <c r="M41" s="39">
        <v>7.1604349258708924</v>
      </c>
      <c r="N41" s="39">
        <v>43.388859577154861</v>
      </c>
      <c r="O41" s="40">
        <v>173.10781314482091</v>
      </c>
      <c r="P41" s="40">
        <v>350.46667824533205</v>
      </c>
      <c r="Q41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41" s="41">
        <v>4.3949406030826555E-7</v>
      </c>
      <c r="S41" s="41">
        <v>3.0728389037451176E-22</v>
      </c>
      <c r="T41" s="41">
        <v>1.0531600392557037E-5</v>
      </c>
      <c r="U41" s="41">
        <v>0.99998900716788919</v>
      </c>
      <c r="V41" s="41">
        <v>2.1737657988229163E-8</v>
      </c>
      <c r="W41" s="41">
        <v>0</v>
      </c>
      <c r="X41" s="41">
        <v>0</v>
      </c>
      <c r="Y41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41" s="33">
        <v>4</v>
      </c>
      <c r="AA41" s="34">
        <v>4</v>
      </c>
      <c r="AB41" s="40">
        <v>27.349888362975612</v>
      </c>
      <c r="AC41" s="39">
        <v>91.412346135314067</v>
      </c>
      <c r="AD41" s="40">
        <v>23.829514715548779</v>
      </c>
      <c r="AE41" s="39">
        <v>5.9752192098149539</v>
      </c>
      <c r="AF41" s="39">
        <v>37.601313124715183</v>
      </c>
      <c r="AG41" s="40">
        <v>164.5217294234296</v>
      </c>
      <c r="AH41" s="40">
        <v>306.78409939998295</v>
      </c>
      <c r="AI41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41" s="41">
        <v>1.3696641141256797E-5</v>
      </c>
      <c r="AK41" s="41">
        <v>1.1208225610433649E-19</v>
      </c>
      <c r="AL41" s="41">
        <v>1.8579340204781083E-4</v>
      </c>
      <c r="AM41" s="41">
        <v>0.99980029292959149</v>
      </c>
      <c r="AN41" s="41">
        <v>2.1702721962360829E-7</v>
      </c>
      <c r="AO41" s="41">
        <v>0</v>
      </c>
      <c r="AP41" s="41">
        <v>0</v>
      </c>
      <c r="AQ41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41" s="50">
        <v>0.24339538400000005</v>
      </c>
      <c r="AS41" s="50">
        <v>-0.55514667600000012</v>
      </c>
      <c r="AT41" s="50">
        <v>0.14731844000000005</v>
      </c>
      <c r="AU41" s="50">
        <v>-0.53637325000000002</v>
      </c>
      <c r="AV41" s="50">
        <v>-0.15318087399999999</v>
      </c>
      <c r="AW41" s="50">
        <v>0.83965445800000016</v>
      </c>
      <c r="AX41" s="50">
        <v>0.14824694900000004</v>
      </c>
      <c r="AY41" s="50">
        <v>-0.59463694499999986</v>
      </c>
      <c r="AZ41" s="50">
        <v>-0.33951668900000015</v>
      </c>
      <c r="BA41" s="50">
        <v>0.52671581200000017</v>
      </c>
      <c r="BB41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2.1735835033936892</v>
      </c>
      <c r="BC41" s="52">
        <v>-0.57487999999999995</v>
      </c>
      <c r="BD41" s="53">
        <v>0.22953000000000001</v>
      </c>
      <c r="BE41" s="53">
        <v>0.39417000000000002</v>
      </c>
      <c r="BF41" s="45">
        <v>5</v>
      </c>
      <c r="BG41" s="45">
        <v>5</v>
      </c>
      <c r="BH41" s="45">
        <v>2</v>
      </c>
      <c r="BI41" s="45">
        <v>1</v>
      </c>
      <c r="BJ41" s="1">
        <v>-0.35332129873472218</v>
      </c>
      <c r="BK41" s="1">
        <v>0.82635907723821822</v>
      </c>
      <c r="BL41" s="1">
        <v>1</v>
      </c>
      <c r="BM41" s="1">
        <v>4</v>
      </c>
      <c r="BN41" s="46">
        <v>5</v>
      </c>
      <c r="BO41" s="46">
        <v>1</v>
      </c>
      <c r="BP41" s="67">
        <v>4</v>
      </c>
      <c r="BQ41" s="65">
        <f>IF(Таблица4[[#This Row],[Нейронные сети]]=Таблица4[[#This Row],[Дискриминантный анализ]],1,0)</f>
        <v>1</v>
      </c>
      <c r="BR41" s="66">
        <v>6</v>
      </c>
    </row>
    <row r="42" spans="1:70" ht="17" thickBot="1" x14ac:dyDescent="0.25">
      <c r="A42" s="32" t="s">
        <v>56</v>
      </c>
      <c r="B42" s="1">
        <v>5</v>
      </c>
      <c r="D42" s="33">
        <v>5</v>
      </c>
      <c r="E42" s="34">
        <v>5</v>
      </c>
      <c r="F42" s="35">
        <v>4</v>
      </c>
      <c r="G42" s="36">
        <v>7</v>
      </c>
      <c r="H42" s="37">
        <v>5</v>
      </c>
      <c r="I42" s="38">
        <v>5</v>
      </c>
      <c r="J42" s="39">
        <v>89.010111462014578</v>
      </c>
      <c r="K42" s="39">
        <v>75.880432573235339</v>
      </c>
      <c r="L42" s="39">
        <v>37.14336710062998</v>
      </c>
      <c r="M42" s="39">
        <v>38.290134951210241</v>
      </c>
      <c r="N42" s="39">
        <v>8.477276989574893</v>
      </c>
      <c r="O42" s="40">
        <v>202.19580396737186</v>
      </c>
      <c r="P42" s="40">
        <v>442.09867886994834</v>
      </c>
      <c r="Q42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42" s="41">
        <v>1.2205290999699949E-18</v>
      </c>
      <c r="S42" s="41">
        <v>5.7747132617078254E-16</v>
      </c>
      <c r="T42" s="41">
        <v>5.2148924830452769E-7</v>
      </c>
      <c r="U42" s="41">
        <v>2.0994225053602447E-7</v>
      </c>
      <c r="V42" s="41">
        <v>0.99999926856850052</v>
      </c>
      <c r="W42" s="41">
        <v>0</v>
      </c>
      <c r="X42" s="41">
        <v>0</v>
      </c>
      <c r="Y42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42" s="33">
        <v>5</v>
      </c>
      <c r="AA42" s="34">
        <v>5</v>
      </c>
      <c r="AB42" s="40">
        <v>69.514502830301367</v>
      </c>
      <c r="AC42" s="39">
        <v>68.798642018922735</v>
      </c>
      <c r="AD42" s="40">
        <v>29.81762870325085</v>
      </c>
      <c r="AE42" s="39">
        <v>31.858670444181747</v>
      </c>
      <c r="AF42" s="39">
        <v>6.2789673940148436</v>
      </c>
      <c r="AG42" s="40">
        <v>177.86542182759757</v>
      </c>
      <c r="AH42" s="40">
        <v>390.19515497821425</v>
      </c>
      <c r="AI42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42" s="41">
        <v>6.9599403903917199E-15</v>
      </c>
      <c r="AK42" s="41">
        <v>6.6368417301984944E-15</v>
      </c>
      <c r="AL42" s="41">
        <v>6.7709404843450183E-6</v>
      </c>
      <c r="AM42" s="41">
        <v>1.7430681928140481E-6</v>
      </c>
      <c r="AN42" s="41">
        <v>0.99999148599130927</v>
      </c>
      <c r="AO42" s="41">
        <v>0</v>
      </c>
      <c r="AP42" s="41">
        <v>0</v>
      </c>
      <c r="AQ42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42" s="37">
        <v>1.05958402</v>
      </c>
      <c r="AS42" s="37">
        <v>-0.44297648200000006</v>
      </c>
      <c r="AT42" s="37">
        <v>0.79278583300000016</v>
      </c>
      <c r="AU42" s="37">
        <v>-1.09947379</v>
      </c>
      <c r="AV42" s="37">
        <v>-0.30179407800000002</v>
      </c>
      <c r="AW42" s="37">
        <v>-0.83483892200000009</v>
      </c>
      <c r="AX42" s="37">
        <v>-6.6832640699999992E-3</v>
      </c>
      <c r="AY42" s="37">
        <v>-0.56223765300000006</v>
      </c>
      <c r="AZ42" s="37">
        <v>-0.63616635600000004</v>
      </c>
      <c r="BA42" s="37">
        <v>-0.47424879100000006</v>
      </c>
      <c r="BB42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4.8901095342307013</v>
      </c>
      <c r="BC42" s="52">
        <v>-0.97679000000000005</v>
      </c>
      <c r="BD42" s="53">
        <v>-0.56103000000000003</v>
      </c>
      <c r="BE42" s="53">
        <v>-0.18647</v>
      </c>
      <c r="BF42" s="45">
        <v>5</v>
      </c>
      <c r="BG42" s="45">
        <v>4</v>
      </c>
      <c r="BH42" s="45">
        <v>2</v>
      </c>
      <c r="BI42" s="45">
        <v>1</v>
      </c>
      <c r="BJ42" s="1">
        <v>-0.48140225118073721</v>
      </c>
      <c r="BK42" s="1">
        <v>0.56632898617697458</v>
      </c>
      <c r="BL42" s="1">
        <v>1</v>
      </c>
      <c r="BM42" s="1">
        <v>4</v>
      </c>
      <c r="BN42" s="46">
        <v>5</v>
      </c>
      <c r="BO42" s="46">
        <v>1</v>
      </c>
      <c r="BP42" s="65">
        <v>5</v>
      </c>
      <c r="BQ42" s="65">
        <f>IF(Таблица4[[#This Row],[Нейронные сети]]=Таблица4[[#This Row],[Дискриминантный анализ]],1,0)</f>
        <v>1</v>
      </c>
      <c r="BR42" s="66">
        <v>7</v>
      </c>
    </row>
    <row r="43" spans="1:70" ht="17" thickBot="1" x14ac:dyDescent="0.25">
      <c r="A43" s="47" t="s">
        <v>57</v>
      </c>
      <c r="B43" s="1">
        <v>5</v>
      </c>
      <c r="D43" s="33">
        <v>5</v>
      </c>
      <c r="E43" s="34">
        <v>5</v>
      </c>
      <c r="F43" s="48">
        <v>4</v>
      </c>
      <c r="G43" s="49">
        <v>7</v>
      </c>
      <c r="H43" s="50">
        <v>5</v>
      </c>
      <c r="I43" s="51">
        <v>5</v>
      </c>
      <c r="J43" s="39">
        <v>96.908568153975423</v>
      </c>
      <c r="K43" s="39">
        <v>84.094345900426035</v>
      </c>
      <c r="L43" s="39">
        <v>57.548347125529496</v>
      </c>
      <c r="M43" s="39">
        <v>50.660627476791056</v>
      </c>
      <c r="N43" s="39">
        <v>15.56866926664965</v>
      </c>
      <c r="O43" s="40">
        <v>232.4208496053798</v>
      </c>
      <c r="P43" s="40">
        <v>479.53526585526811</v>
      </c>
      <c r="Q43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43" s="41">
        <v>8.1526094551576281E-19</v>
      </c>
      <c r="S43" s="41">
        <v>3.2944156054335492E-16</v>
      </c>
      <c r="T43" s="41">
        <v>6.7025000073009374E-10</v>
      </c>
      <c r="U43" s="41">
        <v>1.4988497700387557E-8</v>
      </c>
      <c r="V43" s="41">
        <v>0.99999998434125204</v>
      </c>
      <c r="W43" s="41">
        <v>0</v>
      </c>
      <c r="X43" s="41">
        <v>0</v>
      </c>
      <c r="Y43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43" s="33">
        <v>5</v>
      </c>
      <c r="AA43" s="34">
        <v>5</v>
      </c>
      <c r="AB43" s="40">
        <v>57.677164510935405</v>
      </c>
      <c r="AC43" s="39">
        <v>61.186075850896145</v>
      </c>
      <c r="AD43" s="40">
        <v>27.294125972407667</v>
      </c>
      <c r="AE43" s="39">
        <v>20.145148289584867</v>
      </c>
      <c r="AF43" s="39">
        <v>3.1593819400037719</v>
      </c>
      <c r="AG43" s="40">
        <v>193.2378019727123</v>
      </c>
      <c r="AH43" s="40">
        <v>393.09029174488552</v>
      </c>
      <c r="AI43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43" s="41">
        <v>5.439855931839049E-13</v>
      </c>
      <c r="AK43" s="41">
        <v>6.2740174576574762E-14</v>
      </c>
      <c r="AL43" s="41">
        <v>5.0252442317235243E-6</v>
      </c>
      <c r="AM43" s="41">
        <v>1.2805894437908715E-4</v>
      </c>
      <c r="AN43" s="41">
        <v>0.99986691581078257</v>
      </c>
      <c r="AO43" s="41">
        <v>0</v>
      </c>
      <c r="AP43" s="41">
        <v>0</v>
      </c>
      <c r="AQ43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43" s="50">
        <v>0.59826000899999987</v>
      </c>
      <c r="AS43" s="50">
        <v>-0.66256329300000005</v>
      </c>
      <c r="AT43" s="50">
        <v>1.0509727900000001</v>
      </c>
      <c r="AU43" s="50">
        <v>-0.34220065100000002</v>
      </c>
      <c r="AV43" s="50">
        <v>-0.76621033999999988</v>
      </c>
      <c r="AW43" s="50">
        <v>-0.68599506600000015</v>
      </c>
      <c r="AX43" s="50">
        <v>-1.0911947500000001</v>
      </c>
      <c r="AY43" s="50">
        <v>-0.51363871700000008</v>
      </c>
      <c r="AZ43" s="50">
        <v>-0.66762920000000026</v>
      </c>
      <c r="BA43" s="50">
        <v>-0.46954942700000002</v>
      </c>
      <c r="BB43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5.1969538888112305</v>
      </c>
      <c r="BC43" s="52">
        <v>-0.82964000000000004</v>
      </c>
      <c r="BD43" s="53">
        <v>-0.52276</v>
      </c>
      <c r="BE43" s="53">
        <v>-0.31729000000000002</v>
      </c>
      <c r="BF43" s="45">
        <v>4</v>
      </c>
      <c r="BG43" s="45">
        <v>4</v>
      </c>
      <c r="BH43" s="45">
        <v>4</v>
      </c>
      <c r="BI43" s="45">
        <v>3</v>
      </c>
      <c r="BJ43" s="1">
        <v>4.6343283858221729E-2</v>
      </c>
      <c r="BK43" s="1">
        <v>-0.19209512402574661</v>
      </c>
      <c r="BL43" s="1">
        <v>1</v>
      </c>
      <c r="BM43" s="1">
        <v>1</v>
      </c>
      <c r="BN43" s="46">
        <v>4</v>
      </c>
      <c r="BO43" s="46">
        <v>3</v>
      </c>
      <c r="BP43" s="65">
        <v>5</v>
      </c>
      <c r="BQ43" s="65">
        <f>IF(Таблица4[[#This Row],[Нейронные сети]]=Таблица4[[#This Row],[Дискриминантный анализ]],1,0)</f>
        <v>1</v>
      </c>
      <c r="BR43" s="66">
        <v>7</v>
      </c>
    </row>
    <row r="44" spans="1:70" ht="17" thickBot="1" x14ac:dyDescent="0.25">
      <c r="A44" s="32" t="s">
        <v>58</v>
      </c>
      <c r="B44" s="1">
        <v>3</v>
      </c>
      <c r="C44" s="1">
        <v>3</v>
      </c>
      <c r="D44" s="33">
        <v>3</v>
      </c>
      <c r="E44" s="34">
        <v>3</v>
      </c>
      <c r="F44" s="35">
        <v>5</v>
      </c>
      <c r="G44" s="36">
        <v>7</v>
      </c>
      <c r="H44" s="37">
        <v>5</v>
      </c>
      <c r="I44" s="38">
        <v>6</v>
      </c>
      <c r="J44" s="39">
        <v>41.986081488284711</v>
      </c>
      <c r="K44" s="39">
        <v>104.79872887263514</v>
      </c>
      <c r="L44" s="39">
        <v>10.633655228936592</v>
      </c>
      <c r="M44" s="39">
        <v>21.35066688808292</v>
      </c>
      <c r="N44" s="39">
        <v>45.443315206474828</v>
      </c>
      <c r="O44" s="40">
        <v>110.13816459522094</v>
      </c>
      <c r="P44" s="40">
        <v>263.17145506650769</v>
      </c>
      <c r="Q44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44" s="41">
        <v>6.6446531034386856E-8</v>
      </c>
      <c r="S44" s="41">
        <v>1.0157526809825841E-21</v>
      </c>
      <c r="T44" s="41">
        <v>0.99664836208392116</v>
      </c>
      <c r="U44" s="41">
        <v>3.3515400129113188E-3</v>
      </c>
      <c r="V44" s="41">
        <v>3.1456636348759428E-8</v>
      </c>
      <c r="W44" s="41">
        <v>7.0362982842722431E-23</v>
      </c>
      <c r="X44" s="41">
        <v>0</v>
      </c>
      <c r="Y44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44" s="33">
        <v>3</v>
      </c>
      <c r="AA44" s="34">
        <v>3</v>
      </c>
      <c r="AB44" s="40">
        <v>33.024977775686331</v>
      </c>
      <c r="AC44" s="39">
        <v>84.925974726628596</v>
      </c>
      <c r="AD44" s="40">
        <v>5.22027523969206</v>
      </c>
      <c r="AE44" s="39">
        <v>14.649680897984798</v>
      </c>
      <c r="AF44" s="39">
        <v>23.803706809538543</v>
      </c>
      <c r="AG44" s="40">
        <v>93.34064253696431</v>
      </c>
      <c r="AH44" s="40">
        <v>234.15260569397145</v>
      </c>
      <c r="AI44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44" s="41">
        <v>3.9038375318709845E-7</v>
      </c>
      <c r="AK44" s="41">
        <v>1.3971472668637123E-18</v>
      </c>
      <c r="AL44" s="41">
        <v>0.99353452103828721</v>
      </c>
      <c r="AM44" s="41">
        <v>6.3604157360155423E-3</v>
      </c>
      <c r="AN44" s="41">
        <v>1.0467284194400117E-4</v>
      </c>
      <c r="AO44" s="41">
        <v>2.0797938371553199E-20</v>
      </c>
      <c r="AP44" s="41">
        <v>0</v>
      </c>
      <c r="AQ44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44" s="37">
        <v>0.31436830900000012</v>
      </c>
      <c r="AS44" s="37">
        <v>-0.12200370900000002</v>
      </c>
      <c r="AT44" s="37">
        <v>-0.47233025700000003</v>
      </c>
      <c r="AU44" s="37">
        <v>-0.73054584900000008</v>
      </c>
      <c r="AV44" s="37">
        <v>-0.39467732999999999</v>
      </c>
      <c r="AW44" s="37">
        <v>0.35591192600000005</v>
      </c>
      <c r="AX44" s="37">
        <v>0.716324395</v>
      </c>
      <c r="AY44" s="37">
        <v>0.25646751100000004</v>
      </c>
      <c r="AZ44" s="37">
        <v>7.5493198000000011E-2</v>
      </c>
      <c r="BA44" s="37">
        <v>0.15311634700000004</v>
      </c>
      <c r="BB44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1.7609890042556162</v>
      </c>
      <c r="BC44" s="52">
        <v>-0.22467999999999999</v>
      </c>
      <c r="BD44" s="53">
        <v>0.25988</v>
      </c>
      <c r="BE44" s="53">
        <v>0.61638999999999999</v>
      </c>
      <c r="BF44" s="45">
        <v>4</v>
      </c>
      <c r="BG44" s="45">
        <v>5</v>
      </c>
      <c r="BH44" s="45">
        <v>2</v>
      </c>
      <c r="BI44" s="45">
        <v>1</v>
      </c>
      <c r="BJ44" s="1">
        <v>-0.49225431183724178</v>
      </c>
      <c r="BK44" s="1">
        <v>0.32190144326460862</v>
      </c>
      <c r="BL44" s="1">
        <v>1</v>
      </c>
      <c r="BM44" s="1">
        <v>4</v>
      </c>
      <c r="BN44" s="46">
        <v>5</v>
      </c>
      <c r="BO44" s="46">
        <v>1</v>
      </c>
      <c r="BP44" s="67">
        <v>3</v>
      </c>
      <c r="BQ44" s="65">
        <f>IF(Таблица4[[#This Row],[Нейронные сети]]=Таблица4[[#This Row],[Дискриминантный анализ]],1,0)</f>
        <v>1</v>
      </c>
      <c r="BR44" s="66">
        <v>4</v>
      </c>
    </row>
    <row r="45" spans="1:70" ht="17" thickBot="1" x14ac:dyDescent="0.25">
      <c r="A45" s="47" t="s">
        <v>59</v>
      </c>
      <c r="B45" s="1">
        <v>4</v>
      </c>
      <c r="D45" s="33">
        <v>4</v>
      </c>
      <c r="E45" s="34">
        <v>4</v>
      </c>
      <c r="F45" s="48">
        <v>5</v>
      </c>
      <c r="G45" s="49">
        <v>7</v>
      </c>
      <c r="H45" s="50">
        <v>5</v>
      </c>
      <c r="I45" s="51">
        <v>4</v>
      </c>
      <c r="J45" s="39">
        <v>110.60048260858213</v>
      </c>
      <c r="K45" s="39">
        <v>216.50319835141718</v>
      </c>
      <c r="L45" s="39">
        <v>60.836508918570019</v>
      </c>
      <c r="M45" s="39">
        <v>76.726177589664417</v>
      </c>
      <c r="N45" s="39">
        <v>108.82971823845747</v>
      </c>
      <c r="O45" s="40">
        <v>78.190490753284365</v>
      </c>
      <c r="P45" s="40">
        <v>200.58012401604506</v>
      </c>
      <c r="Q45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45" s="41">
        <v>6.6954925490137269E-12</v>
      </c>
      <c r="S45" s="41">
        <v>0</v>
      </c>
      <c r="T45" s="41">
        <v>0.99969818113912323</v>
      </c>
      <c r="U45" s="41">
        <v>2.5312972930959839E-4</v>
      </c>
      <c r="V45" s="41">
        <v>4.3278067576156797E-11</v>
      </c>
      <c r="W45" s="41">
        <v>4.8689081593525421E-5</v>
      </c>
      <c r="X45" s="41">
        <v>1.2908042854237454E-31</v>
      </c>
      <c r="Y45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45" s="33">
        <v>4</v>
      </c>
      <c r="AA45" s="34">
        <v>4</v>
      </c>
      <c r="AB45" s="40">
        <v>84.499331146713388</v>
      </c>
      <c r="AC45" s="39">
        <v>201.31390610661018</v>
      </c>
      <c r="AD45" s="40">
        <v>49.280796216257549</v>
      </c>
      <c r="AE45" s="39">
        <v>66.821812447484973</v>
      </c>
      <c r="AF45" s="39">
        <v>96.597171775267569</v>
      </c>
      <c r="AG45" s="40">
        <v>44.156741979816616</v>
      </c>
      <c r="AH45" s="40">
        <v>150.72345026565446</v>
      </c>
      <c r="AI45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6</v>
      </c>
      <c r="AJ45" s="41">
        <v>2.0511101380639571E-9</v>
      </c>
      <c r="AK45" s="41">
        <v>0</v>
      </c>
      <c r="AL45" s="41">
        <v>0.21260499171129618</v>
      </c>
      <c r="AM45" s="41">
        <v>2.3575566825652384E-5</v>
      </c>
      <c r="AN45" s="41">
        <v>1.2910557597479069E-11</v>
      </c>
      <c r="AO45" s="41">
        <v>0.78737143065785742</v>
      </c>
      <c r="AP45" s="41">
        <v>5.6952523383471657E-24</v>
      </c>
      <c r="AQ45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6</v>
      </c>
      <c r="AR45" s="50">
        <v>0.45631415900000005</v>
      </c>
      <c r="AS45" s="50">
        <v>0.32461954600000004</v>
      </c>
      <c r="AT45" s="50">
        <v>-0.75633590900000003</v>
      </c>
      <c r="AU45" s="50">
        <v>0.16264810600000001</v>
      </c>
      <c r="AV45" s="50">
        <v>-6.0297621900000001E-2</v>
      </c>
      <c r="AW45" s="50">
        <v>1.7699285599999999</v>
      </c>
      <c r="AX45" s="50">
        <v>-0.47147390200000006</v>
      </c>
      <c r="AY45" s="50">
        <v>0.99542057399999995</v>
      </c>
      <c r="AZ45" s="50">
        <v>-0.26460515699999998</v>
      </c>
      <c r="BA45" s="50">
        <v>-0.11709710200000001</v>
      </c>
      <c r="BB45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5.3452591674807826</v>
      </c>
      <c r="BC45" s="52">
        <v>0.10543</v>
      </c>
      <c r="BD45" s="53">
        <v>1.9740000000000001E-2</v>
      </c>
      <c r="BE45" s="53">
        <v>0.90785000000000005</v>
      </c>
      <c r="BF45" s="45">
        <v>5</v>
      </c>
      <c r="BG45" s="45">
        <v>5</v>
      </c>
      <c r="BH45" s="45">
        <v>4</v>
      </c>
      <c r="BI45" s="45">
        <v>1</v>
      </c>
      <c r="BJ45" s="1">
        <v>0.1141397896659845</v>
      </c>
      <c r="BK45" s="1">
        <v>5.3589619902829823E-2</v>
      </c>
      <c r="BL45" s="1">
        <v>1</v>
      </c>
      <c r="BM45" s="1">
        <v>1</v>
      </c>
      <c r="BN45" s="46">
        <v>4</v>
      </c>
      <c r="BO45" s="46">
        <v>3</v>
      </c>
      <c r="BP45" s="65">
        <v>4</v>
      </c>
      <c r="BQ45" s="65">
        <f>IF(Таблица4[[#This Row],[Нейронные сети]]=Таблица4[[#This Row],[Дискриминантный анализ]],1,0)</f>
        <v>1</v>
      </c>
      <c r="BR45" s="66">
        <v>6</v>
      </c>
    </row>
    <row r="46" spans="1:70" ht="17" thickBot="1" x14ac:dyDescent="0.25">
      <c r="A46" s="32" t="s">
        <v>60</v>
      </c>
      <c r="B46" s="1">
        <v>5</v>
      </c>
      <c r="D46" s="33">
        <v>5</v>
      </c>
      <c r="E46" s="34">
        <v>5</v>
      </c>
      <c r="F46" s="35">
        <v>4</v>
      </c>
      <c r="G46" s="36">
        <v>7</v>
      </c>
      <c r="H46" s="37">
        <v>5</v>
      </c>
      <c r="I46" s="38">
        <v>5</v>
      </c>
      <c r="J46" s="39">
        <v>181.62127804956958</v>
      </c>
      <c r="K46" s="39">
        <v>102.74451417080395</v>
      </c>
      <c r="L46" s="39">
        <v>108.17624454753803</v>
      </c>
      <c r="M46" s="39">
        <v>68.797570258972115</v>
      </c>
      <c r="N46" s="39">
        <v>30.14476961509045</v>
      </c>
      <c r="O46" s="40">
        <v>305.95688558767802</v>
      </c>
      <c r="P46" s="40">
        <v>650.3841981314248</v>
      </c>
      <c r="Q46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46" s="41">
        <v>0</v>
      </c>
      <c r="S46" s="41">
        <v>4.2964106407086198E-17</v>
      </c>
      <c r="T46" s="41">
        <v>9.946918577649471E-18</v>
      </c>
      <c r="U46" s="41">
        <v>2.5265680584685954E-9</v>
      </c>
      <c r="V46" s="41">
        <v>0.99999999747343193</v>
      </c>
      <c r="W46" s="41">
        <v>0</v>
      </c>
      <c r="X46" s="41">
        <v>0</v>
      </c>
      <c r="Y46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46" s="33">
        <v>5</v>
      </c>
      <c r="AA46" s="34">
        <v>5</v>
      </c>
      <c r="AB46" s="40">
        <v>134.27003234417475</v>
      </c>
      <c r="AC46" s="39">
        <v>93.66302340419</v>
      </c>
      <c r="AD46" s="40">
        <v>76.389611203035514</v>
      </c>
      <c r="AE46" s="39">
        <v>44.926855889831032</v>
      </c>
      <c r="AF46" s="39">
        <v>23.695052693272334</v>
      </c>
      <c r="AG46" s="40">
        <v>266.28428568913648</v>
      </c>
      <c r="AH46" s="40">
        <v>542.73719075382644</v>
      </c>
      <c r="AI46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46" s="41">
        <v>3.6557194715290033E-25</v>
      </c>
      <c r="AK46" s="41">
        <v>1.6017014085538562E-16</v>
      </c>
      <c r="AL46" s="41">
        <v>3.1588092649592527E-12</v>
      </c>
      <c r="AM46" s="41">
        <v>1.532660188174639E-5</v>
      </c>
      <c r="AN46" s="41">
        <v>0.99998467339495922</v>
      </c>
      <c r="AO46" s="41">
        <v>0</v>
      </c>
      <c r="AP46" s="41">
        <v>0</v>
      </c>
      <c r="AQ46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46" s="37">
        <v>1.5918809599999999</v>
      </c>
      <c r="AS46" s="37">
        <v>-0.48128888200000008</v>
      </c>
      <c r="AT46" s="37">
        <v>1.3607971399999998</v>
      </c>
      <c r="AU46" s="37">
        <v>-0.20627983200000002</v>
      </c>
      <c r="AV46" s="37">
        <v>0.38554198900000008</v>
      </c>
      <c r="AW46" s="37">
        <v>0.89547090399999996</v>
      </c>
      <c r="AX46" s="37">
        <v>-0.26490028500000007</v>
      </c>
      <c r="AY46" s="37">
        <v>-2.7649349799999997E-2</v>
      </c>
      <c r="AZ46" s="37">
        <v>-0.58073182300000004</v>
      </c>
      <c r="BA46" s="37">
        <v>-0.44135324100000001</v>
      </c>
      <c r="BB46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6.2135337502751957</v>
      </c>
      <c r="BC46" s="52">
        <v>-0.74819000000000002</v>
      </c>
      <c r="BD46" s="53">
        <v>-1.21024</v>
      </c>
      <c r="BE46" s="53">
        <v>0.51173000000000002</v>
      </c>
      <c r="BF46" s="45">
        <v>1</v>
      </c>
      <c r="BG46" s="45">
        <v>4</v>
      </c>
      <c r="BH46" s="45">
        <v>4</v>
      </c>
      <c r="BI46" s="45">
        <v>3</v>
      </c>
      <c r="BJ46" s="1">
        <v>-0.2579298839733199</v>
      </c>
      <c r="BK46" s="1">
        <v>-0.1044750232935813</v>
      </c>
      <c r="BL46" s="1">
        <v>1</v>
      </c>
      <c r="BM46" s="1">
        <v>1</v>
      </c>
      <c r="BN46" s="46">
        <v>5</v>
      </c>
      <c r="BO46" s="46">
        <v>3</v>
      </c>
      <c r="BP46" s="65">
        <v>5</v>
      </c>
      <c r="BQ46" s="65">
        <f>IF(Таблица4[[#This Row],[Нейронные сети]]=Таблица4[[#This Row],[Дискриминантный анализ]],1,0)</f>
        <v>1</v>
      </c>
      <c r="BR46" s="66">
        <v>7</v>
      </c>
    </row>
    <row r="47" spans="1:70" ht="17" thickBot="1" x14ac:dyDescent="0.25">
      <c r="A47" s="47" t="s">
        <v>61</v>
      </c>
      <c r="B47" s="1">
        <v>2</v>
      </c>
      <c r="D47" s="33">
        <v>2</v>
      </c>
      <c r="E47" s="34">
        <v>2</v>
      </c>
      <c r="F47" s="48">
        <v>4</v>
      </c>
      <c r="G47" s="49">
        <v>7</v>
      </c>
      <c r="H47" s="50">
        <v>4</v>
      </c>
      <c r="I47" s="51">
        <v>3</v>
      </c>
      <c r="J47" s="39">
        <v>185.92916318580328</v>
      </c>
      <c r="K47" s="39">
        <v>82.108529866422273</v>
      </c>
      <c r="L47" s="39">
        <v>137.76672167244564</v>
      </c>
      <c r="M47" s="39">
        <v>156.8721032548865</v>
      </c>
      <c r="N47" s="39">
        <v>150.63548212634117</v>
      </c>
      <c r="O47" s="40">
        <v>381.53023257673232</v>
      </c>
      <c r="P47" s="40">
        <v>430.18033665190148</v>
      </c>
      <c r="Q47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2</v>
      </c>
      <c r="R47" s="41">
        <v>4.282793944021692E-23</v>
      </c>
      <c r="S47" s="41">
        <v>0.99999999999712341</v>
      </c>
      <c r="T47" s="41">
        <v>2.8710797582642498E-12</v>
      </c>
      <c r="U47" s="41">
        <v>1.4562512920030833E-16</v>
      </c>
      <c r="V47" s="41">
        <v>5.2677041689489367E-15</v>
      </c>
      <c r="W47" s="41">
        <v>0</v>
      </c>
      <c r="X47" s="41">
        <v>0</v>
      </c>
      <c r="Y47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2</v>
      </c>
      <c r="Z47" s="33">
        <v>2</v>
      </c>
      <c r="AA47" s="34">
        <v>2</v>
      </c>
      <c r="AB47" s="40">
        <v>109.35332001879442</v>
      </c>
      <c r="AC47" s="39">
        <v>17.191170623261126</v>
      </c>
      <c r="AD47" s="40">
        <v>79.629021716840924</v>
      </c>
      <c r="AE47" s="39">
        <v>110.97112250996236</v>
      </c>
      <c r="AF47" s="39">
        <v>96.473828412339586</v>
      </c>
      <c r="AG47" s="40">
        <v>295.55877150601066</v>
      </c>
      <c r="AH47" s="40">
        <v>338.66517782040734</v>
      </c>
      <c r="AI47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2</v>
      </c>
      <c r="AJ47" s="41">
        <v>1.4565815266720756E-20</v>
      </c>
      <c r="AK47" s="41">
        <v>0.99999999999990319</v>
      </c>
      <c r="AL47" s="41">
        <v>9.6796788455161559E-14</v>
      </c>
      <c r="AM47" s="41">
        <v>1.0811406577870939E-20</v>
      </c>
      <c r="AN47" s="41">
        <v>2.432481786484397E-17</v>
      </c>
      <c r="AO47" s="41">
        <v>0</v>
      </c>
      <c r="AP47" s="41">
        <v>0</v>
      </c>
      <c r="AQ47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2</v>
      </c>
      <c r="AR47" s="50">
        <v>-5.0098535299999995E-3</v>
      </c>
      <c r="AS47" s="50">
        <v>-0.22651142300000002</v>
      </c>
      <c r="AT47" s="50">
        <v>0.12149974400000002</v>
      </c>
      <c r="AU47" s="50">
        <v>-1.5849052800000001</v>
      </c>
      <c r="AV47" s="50">
        <v>3.8407989800000002</v>
      </c>
      <c r="AW47" s="50">
        <v>-1.15113212</v>
      </c>
      <c r="AX47" s="50">
        <v>2.4205567299999999</v>
      </c>
      <c r="AY47" s="50">
        <v>-0.91613760300000002</v>
      </c>
      <c r="AZ47" s="50">
        <v>-0.67961504500000014</v>
      </c>
      <c r="BA47" s="50">
        <v>-0.521242435</v>
      </c>
      <c r="BB47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26.08683469448523</v>
      </c>
      <c r="BC47" s="52">
        <v>-0.65720000000000001</v>
      </c>
      <c r="BD47" s="53">
        <v>-0.52473999999999998</v>
      </c>
      <c r="BE47" s="53">
        <v>-1.77979</v>
      </c>
      <c r="BF47" s="45">
        <v>7</v>
      </c>
      <c r="BG47" s="45">
        <v>7</v>
      </c>
      <c r="BH47" s="45">
        <v>2</v>
      </c>
      <c r="BI47" s="45">
        <v>1</v>
      </c>
      <c r="BJ47" s="1">
        <v>7.5414870614229385E-2</v>
      </c>
      <c r="BK47" s="1">
        <v>1.2033100201905429</v>
      </c>
      <c r="BL47" s="1">
        <v>1</v>
      </c>
      <c r="BM47" s="1">
        <v>4</v>
      </c>
      <c r="BN47" s="46">
        <v>5</v>
      </c>
      <c r="BO47" s="46">
        <v>4</v>
      </c>
      <c r="BP47" s="65">
        <v>3</v>
      </c>
      <c r="BQ47" s="65">
        <f>IF(Таблица4[[#This Row],[Нейронные сети]]=Таблица4[[#This Row],[Дискриминантный анализ]],1,0)</f>
        <v>0</v>
      </c>
      <c r="BR47" s="66">
        <v>5</v>
      </c>
    </row>
    <row r="48" spans="1:70" ht="17" thickBot="1" x14ac:dyDescent="0.25">
      <c r="A48" s="32" t="s">
        <v>62</v>
      </c>
      <c r="B48" s="1">
        <v>1</v>
      </c>
      <c r="C48" s="1">
        <v>1</v>
      </c>
      <c r="D48" s="33">
        <v>1</v>
      </c>
      <c r="E48" s="34">
        <v>1</v>
      </c>
      <c r="F48" s="35">
        <v>5</v>
      </c>
      <c r="G48" s="36">
        <v>7</v>
      </c>
      <c r="H48" s="37">
        <v>5</v>
      </c>
      <c r="I48" s="38">
        <v>6</v>
      </c>
      <c r="J48" s="39">
        <v>4.3848790339494688</v>
      </c>
      <c r="K48" s="39">
        <v>88.720829533483624</v>
      </c>
      <c r="L48" s="39">
        <v>40.197866710173223</v>
      </c>
      <c r="M48" s="39">
        <v>54.736280845868897</v>
      </c>
      <c r="N48" s="39">
        <v>100.45767153481596</v>
      </c>
      <c r="O48" s="40">
        <v>209.76073456288364</v>
      </c>
      <c r="P48" s="40">
        <v>272.77113765064411</v>
      </c>
      <c r="Q48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48" s="41">
        <v>0.99999996096075927</v>
      </c>
      <c r="S48" s="41">
        <v>3.2403338673453823E-19</v>
      </c>
      <c r="T48" s="41">
        <v>3.9019823824611146E-8</v>
      </c>
      <c r="U48" s="41">
        <v>1.9416938325555916E-11</v>
      </c>
      <c r="V48" s="41">
        <v>3.664602666181669E-21</v>
      </c>
      <c r="W48" s="41">
        <v>0</v>
      </c>
      <c r="X48" s="41">
        <v>0</v>
      </c>
      <c r="Y48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48" s="33">
        <v>1</v>
      </c>
      <c r="AA48" s="34">
        <v>1</v>
      </c>
      <c r="AB48" s="40">
        <v>2.9685085754062084</v>
      </c>
      <c r="AC48" s="39">
        <v>60.615169691423475</v>
      </c>
      <c r="AD48" s="40">
        <v>32.093449864324633</v>
      </c>
      <c r="AE48" s="39">
        <v>44.609782799065357</v>
      </c>
      <c r="AF48" s="39">
        <v>72.53439795187947</v>
      </c>
      <c r="AG48" s="40">
        <v>203.10869446677211</v>
      </c>
      <c r="AH48" s="40">
        <v>247.44784951897765</v>
      </c>
      <c r="AI48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48" s="41">
        <v>0.99999889294471023</v>
      </c>
      <c r="AK48" s="41">
        <v>2.0234610488419007E-13</v>
      </c>
      <c r="AL48" s="41">
        <v>1.1055430551118607E-6</v>
      </c>
      <c r="AM48" s="41">
        <v>1.5120301859745295E-9</v>
      </c>
      <c r="AN48" s="41">
        <v>2.0889464597319498E-15</v>
      </c>
      <c r="AO48" s="41">
        <v>0</v>
      </c>
      <c r="AP48" s="41">
        <v>0</v>
      </c>
      <c r="AQ48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48" s="37">
        <v>-0.78571202799999995</v>
      </c>
      <c r="AS48" s="37">
        <v>-0.85504762900000009</v>
      </c>
      <c r="AT48" s="37">
        <v>-1.2985285200000001</v>
      </c>
      <c r="AU48" s="37">
        <v>-1.4489844600000001</v>
      </c>
      <c r="AV48" s="37">
        <v>0.32981203800000009</v>
      </c>
      <c r="AW48" s="37">
        <v>-0.10922512400000003</v>
      </c>
      <c r="AX48" s="37">
        <v>-0.31654368900000007</v>
      </c>
      <c r="AY48" s="37">
        <v>0.10693232100000001</v>
      </c>
      <c r="AZ48" s="37">
        <v>-0.39495122300000002</v>
      </c>
      <c r="BA48" s="37">
        <v>-0.521242435</v>
      </c>
      <c r="BB48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5.7942028041331639</v>
      </c>
      <c r="BC48" s="52">
        <v>-0.73416000000000003</v>
      </c>
      <c r="BD48" s="53">
        <v>0.90073999999999999</v>
      </c>
      <c r="BE48" s="53">
        <v>-0.69667000000000001</v>
      </c>
      <c r="BF48" s="45">
        <v>7</v>
      </c>
      <c r="BG48" s="45">
        <v>2</v>
      </c>
      <c r="BH48" s="45">
        <v>2</v>
      </c>
      <c r="BI48" s="45">
        <v>1</v>
      </c>
      <c r="BJ48" s="1">
        <v>-0.20929367679576119</v>
      </c>
      <c r="BK48" s="1">
        <v>0.66592284740080054</v>
      </c>
      <c r="BL48" s="1">
        <v>1</v>
      </c>
      <c r="BM48" s="1">
        <v>4</v>
      </c>
      <c r="BN48" s="46">
        <v>5</v>
      </c>
      <c r="BO48" s="46">
        <v>1</v>
      </c>
      <c r="BP48" s="67">
        <v>1</v>
      </c>
      <c r="BQ48" s="65">
        <f>IF(Таблица4[[#This Row],[Нейронные сети]]=Таблица4[[#This Row],[Дискриминантный анализ]],1,0)</f>
        <v>1</v>
      </c>
      <c r="BR48" s="66">
        <v>3</v>
      </c>
    </row>
    <row r="49" spans="1:70" ht="17" thickBot="1" x14ac:dyDescent="0.25">
      <c r="A49" s="47" t="s">
        <v>63</v>
      </c>
      <c r="B49" s="1">
        <v>3</v>
      </c>
      <c r="C49" s="1">
        <v>3</v>
      </c>
      <c r="D49" s="33">
        <v>3</v>
      </c>
      <c r="E49" s="34">
        <v>3</v>
      </c>
      <c r="F49" s="48">
        <v>5</v>
      </c>
      <c r="G49" s="49">
        <v>7</v>
      </c>
      <c r="H49" s="50">
        <v>5</v>
      </c>
      <c r="I49" s="51">
        <v>6</v>
      </c>
      <c r="J49" s="39">
        <v>31.07616052191857</v>
      </c>
      <c r="K49" s="39">
        <v>95.992072741680246</v>
      </c>
      <c r="L49" s="39">
        <v>8.0943588815319369</v>
      </c>
      <c r="M49" s="39">
        <v>32.061195562793891</v>
      </c>
      <c r="N49" s="39">
        <v>45.525650541325597</v>
      </c>
      <c r="O49" s="40">
        <v>117.36570237586587</v>
      </c>
      <c r="P49" s="40">
        <v>245.68578042590352</v>
      </c>
      <c r="Q49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49" s="41">
        <v>4.381113981202075E-6</v>
      </c>
      <c r="S49" s="41">
        <v>2.3398179087926719E-20</v>
      </c>
      <c r="T49" s="41">
        <v>0.99999114831424896</v>
      </c>
      <c r="U49" s="41">
        <v>4.462062615581896E-6</v>
      </c>
      <c r="V49" s="41">
        <v>8.5091541936817445E-9</v>
      </c>
      <c r="W49" s="41">
        <v>5.3451187297334925E-25</v>
      </c>
      <c r="X49" s="41">
        <v>0</v>
      </c>
      <c r="Y49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49" s="33">
        <v>3</v>
      </c>
      <c r="AA49" s="34">
        <v>3</v>
      </c>
      <c r="AB49" s="40">
        <v>19.461684641050773</v>
      </c>
      <c r="AC49" s="39">
        <v>77.899099257331187</v>
      </c>
      <c r="AD49" s="40">
        <v>3.8585451692466202</v>
      </c>
      <c r="AE49" s="39">
        <v>18.313203977177881</v>
      </c>
      <c r="AF49" s="39">
        <v>30.621016483713408</v>
      </c>
      <c r="AG49" s="40">
        <v>93.074662380134896</v>
      </c>
      <c r="AH49" s="40">
        <v>216.07252292254032</v>
      </c>
      <c r="AI49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49" s="41">
        <v>1.7520333527397809E-4</v>
      </c>
      <c r="AK49" s="41">
        <v>2.3874141197946699E-17</v>
      </c>
      <c r="AL49" s="41">
        <v>0.9993044955734337</v>
      </c>
      <c r="AM49" s="41">
        <v>5.1853792619110288E-4</v>
      </c>
      <c r="AN49" s="41">
        <v>1.7631651012871737E-6</v>
      </c>
      <c r="AO49" s="41">
        <v>1.209472772612736E-20</v>
      </c>
      <c r="AP49" s="41">
        <v>0</v>
      </c>
      <c r="AQ49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49" s="50">
        <v>-7.5982778500000014E-2</v>
      </c>
      <c r="AS49" s="50">
        <v>-0.12349363600000002</v>
      </c>
      <c r="AT49" s="50">
        <v>4.4043657400000005E-2</v>
      </c>
      <c r="AU49" s="50">
        <v>-0.59462502900000003</v>
      </c>
      <c r="AV49" s="50">
        <v>-0.39467732999999999</v>
      </c>
      <c r="AW49" s="50">
        <v>0.13264614200000002</v>
      </c>
      <c r="AX49" s="50">
        <v>-0.41983049800000005</v>
      </c>
      <c r="AY49" s="50">
        <v>-0.29805881800000006</v>
      </c>
      <c r="AZ49" s="50">
        <v>-0.216661777</v>
      </c>
      <c r="BA49" s="50">
        <v>0.57135977300000007</v>
      </c>
      <c r="BB49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1.1883990456298035</v>
      </c>
      <c r="BC49" s="52">
        <v>-0.29091</v>
      </c>
      <c r="BD49" s="53">
        <v>0.33456999999999998</v>
      </c>
      <c r="BE49" s="53">
        <v>-5.2519999999999997E-2</v>
      </c>
      <c r="BF49" s="45">
        <v>7</v>
      </c>
      <c r="BG49" s="45">
        <v>2</v>
      </c>
      <c r="BH49" s="45">
        <v>4</v>
      </c>
      <c r="BI49" s="45">
        <v>3</v>
      </c>
      <c r="BJ49" s="1">
        <v>-0.24836541953103769</v>
      </c>
      <c r="BK49" s="1">
        <v>0.3326214807004399</v>
      </c>
      <c r="BL49" s="1">
        <v>1</v>
      </c>
      <c r="BM49" s="1">
        <v>4</v>
      </c>
      <c r="BN49" s="46">
        <v>5</v>
      </c>
      <c r="BO49" s="46">
        <v>1</v>
      </c>
      <c r="BP49" s="67">
        <v>3</v>
      </c>
      <c r="BQ49" s="65">
        <f>IF(Таблица4[[#This Row],[Нейронные сети]]=Таблица4[[#This Row],[Дискриминантный анализ]],1,0)</f>
        <v>1</v>
      </c>
      <c r="BR49" s="66">
        <v>6</v>
      </c>
    </row>
    <row r="50" spans="1:70" ht="17" thickBot="1" x14ac:dyDescent="0.25">
      <c r="A50" s="32" t="s">
        <v>64</v>
      </c>
      <c r="B50" s="1">
        <v>1</v>
      </c>
      <c r="C50" s="1">
        <v>1</v>
      </c>
      <c r="D50" s="33">
        <v>1</v>
      </c>
      <c r="E50" s="34">
        <v>1</v>
      </c>
      <c r="F50" s="35">
        <v>5</v>
      </c>
      <c r="G50" s="36">
        <v>7</v>
      </c>
      <c r="H50" s="37">
        <v>5</v>
      </c>
      <c r="I50" s="38">
        <v>6</v>
      </c>
      <c r="J50" s="39">
        <v>4.7870489145320043</v>
      </c>
      <c r="K50" s="39">
        <v>109.03972959789292</v>
      </c>
      <c r="L50" s="39">
        <v>26.354112957983148</v>
      </c>
      <c r="M50" s="39">
        <v>44.651547884612988</v>
      </c>
      <c r="N50" s="39">
        <v>88.77588640611603</v>
      </c>
      <c r="O50" s="40">
        <v>148.07259308081476</v>
      </c>
      <c r="P50" s="40">
        <v>232.17969487676967</v>
      </c>
      <c r="Q50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50" s="41">
        <v>0.99995160947787387</v>
      </c>
      <c r="S50" s="41">
        <v>1.5335775860356596E-23</v>
      </c>
      <c r="T50" s="41">
        <v>4.8386846242314667E-5</v>
      </c>
      <c r="U50" s="41">
        <v>3.6758837648263513E-9</v>
      </c>
      <c r="V50" s="41">
        <v>1.5417124658286577E-18</v>
      </c>
      <c r="W50" s="41">
        <v>5.1265729390224641E-32</v>
      </c>
      <c r="X50" s="41">
        <v>0</v>
      </c>
      <c r="Y50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50" s="33">
        <v>1</v>
      </c>
      <c r="AA50" s="34">
        <v>1</v>
      </c>
      <c r="AB50" s="40">
        <v>3.5335416167085176</v>
      </c>
      <c r="AC50" s="39">
        <v>75.958163384568579</v>
      </c>
      <c r="AD50" s="40">
        <v>17.02524015556406</v>
      </c>
      <c r="AE50" s="39">
        <v>32.554446326472629</v>
      </c>
      <c r="AF50" s="39">
        <v>59.518992861146046</v>
      </c>
      <c r="AG50" s="40">
        <v>139.81854716503173</v>
      </c>
      <c r="AH50" s="40">
        <v>210.33644760559841</v>
      </c>
      <c r="AI50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50" s="41">
        <v>0.9972632624158666</v>
      </c>
      <c r="AK50" s="41">
        <v>1.2471301186081328E-16</v>
      </c>
      <c r="AL50" s="41">
        <v>2.7359080196455977E-3</v>
      </c>
      <c r="AM50" s="41">
        <v>8.2956263534060915E-7</v>
      </c>
      <c r="AN50" s="41">
        <v>1.8522187733840611E-12</v>
      </c>
      <c r="AO50" s="41">
        <v>1.6935796386743158E-30</v>
      </c>
      <c r="AP50" s="41">
        <v>0</v>
      </c>
      <c r="AQ50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50" s="37">
        <v>-0.46633386600000004</v>
      </c>
      <c r="AS50" s="37">
        <v>-0.499451798</v>
      </c>
      <c r="AT50" s="37">
        <v>-1.1952537400000001</v>
      </c>
      <c r="AU50" s="37">
        <v>-1.5072362399999999</v>
      </c>
      <c r="AV50" s="37">
        <v>6.9738931400000009E-2</v>
      </c>
      <c r="AW50" s="37">
        <v>0.20706807000000002</v>
      </c>
      <c r="AX50" s="37">
        <v>-0.62640411500000004</v>
      </c>
      <c r="AY50" s="37">
        <v>-0.26690565399999999</v>
      </c>
      <c r="AZ50" s="37">
        <v>-0.251121082</v>
      </c>
      <c r="BA50" s="37">
        <v>-0.37321245800000002</v>
      </c>
      <c r="BB50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4.8810227452666881</v>
      </c>
      <c r="BC50" s="52">
        <v>-0.72141</v>
      </c>
      <c r="BD50" s="53">
        <v>0.96967999999999999</v>
      </c>
      <c r="BE50" s="53">
        <v>-0.44853999999999999</v>
      </c>
      <c r="BF50" s="45">
        <v>2</v>
      </c>
      <c r="BG50" s="45">
        <v>2</v>
      </c>
      <c r="BH50" s="45">
        <v>2</v>
      </c>
      <c r="BI50" s="45">
        <v>1</v>
      </c>
      <c r="BJ50" s="1">
        <v>-0.58593017243275991</v>
      </c>
      <c r="BK50" s="1">
        <v>1.251905048428785</v>
      </c>
      <c r="BL50" s="1">
        <v>5</v>
      </c>
      <c r="BM50" s="1">
        <v>4</v>
      </c>
      <c r="BN50" s="46">
        <v>1</v>
      </c>
      <c r="BO50" s="46">
        <v>1</v>
      </c>
      <c r="BP50" s="67">
        <v>1</v>
      </c>
      <c r="BQ50" s="65">
        <f>IF(Таблица4[[#This Row],[Нейронные сети]]=Таблица4[[#This Row],[Дискриминантный анализ]],1,0)</f>
        <v>1</v>
      </c>
      <c r="BR50" s="66">
        <v>3</v>
      </c>
    </row>
    <row r="51" spans="1:70" ht="17" thickBot="1" x14ac:dyDescent="0.25">
      <c r="A51" s="47" t="s">
        <v>65</v>
      </c>
      <c r="B51" s="1">
        <v>1</v>
      </c>
      <c r="D51" s="33">
        <v>1</v>
      </c>
      <c r="E51" s="34">
        <v>1</v>
      </c>
      <c r="F51" s="48">
        <v>2</v>
      </c>
      <c r="G51" s="49">
        <v>7</v>
      </c>
      <c r="H51" s="50">
        <v>5</v>
      </c>
      <c r="I51" s="51">
        <v>1</v>
      </c>
      <c r="J51" s="39">
        <v>86.288217348201186</v>
      </c>
      <c r="K51" s="39">
        <v>123.86644786399081</v>
      </c>
      <c r="L51" s="39">
        <v>85.835600259776882</v>
      </c>
      <c r="M51" s="39">
        <v>76.889635904264168</v>
      </c>
      <c r="N51" s="39">
        <v>92.979178809058141</v>
      </c>
      <c r="O51" s="40">
        <v>279.27527675647195</v>
      </c>
      <c r="P51" s="40">
        <v>447.21363747974289</v>
      </c>
      <c r="Q51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51" s="41">
        <v>5.3437284892308536E-3</v>
      </c>
      <c r="S51" s="41">
        <v>2.4645864046020814E-11</v>
      </c>
      <c r="T51" s="41">
        <v>1.5635282088859656E-2</v>
      </c>
      <c r="U51" s="41">
        <v>0.97851877484172511</v>
      </c>
      <c r="V51" s="41">
        <v>5.022145555386373E-4</v>
      </c>
      <c r="W51" s="41">
        <v>0</v>
      </c>
      <c r="X51" s="41">
        <v>0</v>
      </c>
      <c r="Y51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51" s="33">
        <v>1</v>
      </c>
      <c r="AA51" s="34">
        <v>1</v>
      </c>
      <c r="AB51" s="40">
        <v>56.827674116428511</v>
      </c>
      <c r="AC51" s="39">
        <v>24.776700582253714</v>
      </c>
      <c r="AD51" s="40">
        <v>32.018674002888858</v>
      </c>
      <c r="AE51" s="39">
        <v>27.969250031196932</v>
      </c>
      <c r="AF51" s="39">
        <v>10.679811823100266</v>
      </c>
      <c r="AG51" s="40">
        <v>241.87451071887156</v>
      </c>
      <c r="AH51" s="40">
        <v>408.9128423287533</v>
      </c>
      <c r="AI51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51" s="41">
        <v>3.572723252357701E-11</v>
      </c>
      <c r="AK51" s="41">
        <v>2.1711438072581166E-4</v>
      </c>
      <c r="AL51" s="41">
        <v>2.0332092986257658E-5</v>
      </c>
      <c r="AM51" s="41">
        <v>1.0999559529230798E-4</v>
      </c>
      <c r="AN51" s="41">
        <v>0.99965255789526852</v>
      </c>
      <c r="AO51" s="41">
        <v>0</v>
      </c>
      <c r="AP51" s="41">
        <v>0</v>
      </c>
      <c r="AQ51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51" s="50">
        <v>-2.66649454</v>
      </c>
      <c r="AS51" s="50">
        <v>-0.34762117600000003</v>
      </c>
      <c r="AT51" s="50">
        <v>-1.7374463499999999</v>
      </c>
      <c r="AU51" s="50">
        <v>-1.7208261</v>
      </c>
      <c r="AV51" s="50">
        <v>-0.50613723300000002</v>
      </c>
      <c r="AW51" s="50">
        <v>-0.92786633200000002</v>
      </c>
      <c r="AX51" s="50">
        <v>-0.21325688100000004</v>
      </c>
      <c r="AY51" s="50">
        <v>-1.4968325899999999</v>
      </c>
      <c r="AZ51" s="50">
        <v>-0.81295757200000007</v>
      </c>
      <c r="BA51" s="50">
        <v>-0.50479466000000006</v>
      </c>
      <c r="BB51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17.529810692027272</v>
      </c>
      <c r="BC51" s="52">
        <v>-0.80281000000000002</v>
      </c>
      <c r="BD51" s="53">
        <v>2.2498200000000002</v>
      </c>
      <c r="BE51" s="53">
        <v>-1.17577</v>
      </c>
      <c r="BF51" s="45">
        <v>2</v>
      </c>
      <c r="BG51" s="45">
        <v>3</v>
      </c>
      <c r="BH51" s="45">
        <v>5</v>
      </c>
      <c r="BI51" s="45">
        <v>6</v>
      </c>
      <c r="BJ51" s="1">
        <v>0.59101856154681465</v>
      </c>
      <c r="BK51" s="1">
        <v>0.39333207290448929</v>
      </c>
      <c r="BL51" s="1">
        <v>3</v>
      </c>
      <c r="BM51" s="1">
        <v>6</v>
      </c>
      <c r="BN51" s="46">
        <v>6</v>
      </c>
      <c r="BO51" s="46">
        <v>4</v>
      </c>
      <c r="BP51" s="65">
        <v>1</v>
      </c>
      <c r="BQ51" s="65">
        <f>IF(Таблица4[[#This Row],[Нейронные сети]]=Таблица4[[#This Row],[Дискриминантный анализ]],1,0)</f>
        <v>1</v>
      </c>
      <c r="BR51" s="66">
        <v>3</v>
      </c>
    </row>
    <row r="52" spans="1:70" ht="17" thickBot="1" x14ac:dyDescent="0.25">
      <c r="A52" s="32" t="s">
        <v>66</v>
      </c>
      <c r="B52" s="1">
        <v>1</v>
      </c>
      <c r="D52" s="33">
        <v>1</v>
      </c>
      <c r="E52" s="34">
        <v>1</v>
      </c>
      <c r="F52" s="35">
        <v>2</v>
      </c>
      <c r="G52" s="36">
        <v>7</v>
      </c>
      <c r="H52" s="37">
        <v>5</v>
      </c>
      <c r="I52" s="38">
        <v>1</v>
      </c>
      <c r="J52" s="39">
        <v>123.28953284537408</v>
      </c>
      <c r="K52" s="39">
        <v>348.63597845518836</v>
      </c>
      <c r="L52" s="39">
        <v>216.97234575305947</v>
      </c>
      <c r="M52" s="39">
        <v>284.28294483822032</v>
      </c>
      <c r="N52" s="39">
        <v>376.47534735771109</v>
      </c>
      <c r="O52" s="40">
        <v>282.06090671826911</v>
      </c>
      <c r="P52" s="40">
        <v>170.16989261880886</v>
      </c>
      <c r="Q52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52" s="41">
        <v>0.99999999995594768</v>
      </c>
      <c r="S52" s="41">
        <v>0</v>
      </c>
      <c r="T52" s="41">
        <v>1.0592840616389947E-20</v>
      </c>
      <c r="U52" s="41">
        <v>0</v>
      </c>
      <c r="V52" s="41">
        <v>0</v>
      </c>
      <c r="W52" s="41">
        <v>0</v>
      </c>
      <c r="X52" s="41">
        <v>4.4052236416980542E-11</v>
      </c>
      <c r="Y52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52" s="33">
        <v>1</v>
      </c>
      <c r="AA52" s="34">
        <v>1</v>
      </c>
      <c r="AB52" s="40">
        <v>107.00948463911227</v>
      </c>
      <c r="AC52" s="39">
        <v>271.39543745990403</v>
      </c>
      <c r="AD52" s="40">
        <v>187.23066906637425</v>
      </c>
      <c r="AE52" s="39">
        <v>247.28676330711318</v>
      </c>
      <c r="AF52" s="39">
        <v>307.90602228372262</v>
      </c>
      <c r="AG52" s="40">
        <v>247.27838710340413</v>
      </c>
      <c r="AH52" s="40">
        <v>160.6663852101035</v>
      </c>
      <c r="AI52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52" s="41">
        <v>0.99999999999851252</v>
      </c>
      <c r="AK52" s="41">
        <v>0</v>
      </c>
      <c r="AL52" s="41">
        <v>8.874990994418457E-18</v>
      </c>
      <c r="AM52" s="41">
        <v>5.7679929203427604E-31</v>
      </c>
      <c r="AN52" s="41">
        <v>0</v>
      </c>
      <c r="AO52" s="41">
        <v>2.3168802074997898E-31</v>
      </c>
      <c r="AP52" s="41">
        <v>1.4875131850883182E-12</v>
      </c>
      <c r="AQ52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52" s="37">
        <v>-3.3052508700000001</v>
      </c>
      <c r="AS52" s="37">
        <v>-1.1134434799999999</v>
      </c>
      <c r="AT52" s="37">
        <v>-2.8218315700000001</v>
      </c>
      <c r="AU52" s="37">
        <v>-1.6043225400000001</v>
      </c>
      <c r="AV52" s="37">
        <v>0.96141815399999986</v>
      </c>
      <c r="AW52" s="37">
        <v>-1.28137049</v>
      </c>
      <c r="AX52" s="37">
        <v>-0.88462113600000014</v>
      </c>
      <c r="AY52" s="37">
        <v>-1.4120959800000001</v>
      </c>
      <c r="AZ52" s="37">
        <v>-0.70658319599999997</v>
      </c>
      <c r="BA52" s="37">
        <v>-0.51654306999999999</v>
      </c>
      <c r="BB52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28.809905286883588</v>
      </c>
      <c r="BC52" s="52">
        <v>-0.77056999999999998</v>
      </c>
      <c r="BD52" s="53">
        <v>2.6364800000000002</v>
      </c>
      <c r="BE52" s="53">
        <v>-2.5803400000000001</v>
      </c>
      <c r="BF52" s="45">
        <v>7</v>
      </c>
      <c r="BG52" s="45">
        <v>3</v>
      </c>
      <c r="BH52" s="45">
        <v>5</v>
      </c>
      <c r="BI52" s="45">
        <v>6</v>
      </c>
      <c r="BJ52" s="1">
        <v>0.46494569838477873</v>
      </c>
      <c r="BK52" s="1">
        <v>0.35819596801792769</v>
      </c>
      <c r="BL52" s="1">
        <v>3</v>
      </c>
      <c r="BM52" s="1">
        <v>6</v>
      </c>
      <c r="BN52" s="46">
        <v>6</v>
      </c>
      <c r="BO52" s="46">
        <v>4</v>
      </c>
      <c r="BP52" s="65">
        <v>1</v>
      </c>
      <c r="BQ52" s="65">
        <f>IF(Таблица4[[#This Row],[Нейронные сети]]=Таблица4[[#This Row],[Дискриминантный анализ]],1,0)</f>
        <v>1</v>
      </c>
      <c r="BR52" s="66">
        <v>3</v>
      </c>
    </row>
    <row r="53" spans="1:70" ht="17" thickBot="1" x14ac:dyDescent="0.25">
      <c r="A53" s="47" t="s">
        <v>67</v>
      </c>
      <c r="B53" s="1">
        <v>1</v>
      </c>
      <c r="D53" s="33">
        <v>1</v>
      </c>
      <c r="E53" s="34">
        <v>1</v>
      </c>
      <c r="F53" s="48">
        <v>5</v>
      </c>
      <c r="G53" s="49">
        <v>7</v>
      </c>
      <c r="H53" s="50">
        <v>5</v>
      </c>
      <c r="I53" s="51">
        <v>6</v>
      </c>
      <c r="J53" s="39">
        <v>9.3708758366124911</v>
      </c>
      <c r="K53" s="39">
        <v>112.31899782515197</v>
      </c>
      <c r="L53" s="39">
        <v>38.646377910330813</v>
      </c>
      <c r="M53" s="39">
        <v>38.166681339357233</v>
      </c>
      <c r="N53" s="39">
        <v>77.386724247511424</v>
      </c>
      <c r="O53" s="40">
        <v>190.96633049355793</v>
      </c>
      <c r="P53" s="40">
        <v>289.71430480463647</v>
      </c>
      <c r="Q53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53" s="41">
        <v>0.99999804369556256</v>
      </c>
      <c r="S53" s="41">
        <v>2.9444707223234091E-23</v>
      </c>
      <c r="T53" s="41">
        <v>1.0253719503805459E-6</v>
      </c>
      <c r="U53" s="41">
        <v>9.3093248237776858E-7</v>
      </c>
      <c r="V53" s="41">
        <v>4.5343397638541901E-15</v>
      </c>
      <c r="W53" s="41">
        <v>0</v>
      </c>
      <c r="X53" s="41">
        <v>0</v>
      </c>
      <c r="Y53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53" s="33">
        <v>1</v>
      </c>
      <c r="AA53" s="34">
        <v>1</v>
      </c>
      <c r="AB53" s="40">
        <v>5.39477626602344</v>
      </c>
      <c r="AC53" s="39">
        <v>95.975868428598289</v>
      </c>
      <c r="AD53" s="40">
        <v>35.336668174696314</v>
      </c>
      <c r="AE53" s="39">
        <v>36.995417535283806</v>
      </c>
      <c r="AF53" s="39">
        <v>68.579937762747463</v>
      </c>
      <c r="AG53" s="40">
        <v>181.84168004869849</v>
      </c>
      <c r="AH53" s="40">
        <v>259.36539448714848</v>
      </c>
      <c r="AI53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53" s="41">
        <v>0.99999903617545005</v>
      </c>
      <c r="AK53" s="41">
        <v>1.4271646398692452E-20</v>
      </c>
      <c r="AL53" s="41">
        <v>7.3481353942549835E-7</v>
      </c>
      <c r="AM53" s="41">
        <v>2.2901095990524044E-7</v>
      </c>
      <c r="AN53" s="41">
        <v>5.075570044915961E-14</v>
      </c>
      <c r="AO53" s="41">
        <v>0</v>
      </c>
      <c r="AP53" s="41">
        <v>0</v>
      </c>
      <c r="AQ53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53" s="50">
        <v>-1.0341172700000001</v>
      </c>
      <c r="AS53" s="50">
        <v>-0.97906628699999987</v>
      </c>
      <c r="AT53" s="50">
        <v>-0.3174180820000001</v>
      </c>
      <c r="AU53" s="50">
        <v>-0.82763214799999996</v>
      </c>
      <c r="AV53" s="50">
        <v>-1.3420865000000002</v>
      </c>
      <c r="AW53" s="50">
        <v>-0.20225253400000001</v>
      </c>
      <c r="AX53" s="50">
        <v>0.40646397000000006</v>
      </c>
      <c r="AY53" s="50">
        <v>-0.99962808400000003</v>
      </c>
      <c r="AZ53" s="50">
        <v>-0.68261150600000009</v>
      </c>
      <c r="BA53" s="50">
        <v>-0.521242435</v>
      </c>
      <c r="BB53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6.5579222049267543</v>
      </c>
      <c r="BC53" s="52">
        <v>-0.95720000000000005</v>
      </c>
      <c r="BD53" s="53">
        <v>0.96804999999999997</v>
      </c>
      <c r="BE53" s="53">
        <v>0.26867000000000002</v>
      </c>
      <c r="BF53" s="45">
        <v>5</v>
      </c>
      <c r="BG53" s="45">
        <v>5</v>
      </c>
      <c r="BH53" s="45">
        <v>5</v>
      </c>
      <c r="BI53" s="45">
        <v>6</v>
      </c>
      <c r="BJ53" s="1">
        <v>0.54037999229301659</v>
      </c>
      <c r="BK53" s="1">
        <v>0.48218984505628842</v>
      </c>
      <c r="BL53" s="1">
        <v>3</v>
      </c>
      <c r="BM53" s="1">
        <v>6</v>
      </c>
      <c r="BN53" s="46">
        <v>6</v>
      </c>
      <c r="BO53" s="46">
        <v>4</v>
      </c>
      <c r="BP53" s="67">
        <v>1</v>
      </c>
      <c r="BQ53" s="65">
        <f>IF(Таблица4[[#This Row],[Нейронные сети]]=Таблица4[[#This Row],[Дискриминантный анализ]],1,0)</f>
        <v>1</v>
      </c>
      <c r="BR53" s="66">
        <v>4</v>
      </c>
    </row>
    <row r="54" spans="1:70" ht="17" thickBot="1" x14ac:dyDescent="0.25">
      <c r="A54" s="32" t="s">
        <v>68</v>
      </c>
      <c r="B54" s="1">
        <v>3</v>
      </c>
      <c r="D54" s="33">
        <v>3</v>
      </c>
      <c r="E54" s="34">
        <v>3</v>
      </c>
      <c r="F54" s="35">
        <v>4</v>
      </c>
      <c r="G54" s="36">
        <v>7</v>
      </c>
      <c r="H54" s="37">
        <v>5</v>
      </c>
      <c r="I54" s="38">
        <v>5</v>
      </c>
      <c r="J54" s="39">
        <v>70.298032148810009</v>
      </c>
      <c r="K54" s="39">
        <v>42.72197339378323</v>
      </c>
      <c r="L54" s="39">
        <v>22.73195035355447</v>
      </c>
      <c r="M54" s="39">
        <v>20.725732185444322</v>
      </c>
      <c r="N54" s="39">
        <v>17.518102593511077</v>
      </c>
      <c r="O54" s="40">
        <v>182.77786676901607</v>
      </c>
      <c r="P54" s="40">
        <v>376.89194456090831</v>
      </c>
      <c r="Q54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54" s="41">
        <v>1.08987882044191E-12</v>
      </c>
      <c r="S54" s="41">
        <v>7.0689031087118234E-7</v>
      </c>
      <c r="T54" s="41">
        <v>5.4224857958335169E-2</v>
      </c>
      <c r="U54" s="41">
        <v>0.10561245238754401</v>
      </c>
      <c r="V54" s="41">
        <v>0.84016198276272003</v>
      </c>
      <c r="W54" s="41">
        <v>0</v>
      </c>
      <c r="X54" s="41">
        <v>0</v>
      </c>
      <c r="Y54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54" s="33">
        <v>3</v>
      </c>
      <c r="AA54" s="34">
        <v>3</v>
      </c>
      <c r="AB54" s="40">
        <v>50.492293921476708</v>
      </c>
      <c r="AC54" s="39">
        <v>35.858695161290775</v>
      </c>
      <c r="AD54" s="40">
        <v>12.199569900842608</v>
      </c>
      <c r="AE54" s="39">
        <v>13.193607540999379</v>
      </c>
      <c r="AF54" s="39">
        <v>6.608632645556952</v>
      </c>
      <c r="AG54" s="40">
        <v>163.10833375128843</v>
      </c>
      <c r="AH54" s="40">
        <v>317.83945135399603</v>
      </c>
      <c r="AI54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54" s="41">
        <v>1.029745995832038E-10</v>
      </c>
      <c r="AK54" s="41">
        <v>1.0334380525271611E-7</v>
      </c>
      <c r="AL54" s="41">
        <v>4.9643942826012852E-2</v>
      </c>
      <c r="AM54" s="41">
        <v>2.1571765975536207E-2</v>
      </c>
      <c r="AN54" s="41">
        <v>0.92878418775167115</v>
      </c>
      <c r="AO54" s="41">
        <v>0</v>
      </c>
      <c r="AP54" s="41">
        <v>0</v>
      </c>
      <c r="AQ54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54" s="37">
        <v>0.66923293400000006</v>
      </c>
      <c r="AS54" s="37">
        <v>-0.10313130500000001</v>
      </c>
      <c r="AT54" s="37">
        <v>0.22477452699999997</v>
      </c>
      <c r="AU54" s="37">
        <v>-0.63345954900000001</v>
      </c>
      <c r="AV54" s="37">
        <v>-0.35752402900000008</v>
      </c>
      <c r="AW54" s="37">
        <v>-0.38830735400000005</v>
      </c>
      <c r="AX54" s="37">
        <v>-6.6832640699999992E-3</v>
      </c>
      <c r="AY54" s="37">
        <v>1.2832758100000001</v>
      </c>
      <c r="AZ54" s="37">
        <v>-0.11028740099999999</v>
      </c>
      <c r="BA54" s="37">
        <v>-0.24867930300000002</v>
      </c>
      <c r="BB54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2.9097555841277609</v>
      </c>
      <c r="BC54" s="52">
        <v>-0.15179999999999999</v>
      </c>
      <c r="BD54" s="53">
        <v>-0.57774999999999999</v>
      </c>
      <c r="BE54" s="53">
        <v>0.18886</v>
      </c>
      <c r="BF54" s="45">
        <v>4</v>
      </c>
      <c r="BG54" s="45">
        <v>4</v>
      </c>
      <c r="BH54" s="45">
        <v>1</v>
      </c>
      <c r="BI54" s="45">
        <v>4</v>
      </c>
      <c r="BJ54" s="1">
        <v>0.80361652530830185</v>
      </c>
      <c r="BK54" s="1">
        <v>-5.31927073848368E-2</v>
      </c>
      <c r="BL54" s="1">
        <v>3</v>
      </c>
      <c r="BM54" s="1">
        <v>6</v>
      </c>
      <c r="BN54" s="46">
        <v>6</v>
      </c>
      <c r="BO54" s="46">
        <v>5</v>
      </c>
      <c r="BP54" s="65">
        <v>5</v>
      </c>
      <c r="BQ54" s="65">
        <f>IF(Таблица4[[#This Row],[Нейронные сети]]=Таблица4[[#This Row],[Дискриминантный анализ]],1,0)</f>
        <v>0</v>
      </c>
      <c r="BR54" s="66">
        <v>7</v>
      </c>
    </row>
    <row r="55" spans="1:70" ht="17" thickBot="1" x14ac:dyDescent="0.25">
      <c r="A55" s="47" t="s">
        <v>69</v>
      </c>
      <c r="B55" s="1">
        <v>4</v>
      </c>
      <c r="D55" s="33">
        <v>3</v>
      </c>
      <c r="E55" s="34">
        <v>4</v>
      </c>
      <c r="F55" s="48">
        <v>5</v>
      </c>
      <c r="G55" s="49">
        <v>7</v>
      </c>
      <c r="H55" s="50">
        <v>5</v>
      </c>
      <c r="I55" s="51">
        <v>6</v>
      </c>
      <c r="J55" s="39">
        <v>47.574906279898244</v>
      </c>
      <c r="K55" s="39">
        <v>110.39294271047402</v>
      </c>
      <c r="L55" s="39">
        <v>21.226618411510206</v>
      </c>
      <c r="M55" s="39">
        <v>7.7330809462335717</v>
      </c>
      <c r="N55" s="39">
        <v>29.164195234640861</v>
      </c>
      <c r="O55" s="40">
        <v>129.21059424848403</v>
      </c>
      <c r="P55" s="40">
        <v>325.23320592131671</v>
      </c>
      <c r="Q55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55" s="41">
        <v>1.3362255728578087E-9</v>
      </c>
      <c r="S55" s="41">
        <v>2.037160408042346E-23</v>
      </c>
      <c r="T55" s="41">
        <v>1.6417785557802027E-3</v>
      </c>
      <c r="U55" s="41">
        <v>0.99832276460762404</v>
      </c>
      <c r="V55" s="41">
        <v>3.5455500370160662E-5</v>
      </c>
      <c r="W55" s="41">
        <v>1.6704139739688428E-27</v>
      </c>
      <c r="X55" s="41">
        <v>0</v>
      </c>
      <c r="Y55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55" s="33">
        <v>3</v>
      </c>
      <c r="AA55" s="34">
        <v>4</v>
      </c>
      <c r="AB55" s="40">
        <v>41.101834550106069</v>
      </c>
      <c r="AC55" s="39">
        <v>91.433327648052611</v>
      </c>
      <c r="AD55" s="40">
        <v>13.548337173166727</v>
      </c>
      <c r="AE55" s="39">
        <v>6.496676651737884</v>
      </c>
      <c r="AF55" s="39">
        <v>16.160678146509895</v>
      </c>
      <c r="AG55" s="40">
        <v>121.07643395799353</v>
      </c>
      <c r="AH55" s="40">
        <v>288.31620584608322</v>
      </c>
      <c r="AI55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55" s="41">
        <v>1.7414707252620526E-8</v>
      </c>
      <c r="AK55" s="41">
        <v>1.3660923519840441E-19</v>
      </c>
      <c r="AL55" s="41">
        <v>3.9089390384234673E-2</v>
      </c>
      <c r="AM55" s="41">
        <v>0.9488105130928276</v>
      </c>
      <c r="AN55" s="41">
        <v>1.2100079108230509E-2</v>
      </c>
      <c r="AO55" s="41">
        <v>4.9952969633376397E-26</v>
      </c>
      <c r="AP55" s="41">
        <v>0</v>
      </c>
      <c r="AQ55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55" s="50">
        <v>-0.11146924100000001</v>
      </c>
      <c r="AS55" s="50">
        <v>0.21628059300000002</v>
      </c>
      <c r="AT55" s="50">
        <v>0.56041757099999989</v>
      </c>
      <c r="AU55" s="50">
        <v>-0.16744531200000004</v>
      </c>
      <c r="AV55" s="50">
        <v>-1.8808093700000001</v>
      </c>
      <c r="AW55" s="50">
        <v>0.78383801200000014</v>
      </c>
      <c r="AX55" s="50">
        <v>1.3876886500000001</v>
      </c>
      <c r="AY55" s="50">
        <v>-0.19089193200000001</v>
      </c>
      <c r="AZ55" s="50">
        <v>0.93997227800000005</v>
      </c>
      <c r="BA55" s="50">
        <v>0.38573488200000006</v>
      </c>
      <c r="BB55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7.5476131903500274</v>
      </c>
      <c r="BC55" s="52">
        <v>0.18462999999999999</v>
      </c>
      <c r="BD55" s="53">
        <v>0.43248999999999999</v>
      </c>
      <c r="BE55" s="53">
        <v>1.9150799999999999</v>
      </c>
      <c r="BF55" s="45">
        <v>7</v>
      </c>
      <c r="BG55" s="45">
        <v>5</v>
      </c>
      <c r="BH55" s="45">
        <v>1</v>
      </c>
      <c r="BI55" s="45">
        <v>4</v>
      </c>
      <c r="BJ55" s="1">
        <v>0.75186716223256944</v>
      </c>
      <c r="BK55" s="1">
        <v>-4.1533379160494453E-2</v>
      </c>
      <c r="BL55" s="1">
        <v>3</v>
      </c>
      <c r="BM55" s="1">
        <v>6</v>
      </c>
      <c r="BN55" s="46">
        <v>6</v>
      </c>
      <c r="BO55" s="46">
        <v>5</v>
      </c>
      <c r="BP55" s="65">
        <v>3</v>
      </c>
      <c r="BQ55" s="65">
        <f>IF(Таблица4[[#This Row],[Нейронные сети]]=Таблица4[[#This Row],[Дискриминантный анализ]],1,0)</f>
        <v>1</v>
      </c>
      <c r="BR55" s="66">
        <v>4</v>
      </c>
    </row>
    <row r="56" spans="1:70" ht="17" thickBot="1" x14ac:dyDescent="0.25">
      <c r="A56" s="32" t="s">
        <v>70</v>
      </c>
      <c r="B56" s="1">
        <v>1</v>
      </c>
      <c r="D56" s="33">
        <v>4</v>
      </c>
      <c r="E56" s="34">
        <v>1</v>
      </c>
      <c r="F56" s="35">
        <v>5</v>
      </c>
      <c r="G56" s="36">
        <v>7</v>
      </c>
      <c r="H56" s="37">
        <v>5</v>
      </c>
      <c r="I56" s="38">
        <v>6</v>
      </c>
      <c r="J56" s="39">
        <v>197.1621955005848</v>
      </c>
      <c r="K56" s="39">
        <v>393.77590966752899</v>
      </c>
      <c r="L56" s="39">
        <v>332.20254584639679</v>
      </c>
      <c r="M56" s="39">
        <v>392.44381144113487</v>
      </c>
      <c r="N56" s="39">
        <v>502.22014994310155</v>
      </c>
      <c r="O56" s="40">
        <v>516.15205172476328</v>
      </c>
      <c r="P56" s="40">
        <v>305.82060279214346</v>
      </c>
      <c r="Q56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56" s="41">
        <v>1</v>
      </c>
      <c r="S56" s="41">
        <v>0</v>
      </c>
      <c r="T56" s="41">
        <v>1.1074835663407316E-29</v>
      </c>
      <c r="U56" s="41">
        <v>0</v>
      </c>
      <c r="V56" s="41">
        <v>0</v>
      </c>
      <c r="W56" s="41">
        <v>0</v>
      </c>
      <c r="X56" s="41">
        <v>1.6944758804970605E-24</v>
      </c>
      <c r="Y56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56" s="33">
        <v>4</v>
      </c>
      <c r="AA56" s="34">
        <v>1</v>
      </c>
      <c r="AB56" s="40">
        <v>156.96806120526796</v>
      </c>
      <c r="AC56" s="39">
        <v>268.69405663810693</v>
      </c>
      <c r="AD56" s="40">
        <v>269.53443162571045</v>
      </c>
      <c r="AE56" s="39">
        <v>324.21483930994066</v>
      </c>
      <c r="AF56" s="39">
        <v>389.87101018871817</v>
      </c>
      <c r="AG56" s="40">
        <v>454.80700660542544</v>
      </c>
      <c r="AH56" s="40">
        <v>283.47901948319344</v>
      </c>
      <c r="AI56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56" s="41">
        <v>1</v>
      </c>
      <c r="AK56" s="41">
        <v>3.6552500365820413E-25</v>
      </c>
      <c r="AL56" s="41">
        <v>8.404270546211318E-25</v>
      </c>
      <c r="AM56" s="41">
        <v>0</v>
      </c>
      <c r="AN56" s="41">
        <v>0</v>
      </c>
      <c r="AO56" s="41">
        <v>0</v>
      </c>
      <c r="AP56" s="41">
        <v>2.2511436067604758E-28</v>
      </c>
      <c r="AQ56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56" s="37">
        <v>0.59826000899999987</v>
      </c>
      <c r="AS56" s="37">
        <v>-0.70931861100000004</v>
      </c>
      <c r="AT56" s="37">
        <v>-1.9439959100000002</v>
      </c>
      <c r="AU56" s="37">
        <v>-0.49753872999999998</v>
      </c>
      <c r="AV56" s="37">
        <v>0.68276839700000003</v>
      </c>
      <c r="AW56" s="37">
        <v>-0.51854572799999998</v>
      </c>
      <c r="AX56" s="37">
        <v>-1.3494117700000001</v>
      </c>
      <c r="AY56" s="37">
        <v>-0.62952848900000002</v>
      </c>
      <c r="AZ56" s="37">
        <v>-0.53578490300000003</v>
      </c>
      <c r="BA56" s="37">
        <v>-0.46250038100000007</v>
      </c>
      <c r="BB56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8.3409654812421667</v>
      </c>
      <c r="BC56" s="52">
        <v>-0.70040999999999998</v>
      </c>
      <c r="BD56" s="53">
        <v>0.55755999999999994</v>
      </c>
      <c r="BE56" s="53">
        <v>-1.3028900000000001</v>
      </c>
      <c r="BF56" s="45">
        <v>7</v>
      </c>
      <c r="BG56" s="45">
        <v>2</v>
      </c>
      <c r="BH56" s="45">
        <v>5</v>
      </c>
      <c r="BI56" s="45">
        <v>6</v>
      </c>
      <c r="BJ56" s="1">
        <v>0.53919768382163535</v>
      </c>
      <c r="BK56" s="1">
        <v>0.55322778183101562</v>
      </c>
      <c r="BL56" s="1">
        <v>3</v>
      </c>
      <c r="BM56" s="1">
        <v>6</v>
      </c>
      <c r="BN56" s="46">
        <v>6</v>
      </c>
      <c r="BO56" s="46">
        <v>4</v>
      </c>
      <c r="BP56" s="65">
        <v>1</v>
      </c>
      <c r="BQ56" s="65">
        <f>IF(Таблица4[[#This Row],[Нейронные сети]]=Таблица4[[#This Row],[Дискриминантный анализ]],1,0)</f>
        <v>0</v>
      </c>
      <c r="BR56" s="66">
        <v>3</v>
      </c>
    </row>
    <row r="57" spans="1:70" ht="17" thickBot="1" x14ac:dyDescent="0.25">
      <c r="A57" s="47" t="s">
        <v>71</v>
      </c>
      <c r="B57" s="1">
        <v>3</v>
      </c>
      <c r="C57" s="54">
        <v>3</v>
      </c>
      <c r="D57" s="55">
        <v>3</v>
      </c>
      <c r="E57" s="34">
        <v>3</v>
      </c>
      <c r="F57" s="48">
        <v>5</v>
      </c>
      <c r="G57" s="49">
        <v>7</v>
      </c>
      <c r="H57" s="50">
        <v>5</v>
      </c>
      <c r="I57" s="51">
        <v>6</v>
      </c>
      <c r="J57" s="39">
        <v>57.257583776025022</v>
      </c>
      <c r="K57" s="39">
        <v>40.532021975661486</v>
      </c>
      <c r="L57" s="39">
        <v>26.434070382862625</v>
      </c>
      <c r="M57" s="39">
        <v>50.395940593156936</v>
      </c>
      <c r="N57" s="39">
        <v>39.509763401915968</v>
      </c>
      <c r="O57" s="40">
        <v>174.78281493124976</v>
      </c>
      <c r="P57" s="40">
        <v>358.52028232239286</v>
      </c>
      <c r="Q57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57" s="41">
        <v>8.6687183588175975E-8</v>
      </c>
      <c r="S57" s="41">
        <v>2.4761288056654278E-4</v>
      </c>
      <c r="T57" s="41">
        <v>0.99809658186440975</v>
      </c>
      <c r="U57" s="41">
        <v>4.4646819690623576E-6</v>
      </c>
      <c r="V57" s="41">
        <v>1.6512538858709182E-3</v>
      </c>
      <c r="W57" s="41">
        <v>0</v>
      </c>
      <c r="X57" s="41">
        <v>0</v>
      </c>
      <c r="Y57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57" s="33">
        <v>5</v>
      </c>
      <c r="AA57" s="34">
        <v>5</v>
      </c>
      <c r="AB57" s="40">
        <v>37.764959420038956</v>
      </c>
      <c r="AC57" s="39">
        <v>27.911815139813751</v>
      </c>
      <c r="AD57" s="40">
        <v>11.583082197890191</v>
      </c>
      <c r="AE57" s="39">
        <v>30.247935534711551</v>
      </c>
      <c r="AF57" s="39">
        <v>14.803460373960164</v>
      </c>
      <c r="AG57" s="40">
        <v>155.54996687644652</v>
      </c>
      <c r="AH57" s="40">
        <v>297.02390964596958</v>
      </c>
      <c r="AI57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57" s="41">
        <v>7.199621527713925E-7</v>
      </c>
      <c r="AK57" s="41">
        <v>6.6191390264373786E-5</v>
      </c>
      <c r="AL57" s="41">
        <v>0.81397085323960205</v>
      </c>
      <c r="AM57" s="41">
        <v>5.1458771439438819E-5</v>
      </c>
      <c r="AN57" s="41">
        <v>0.18591077663654137</v>
      </c>
      <c r="AO57" s="41">
        <v>1.2721227318722649E-32</v>
      </c>
      <c r="AP57" s="41">
        <v>0</v>
      </c>
      <c r="AQ57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57" s="50">
        <v>-0.11146924100000001</v>
      </c>
      <c r="AS57" s="50">
        <v>-0.81191070399999998</v>
      </c>
      <c r="AT57" s="50">
        <v>0.32804931000000004</v>
      </c>
      <c r="AU57" s="50">
        <v>-0.24511435100000004</v>
      </c>
      <c r="AV57" s="50">
        <v>1.4008979899999999E-2</v>
      </c>
      <c r="AW57" s="50">
        <v>-0.96507729600000003</v>
      </c>
      <c r="AX57" s="50">
        <v>4.4960140099999997E-2</v>
      </c>
      <c r="AY57" s="50">
        <v>-0.58591405899999993</v>
      </c>
      <c r="AZ57" s="50">
        <v>-0.40843529900000003</v>
      </c>
      <c r="BA57" s="50">
        <v>-0.44840228800000004</v>
      </c>
      <c r="BB57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2.4840929199813506</v>
      </c>
      <c r="BC57" s="52">
        <v>-0.58321000000000001</v>
      </c>
      <c r="BD57" s="53">
        <v>-0.11819</v>
      </c>
      <c r="BE57" s="53">
        <v>-0.61663999999999997</v>
      </c>
      <c r="BF57" s="45">
        <v>5</v>
      </c>
      <c r="BG57" s="45">
        <v>2</v>
      </c>
      <c r="BH57" s="45">
        <v>1</v>
      </c>
      <c r="BI57" s="45">
        <v>6</v>
      </c>
      <c r="BJ57" s="1">
        <v>0.88872511636412754</v>
      </c>
      <c r="BK57" s="1">
        <v>0.25757314254966363</v>
      </c>
      <c r="BL57" s="1">
        <v>3</v>
      </c>
      <c r="BM57" s="1">
        <v>6</v>
      </c>
      <c r="BN57" s="46">
        <v>6</v>
      </c>
      <c r="BO57" s="46">
        <v>5</v>
      </c>
      <c r="BP57" s="65">
        <v>5</v>
      </c>
      <c r="BQ57" s="65">
        <f>IF(Таблица4[[#This Row],[Нейронные сети]]=Таблица4[[#This Row],[Дискриминантный анализ]],1,0)</f>
        <v>0</v>
      </c>
      <c r="BR57" s="66">
        <v>7</v>
      </c>
    </row>
    <row r="58" spans="1:70" ht="17" thickBot="1" x14ac:dyDescent="0.25">
      <c r="A58" s="32" t="s">
        <v>72</v>
      </c>
      <c r="B58" s="1">
        <v>3</v>
      </c>
      <c r="D58" s="33">
        <v>5</v>
      </c>
      <c r="E58" s="34">
        <v>5</v>
      </c>
      <c r="F58" s="35">
        <v>5</v>
      </c>
      <c r="G58" s="36">
        <v>7</v>
      </c>
      <c r="H58" s="37">
        <v>5</v>
      </c>
      <c r="I58" s="38">
        <v>6</v>
      </c>
      <c r="J58" s="39">
        <v>146.68083250287754</v>
      </c>
      <c r="K58" s="39">
        <v>104.3486550480786</v>
      </c>
      <c r="L58" s="39">
        <v>105.10717688542978</v>
      </c>
      <c r="M58" s="39">
        <v>73.544109052722447</v>
      </c>
      <c r="N58" s="39">
        <v>69.658007648292454</v>
      </c>
      <c r="O58" s="40">
        <v>338.20900818175863</v>
      </c>
      <c r="P58" s="40">
        <v>540.31174120587593</v>
      </c>
      <c r="Q58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58" s="41">
        <v>6.4787857500194089E-18</v>
      </c>
      <c r="S58" s="41">
        <v>6.7253965540486476E-9</v>
      </c>
      <c r="T58" s="41">
        <v>1.6109238716177029E-8</v>
      </c>
      <c r="U58" s="41">
        <v>8.2182637940366593E-2</v>
      </c>
      <c r="V58" s="41">
        <v>0.9178173392249982</v>
      </c>
      <c r="W58" s="41">
        <v>0</v>
      </c>
      <c r="X58" s="41">
        <v>0</v>
      </c>
      <c r="Y58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58" s="33">
        <v>5</v>
      </c>
      <c r="AA58" s="34">
        <v>5</v>
      </c>
      <c r="AB58" s="40">
        <v>75.811075921604555</v>
      </c>
      <c r="AC58" s="39">
        <v>43.940021533444877</v>
      </c>
      <c r="AD58" s="40">
        <v>47.203200051281364</v>
      </c>
      <c r="AE58" s="39">
        <v>31.382182810948535</v>
      </c>
      <c r="AF58" s="39">
        <v>14.907773182388873</v>
      </c>
      <c r="AG58" s="40">
        <v>264.97449372183678</v>
      </c>
      <c r="AH58" s="40">
        <v>443.10979869028165</v>
      </c>
      <c r="AI58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58" s="41">
        <v>2.2334446833136811E-14</v>
      </c>
      <c r="AK58" s="41">
        <v>1.2404962853899939E-7</v>
      </c>
      <c r="AL58" s="41">
        <v>8.4932381255941912E-8</v>
      </c>
      <c r="AM58" s="41">
        <v>1.6536192057730139E-4</v>
      </c>
      <c r="AN58" s="41">
        <v>0.99983442909739062</v>
      </c>
      <c r="AO58" s="41">
        <v>0</v>
      </c>
      <c r="AP58" s="41">
        <v>0</v>
      </c>
      <c r="AQ58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58" s="37">
        <v>0.31436830900000012</v>
      </c>
      <c r="AS58" s="37">
        <v>-0.891089664</v>
      </c>
      <c r="AT58" s="37">
        <v>0.53459887600000011</v>
      </c>
      <c r="AU58" s="37">
        <v>0.66749686400000008</v>
      </c>
      <c r="AV58" s="37">
        <v>-0.32037072900000013</v>
      </c>
      <c r="AW58" s="37">
        <v>-0.59296765600000001</v>
      </c>
      <c r="AX58" s="37">
        <v>2.1106963099999998</v>
      </c>
      <c r="AY58" s="37">
        <v>-0.478747172</v>
      </c>
      <c r="AZ58" s="37">
        <v>-0.47285921600000003</v>
      </c>
      <c r="BA58" s="37">
        <v>-0.41550673700000007</v>
      </c>
      <c r="BB58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7.1589437427329585</v>
      </c>
      <c r="BC58" s="52">
        <v>-0.38716</v>
      </c>
      <c r="BD58" s="53">
        <v>-0.53820999999999997</v>
      </c>
      <c r="BE58" s="53">
        <v>0.59887999999999997</v>
      </c>
      <c r="BF58" s="45">
        <v>3</v>
      </c>
      <c r="BG58" s="45">
        <v>4</v>
      </c>
      <c r="BH58" s="45">
        <v>1</v>
      </c>
      <c r="BI58" s="45">
        <v>6</v>
      </c>
      <c r="BJ58" s="1">
        <v>1.0286919627471589</v>
      </c>
      <c r="BK58" s="1">
        <v>-0.1630864842022573</v>
      </c>
      <c r="BL58" s="1">
        <v>3</v>
      </c>
      <c r="BM58" s="1">
        <v>6</v>
      </c>
      <c r="BN58" s="46">
        <v>6</v>
      </c>
      <c r="BO58" s="46">
        <v>5</v>
      </c>
      <c r="BP58" s="65">
        <v>5</v>
      </c>
      <c r="BQ58" s="65">
        <f>IF(Таблица4[[#This Row],[Нейронные сети]]=Таблица4[[#This Row],[Дискриминантный анализ]],1,0)</f>
        <v>1</v>
      </c>
      <c r="BR58" s="66">
        <v>5</v>
      </c>
    </row>
    <row r="59" spans="1:70" ht="17" thickBot="1" x14ac:dyDescent="0.25">
      <c r="A59" s="47" t="s">
        <v>73</v>
      </c>
      <c r="B59" s="1">
        <v>7</v>
      </c>
      <c r="C59" s="1">
        <v>7</v>
      </c>
      <c r="D59" s="33">
        <v>7</v>
      </c>
      <c r="E59" s="34">
        <v>7</v>
      </c>
      <c r="F59" s="48">
        <v>6</v>
      </c>
      <c r="G59" s="49">
        <v>7</v>
      </c>
      <c r="H59" s="50">
        <v>6</v>
      </c>
      <c r="I59" s="51">
        <v>7</v>
      </c>
      <c r="J59" s="39">
        <v>470.27120821125021</v>
      </c>
      <c r="K59" s="39">
        <v>625.11282153228331</v>
      </c>
      <c r="L59" s="39">
        <v>398.41710639468772</v>
      </c>
      <c r="M59" s="39">
        <v>431.98279557220673</v>
      </c>
      <c r="N59" s="39">
        <v>495.45608781050072</v>
      </c>
      <c r="O59" s="40">
        <v>306.34299569573415</v>
      </c>
      <c r="P59" s="40">
        <v>242.49329219353734</v>
      </c>
      <c r="Q59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1.3652527151683461E-14</v>
      </c>
      <c r="X59" s="41">
        <v>0.99999999999998634</v>
      </c>
      <c r="Y59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59" s="33">
        <v>7</v>
      </c>
      <c r="AA59" s="34">
        <v>7</v>
      </c>
      <c r="AB59" s="40">
        <v>393.25155916912388</v>
      </c>
      <c r="AC59" s="39">
        <v>518.47159792113905</v>
      </c>
      <c r="AD59" s="40">
        <v>316.8818706850156</v>
      </c>
      <c r="AE59" s="39">
        <v>370.65141179887348</v>
      </c>
      <c r="AF59" s="39">
        <v>421.86827658625174</v>
      </c>
      <c r="AG59" s="40">
        <v>223.90840097597072</v>
      </c>
      <c r="AH59" s="40">
        <v>148.83837512756938</v>
      </c>
      <c r="AI59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4.9974793568978055E-17</v>
      </c>
      <c r="AP59" s="41">
        <v>1</v>
      </c>
      <c r="AQ59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59" s="50">
        <v>-1.60190067</v>
      </c>
      <c r="AS59" s="50">
        <v>0.93300626799999997</v>
      </c>
      <c r="AT59" s="50">
        <v>-0.8337919960000002</v>
      </c>
      <c r="AU59" s="50">
        <v>-0.59462502900000003</v>
      </c>
      <c r="AV59" s="50">
        <v>-0.17175752499999999</v>
      </c>
      <c r="AW59" s="50">
        <v>-1.2999759700000002</v>
      </c>
      <c r="AX59" s="50">
        <v>-0.36818709400000005</v>
      </c>
      <c r="AY59" s="50">
        <v>0.42594072600000005</v>
      </c>
      <c r="AZ59" s="50">
        <v>2.2793904700000001</v>
      </c>
      <c r="BA59" s="50">
        <v>0.14136793700000003</v>
      </c>
      <c r="BB59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11.737405687038972</v>
      </c>
      <c r="BC59" s="52">
        <v>1.1899200000000001</v>
      </c>
      <c r="BD59" s="53">
        <v>1.1878</v>
      </c>
      <c r="BE59" s="53">
        <v>-0.74060000000000004</v>
      </c>
      <c r="BF59" s="45">
        <v>4</v>
      </c>
      <c r="BG59" s="45">
        <v>6</v>
      </c>
      <c r="BH59" s="45">
        <v>1</v>
      </c>
      <c r="BI59" s="45">
        <v>4</v>
      </c>
      <c r="BJ59" s="1">
        <v>0.95743648392828318</v>
      </c>
      <c r="BK59" s="1">
        <v>0.21216332385618189</v>
      </c>
      <c r="BL59" s="1">
        <v>3</v>
      </c>
      <c r="BM59" s="1">
        <v>6</v>
      </c>
      <c r="BN59" s="46">
        <v>6</v>
      </c>
      <c r="BO59" s="46">
        <v>5</v>
      </c>
      <c r="BP59" s="67">
        <v>7</v>
      </c>
      <c r="BQ59" s="65">
        <f>IF(Таблица4[[#This Row],[Нейронные сети]]=Таблица4[[#This Row],[Дискриминантный анализ]],1,0)</f>
        <v>1</v>
      </c>
      <c r="BR59" s="66">
        <v>2</v>
      </c>
    </row>
    <row r="60" spans="1:70" ht="17" thickBot="1" x14ac:dyDescent="0.25">
      <c r="A60" s="32" t="s">
        <v>74</v>
      </c>
      <c r="B60" s="1">
        <v>4</v>
      </c>
      <c r="D60" s="33">
        <v>4</v>
      </c>
      <c r="E60" s="34">
        <v>1</v>
      </c>
      <c r="F60" s="35">
        <v>5</v>
      </c>
      <c r="G60" s="36">
        <v>7</v>
      </c>
      <c r="H60" s="37">
        <v>1</v>
      </c>
      <c r="I60" s="38">
        <v>4</v>
      </c>
      <c r="J60" s="39">
        <v>41.735526461182928</v>
      </c>
      <c r="K60" s="39">
        <v>71.670873151219411</v>
      </c>
      <c r="L60" s="39">
        <v>15.832545204974478</v>
      </c>
      <c r="M60" s="39">
        <v>6.737489845624661</v>
      </c>
      <c r="N60" s="39">
        <v>22.211738288126469</v>
      </c>
      <c r="O60" s="40">
        <v>186.6128447306057</v>
      </c>
      <c r="P60" s="40">
        <v>359.23599612567455</v>
      </c>
      <c r="Q60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60" s="41">
        <v>1.4850186179706279E-8</v>
      </c>
      <c r="S60" s="41">
        <v>3.1279708618112602E-15</v>
      </c>
      <c r="T60" s="41">
        <v>1.4603925070833718E-2</v>
      </c>
      <c r="U60" s="41">
        <v>0.98470861601614168</v>
      </c>
      <c r="V60" s="41">
        <v>6.8744406283528922E-4</v>
      </c>
      <c r="W60" s="41">
        <v>0</v>
      </c>
      <c r="X60" s="41">
        <v>0</v>
      </c>
      <c r="Y60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60" s="33">
        <v>4</v>
      </c>
      <c r="AA60" s="34">
        <v>1</v>
      </c>
      <c r="AB60" s="40">
        <v>28.934999869343279</v>
      </c>
      <c r="AC60" s="39">
        <v>61.233822648391708</v>
      </c>
      <c r="AD60" s="40">
        <v>13.579654356293288</v>
      </c>
      <c r="AE60" s="39">
        <v>1.593925713388711</v>
      </c>
      <c r="AF60" s="39">
        <v>15.06203368586953</v>
      </c>
      <c r="AG60" s="40">
        <v>164.35096231094519</v>
      </c>
      <c r="AH60" s="40">
        <v>324.33475296571851</v>
      </c>
      <c r="AI60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60" s="41">
        <v>6.8988046345706016E-7</v>
      </c>
      <c r="AK60" s="41">
        <v>4.4574074534515619E-14</v>
      </c>
      <c r="AL60" s="41">
        <v>3.4763343821212385E-3</v>
      </c>
      <c r="AM60" s="41">
        <v>0.9946296780287831</v>
      </c>
      <c r="AN60" s="41">
        <v>1.8932977085874775E-3</v>
      </c>
      <c r="AO60" s="41">
        <v>0</v>
      </c>
      <c r="AP60" s="41">
        <v>0</v>
      </c>
      <c r="AQ60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60" s="37">
        <v>-0.7147391030000001</v>
      </c>
      <c r="AS60" s="37">
        <v>-0.55429528900000002</v>
      </c>
      <c r="AT60" s="37">
        <v>0.7153297460000001</v>
      </c>
      <c r="AU60" s="37">
        <v>-1.9149986999999999</v>
      </c>
      <c r="AV60" s="37">
        <v>-1.13774335</v>
      </c>
      <c r="AW60" s="37">
        <v>3.7979260999999997</v>
      </c>
      <c r="AX60" s="37">
        <v>2.47220014</v>
      </c>
      <c r="AY60" s="37">
        <v>-1.0631805400000001</v>
      </c>
      <c r="AZ60" s="37">
        <v>-0.44888752600000004</v>
      </c>
      <c r="BA60" s="37">
        <v>-0.51889275300000004</v>
      </c>
      <c r="BB60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28.42859060698661</v>
      </c>
      <c r="BC60" s="52">
        <v>-1.3274699999999999</v>
      </c>
      <c r="BD60" s="53">
        <v>1.0182800000000001</v>
      </c>
      <c r="BE60" s="53">
        <v>3.17665</v>
      </c>
      <c r="BF60" s="45">
        <v>7</v>
      </c>
      <c r="BG60" s="45">
        <v>5</v>
      </c>
      <c r="BH60" s="45">
        <v>1</v>
      </c>
      <c r="BI60" s="45">
        <v>6</v>
      </c>
      <c r="BJ60" s="1">
        <v>1.0021700269842551</v>
      </c>
      <c r="BK60" s="1">
        <v>5.8832692327007038E-2</v>
      </c>
      <c r="BL60" s="1">
        <v>3</v>
      </c>
      <c r="BM60" s="1">
        <v>6</v>
      </c>
      <c r="BN60" s="46">
        <v>6</v>
      </c>
      <c r="BO60" s="46">
        <v>5</v>
      </c>
      <c r="BP60" s="65">
        <v>4</v>
      </c>
      <c r="BQ60" s="65">
        <f>IF(Таблица4[[#This Row],[Нейронные сети]]=Таблица4[[#This Row],[Дискриминантный анализ]],1,0)</f>
        <v>1</v>
      </c>
      <c r="BR60" s="66">
        <v>4</v>
      </c>
    </row>
    <row r="61" spans="1:70" ht="17" thickBot="1" x14ac:dyDescent="0.25">
      <c r="A61" s="47" t="s">
        <v>75</v>
      </c>
      <c r="B61" s="1">
        <v>3</v>
      </c>
      <c r="D61" s="33">
        <v>3</v>
      </c>
      <c r="E61" s="34">
        <v>3</v>
      </c>
      <c r="F61" s="48">
        <v>4</v>
      </c>
      <c r="G61" s="49">
        <v>7</v>
      </c>
      <c r="H61" s="50">
        <v>5</v>
      </c>
      <c r="I61" s="51">
        <v>6</v>
      </c>
      <c r="J61" s="39">
        <v>43.098074860435872</v>
      </c>
      <c r="K61" s="39">
        <v>73.443357062023082</v>
      </c>
      <c r="L61" s="39">
        <v>11.244532161820159</v>
      </c>
      <c r="M61" s="39">
        <v>44.372424110628685</v>
      </c>
      <c r="N61" s="39">
        <v>49.050431666914761</v>
      </c>
      <c r="O61" s="40">
        <v>99.435803161434023</v>
      </c>
      <c r="P61" s="40">
        <v>209.80591456847247</v>
      </c>
      <c r="Q61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61" s="41">
        <v>5.1893654699262561E-8</v>
      </c>
      <c r="S61" s="41">
        <v>8.9048927389283306E-15</v>
      </c>
      <c r="T61" s="41">
        <v>0.99999989531630229</v>
      </c>
      <c r="U61" s="41">
        <v>4.5734252336226829E-8</v>
      </c>
      <c r="V61" s="41">
        <v>7.0557816458303152E-9</v>
      </c>
      <c r="W61" s="41">
        <v>2.0204157092431491E-20</v>
      </c>
      <c r="X61" s="41">
        <v>0</v>
      </c>
      <c r="Y61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61" s="33">
        <v>3</v>
      </c>
      <c r="AA61" s="34">
        <v>3</v>
      </c>
      <c r="AB61" s="40">
        <v>35.951315353853346</v>
      </c>
      <c r="AC61" s="39">
        <v>64.252234428096727</v>
      </c>
      <c r="AD61" s="40">
        <v>8.066054118657318</v>
      </c>
      <c r="AE61" s="39">
        <v>38.724999670261376</v>
      </c>
      <c r="AF61" s="39">
        <v>43.431170328888349</v>
      </c>
      <c r="AG61" s="40">
        <v>87.96387134077068</v>
      </c>
      <c r="AH61" s="40">
        <v>169.9619333912417</v>
      </c>
      <c r="AI61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61" s="41">
        <v>3.7741176281186872E-7</v>
      </c>
      <c r="AK61" s="41">
        <v>1.7999385532174788E-13</v>
      </c>
      <c r="AL61" s="41">
        <v>0.99999944151066811</v>
      </c>
      <c r="AM61" s="41">
        <v>1.5716878098563286E-7</v>
      </c>
      <c r="AN61" s="41">
        <v>2.3908608107807382E-8</v>
      </c>
      <c r="AO61" s="41">
        <v>1.2774418658180059E-18</v>
      </c>
      <c r="AP61" s="41">
        <v>0</v>
      </c>
      <c r="AQ61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61" s="50">
        <v>-0.46633386600000004</v>
      </c>
      <c r="AS61" s="50">
        <v>0.241183653</v>
      </c>
      <c r="AT61" s="50">
        <v>0.22477452699999997</v>
      </c>
      <c r="AU61" s="50">
        <v>0.84225220300000003</v>
      </c>
      <c r="AV61" s="50">
        <v>6.9738931400000009E-2</v>
      </c>
      <c r="AW61" s="50">
        <v>-0.36970187200000004</v>
      </c>
      <c r="AX61" s="50">
        <v>-0.47147390200000006</v>
      </c>
      <c r="AY61" s="50">
        <v>0.75990265000000012</v>
      </c>
      <c r="AZ61" s="50">
        <v>0.19085695699999999</v>
      </c>
      <c r="BA61" s="50">
        <v>0.14606730100000004</v>
      </c>
      <c r="BB61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2.0345938949927471</v>
      </c>
      <c r="BC61" s="52">
        <v>0.62150000000000005</v>
      </c>
      <c r="BD61" s="53">
        <v>-0.25989000000000001</v>
      </c>
      <c r="BE61" s="53">
        <v>-0.33533000000000002</v>
      </c>
      <c r="BF61" s="45">
        <v>2</v>
      </c>
      <c r="BG61" s="45">
        <v>2</v>
      </c>
      <c r="BH61" s="45">
        <v>1</v>
      </c>
      <c r="BI61" s="45">
        <v>4</v>
      </c>
      <c r="BJ61" s="1">
        <v>1.1344637113315419</v>
      </c>
      <c r="BK61" s="1">
        <v>0.1206935542687116</v>
      </c>
      <c r="BL61" s="1">
        <v>3</v>
      </c>
      <c r="BM61" s="1">
        <v>6</v>
      </c>
      <c r="BN61" s="46">
        <v>6</v>
      </c>
      <c r="BO61" s="46">
        <v>5</v>
      </c>
      <c r="BP61" s="67">
        <v>3</v>
      </c>
      <c r="BQ61" s="65">
        <f>IF(Таблица4[[#This Row],[Нейронные сети]]=Таблица4[[#This Row],[Дискриминантный анализ]],1,0)</f>
        <v>1</v>
      </c>
      <c r="BR61" s="66">
        <v>6</v>
      </c>
    </row>
    <row r="62" spans="1:70" ht="17" thickBot="1" x14ac:dyDescent="0.25">
      <c r="A62" s="32" t="s">
        <v>76</v>
      </c>
      <c r="B62" s="1">
        <v>1</v>
      </c>
      <c r="D62" s="33">
        <v>1</v>
      </c>
      <c r="E62" s="34">
        <v>1</v>
      </c>
      <c r="F62" s="35">
        <v>2</v>
      </c>
      <c r="G62" s="36">
        <v>4</v>
      </c>
      <c r="H62" s="37">
        <v>5</v>
      </c>
      <c r="I62" s="38">
        <v>4</v>
      </c>
      <c r="J62" s="39">
        <v>132.70090958383668</v>
      </c>
      <c r="K62" s="39">
        <v>333.30243551930477</v>
      </c>
      <c r="L62" s="39">
        <v>230.40783129586882</v>
      </c>
      <c r="M62" s="39">
        <v>296.32230949813658</v>
      </c>
      <c r="N62" s="39">
        <v>373.66833903534518</v>
      </c>
      <c r="O62" s="40">
        <v>336.77641399100139</v>
      </c>
      <c r="P62" s="40">
        <v>206.03500890095054</v>
      </c>
      <c r="Q62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62" s="41">
        <v>0.99999999999999989</v>
      </c>
      <c r="S62" s="41">
        <v>0</v>
      </c>
      <c r="T62" s="41">
        <v>1.4164078128704647E-21</v>
      </c>
      <c r="U62" s="41">
        <v>0</v>
      </c>
      <c r="V62" s="41">
        <v>0</v>
      </c>
      <c r="W62" s="41">
        <v>0</v>
      </c>
      <c r="X62" s="41">
        <v>7.936178119575654E-17</v>
      </c>
      <c r="Y62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62" s="33">
        <v>1</v>
      </c>
      <c r="AA62" s="34">
        <v>1</v>
      </c>
      <c r="AB62" s="40">
        <v>99.496904729206577</v>
      </c>
      <c r="AC62" s="39">
        <v>230.14819804220849</v>
      </c>
      <c r="AD62" s="40">
        <v>179.6549773635254</v>
      </c>
      <c r="AE62" s="39">
        <v>238.97125138090303</v>
      </c>
      <c r="AF62" s="39">
        <v>290.0310311683632</v>
      </c>
      <c r="AG62" s="40">
        <v>284.05955839993038</v>
      </c>
      <c r="AH62" s="40">
        <v>180.67412758036014</v>
      </c>
      <c r="AI62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62" s="41">
        <v>1</v>
      </c>
      <c r="AK62" s="41">
        <v>2.8401473431500821E-29</v>
      </c>
      <c r="AL62" s="41">
        <v>9.1595148849070336E-18</v>
      </c>
      <c r="AM62" s="41">
        <v>8.6174583028129589E-31</v>
      </c>
      <c r="AN62" s="41">
        <v>0</v>
      </c>
      <c r="AO62" s="41">
        <v>0</v>
      </c>
      <c r="AP62" s="41">
        <v>1.5721673423340776E-18</v>
      </c>
      <c r="AQ62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62" s="37">
        <v>-1.4244683500000002</v>
      </c>
      <c r="AS62" s="37">
        <v>-1.1156429000000001</v>
      </c>
      <c r="AT62" s="37">
        <v>-3.15747461</v>
      </c>
      <c r="AU62" s="37">
        <v>-2.74994088</v>
      </c>
      <c r="AV62" s="37">
        <v>-0.35752402900000008</v>
      </c>
      <c r="AW62" s="37">
        <v>2.90486296</v>
      </c>
      <c r="AX62" s="37">
        <v>-1.4526985800000001</v>
      </c>
      <c r="AY62" s="37">
        <v>-1.35726641</v>
      </c>
      <c r="AZ62" s="37">
        <v>-0.55226544</v>
      </c>
      <c r="BA62" s="37">
        <v>-0.52359211699999997</v>
      </c>
      <c r="BB62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33.90329326344645</v>
      </c>
      <c r="BC62" s="52">
        <v>-1.6193900000000001</v>
      </c>
      <c r="BD62" s="53">
        <v>2.97987</v>
      </c>
      <c r="BE62" s="53">
        <v>0.33143</v>
      </c>
      <c r="BF62" s="45">
        <v>4</v>
      </c>
      <c r="BG62" s="45">
        <v>3</v>
      </c>
      <c r="BH62" s="45">
        <v>5</v>
      </c>
      <c r="BI62" s="45">
        <v>6</v>
      </c>
      <c r="BJ62" s="1">
        <v>0.80064375581789349</v>
      </c>
      <c r="BK62" s="1">
        <v>0.2989188726428717</v>
      </c>
      <c r="BL62" s="1">
        <v>3</v>
      </c>
      <c r="BM62" s="1">
        <v>6</v>
      </c>
      <c r="BN62" s="46">
        <v>6</v>
      </c>
      <c r="BO62" s="46">
        <v>5</v>
      </c>
      <c r="BP62" s="65">
        <v>1</v>
      </c>
      <c r="BQ62" s="65">
        <f>IF(Таблица4[[#This Row],[Нейронные сети]]=Таблица4[[#This Row],[Дискриминантный анализ]],1,0)</f>
        <v>1</v>
      </c>
      <c r="BR62" s="66">
        <v>3</v>
      </c>
    </row>
    <row r="63" spans="1:70" ht="17" thickBot="1" x14ac:dyDescent="0.25">
      <c r="A63" s="47" t="s">
        <v>77</v>
      </c>
      <c r="B63" s="1">
        <v>4</v>
      </c>
      <c r="C63" s="1">
        <v>4</v>
      </c>
      <c r="D63" s="33">
        <v>4</v>
      </c>
      <c r="E63" s="34">
        <v>4</v>
      </c>
      <c r="F63" s="48">
        <v>5</v>
      </c>
      <c r="G63" s="49">
        <v>7</v>
      </c>
      <c r="H63" s="50">
        <v>5</v>
      </c>
      <c r="I63" s="51">
        <v>4</v>
      </c>
      <c r="J63" s="39">
        <v>74.722518067898292</v>
      </c>
      <c r="K63" s="39">
        <v>170.57991041364627</v>
      </c>
      <c r="L63" s="39">
        <v>71.322057222281146</v>
      </c>
      <c r="M63" s="39">
        <v>50.631689470775228</v>
      </c>
      <c r="N63" s="39">
        <v>83.29252266184109</v>
      </c>
      <c r="O63" s="40">
        <v>182.35025668374274</v>
      </c>
      <c r="P63" s="40">
        <v>366.31514047076604</v>
      </c>
      <c r="Q63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63" s="41">
        <v>3.5226797001522176E-6</v>
      </c>
      <c r="S63" s="41">
        <v>3.5942942239568431E-27</v>
      </c>
      <c r="T63" s="41">
        <v>4.5003949907148012E-5</v>
      </c>
      <c r="U63" s="41">
        <v>0.99995134398387142</v>
      </c>
      <c r="V63" s="41">
        <v>1.2938652128423697E-7</v>
      </c>
      <c r="W63" s="41">
        <v>9.9934491593086323E-30</v>
      </c>
      <c r="X63" s="41">
        <v>0</v>
      </c>
      <c r="Y63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63" s="33">
        <v>4</v>
      </c>
      <c r="AA63" s="34">
        <v>4</v>
      </c>
      <c r="AB63" s="40">
        <v>40.741833931087157</v>
      </c>
      <c r="AC63" s="39">
        <v>78.357003400544258</v>
      </c>
      <c r="AD63" s="40">
        <v>15.626193300590135</v>
      </c>
      <c r="AE63" s="39">
        <v>3.7069483906075864</v>
      </c>
      <c r="AF63" s="39">
        <v>13.220916527527205</v>
      </c>
      <c r="AG63" s="40">
        <v>144.32996621329977</v>
      </c>
      <c r="AH63" s="40">
        <v>313.36599674087063</v>
      </c>
      <c r="AI63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63" s="41">
        <v>5.353693962157686E-9</v>
      </c>
      <c r="AK63" s="41">
        <v>2.4239966446406835E-17</v>
      </c>
      <c r="AL63" s="41">
        <v>3.5515864839208082E-3</v>
      </c>
      <c r="AM63" s="41">
        <v>0.9829365973265175</v>
      </c>
      <c r="AN63" s="41">
        <v>1.3511810835867695E-2</v>
      </c>
      <c r="AO63" s="41">
        <v>1.144682813120795E-31</v>
      </c>
      <c r="AP63" s="41">
        <v>0</v>
      </c>
      <c r="AQ63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63" s="50">
        <v>6.5963071500000012E-2</v>
      </c>
      <c r="AS63" s="50">
        <v>-0.68242898200000002</v>
      </c>
      <c r="AT63" s="50">
        <v>-0.23996199500000004</v>
      </c>
      <c r="AU63" s="50">
        <v>-0.96355296699999982</v>
      </c>
      <c r="AV63" s="50">
        <v>-0.41325398100000005</v>
      </c>
      <c r="AW63" s="50">
        <v>1.5094518100000001</v>
      </c>
      <c r="AX63" s="50">
        <v>-0.10997007200000002</v>
      </c>
      <c r="AY63" s="50">
        <v>-0.8239242360000002</v>
      </c>
      <c r="AZ63" s="50">
        <v>-0.14924139800000005</v>
      </c>
      <c r="BA63" s="50">
        <v>-0.28862390000000004</v>
      </c>
      <c r="BB63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4.7018214567646552</v>
      </c>
      <c r="BC63" s="52">
        <v>-0.87204999999999999</v>
      </c>
      <c r="BD63" s="53">
        <v>0.64585999999999999</v>
      </c>
      <c r="BE63" s="53">
        <v>0.79193000000000002</v>
      </c>
      <c r="BF63" s="45">
        <v>7</v>
      </c>
      <c r="BG63" s="45">
        <v>5</v>
      </c>
      <c r="BH63" s="45">
        <v>1</v>
      </c>
      <c r="BI63" s="45">
        <v>4</v>
      </c>
      <c r="BJ63" s="1">
        <v>1.0889777488896251</v>
      </c>
      <c r="BK63" s="1">
        <v>-3.3526845439296959E-2</v>
      </c>
      <c r="BL63" s="1">
        <v>3</v>
      </c>
      <c r="BM63" s="1">
        <v>6</v>
      </c>
      <c r="BN63" s="46">
        <v>6</v>
      </c>
      <c r="BO63" s="46">
        <v>5</v>
      </c>
      <c r="BP63" s="67">
        <v>4</v>
      </c>
      <c r="BQ63" s="65">
        <f>IF(Таблица4[[#This Row],[Нейронные сети]]=Таблица4[[#This Row],[Дискриминантный анализ]],1,0)</f>
        <v>1</v>
      </c>
      <c r="BR63" s="66">
        <v>4</v>
      </c>
    </row>
    <row r="64" spans="1:70" ht="17" thickBot="1" x14ac:dyDescent="0.25">
      <c r="A64" s="32" t="s">
        <v>78</v>
      </c>
      <c r="B64" s="1">
        <v>3</v>
      </c>
      <c r="C64" s="1">
        <v>3</v>
      </c>
      <c r="D64" s="33">
        <v>3</v>
      </c>
      <c r="E64" s="34">
        <v>3</v>
      </c>
      <c r="F64" s="35">
        <v>5</v>
      </c>
      <c r="G64" s="36">
        <v>7</v>
      </c>
      <c r="H64" s="37">
        <v>5</v>
      </c>
      <c r="I64" s="38">
        <v>6</v>
      </c>
      <c r="J64" s="39">
        <v>39.387805961144103</v>
      </c>
      <c r="K64" s="39">
        <v>59.543476524496</v>
      </c>
      <c r="L64" s="39">
        <v>13.679528306732125</v>
      </c>
      <c r="M64" s="39">
        <v>21.445081966763542</v>
      </c>
      <c r="N64" s="39">
        <v>21.023091963749316</v>
      </c>
      <c r="O64" s="40">
        <v>150.31445106440421</v>
      </c>
      <c r="P64" s="40">
        <v>340.66416750106555</v>
      </c>
      <c r="Q64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64" s="41">
        <v>1.0738281558604298E-6</v>
      </c>
      <c r="S64" s="41">
        <v>3.006735848487412E-11</v>
      </c>
      <c r="T64" s="41">
        <v>0.95806094038576617</v>
      </c>
      <c r="U64" s="41">
        <v>1.4092775939923741E-2</v>
      </c>
      <c r="V64" s="41">
        <v>2.7845209816086996E-2</v>
      </c>
      <c r="W64" s="41">
        <v>5.8536748560554305E-31</v>
      </c>
      <c r="X64" s="41">
        <v>0</v>
      </c>
      <c r="Y64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64" s="33">
        <v>3</v>
      </c>
      <c r="AA64" s="34">
        <v>3</v>
      </c>
      <c r="AB64" s="40">
        <v>36.294321014412731</v>
      </c>
      <c r="AC64" s="39">
        <v>39.810810341416065</v>
      </c>
      <c r="AD64" s="40">
        <v>8.1679452108500374</v>
      </c>
      <c r="AE64" s="39">
        <v>15.757583061779627</v>
      </c>
      <c r="AF64" s="39">
        <v>8.825872931444307</v>
      </c>
      <c r="AG64" s="40">
        <v>142.53542039955639</v>
      </c>
      <c r="AH64" s="40">
        <v>309.23644428318636</v>
      </c>
      <c r="AI64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64" s="41">
        <v>1.8196375937945753E-7</v>
      </c>
      <c r="AK64" s="41">
        <v>2.0907287268876539E-8</v>
      </c>
      <c r="AL64" s="41">
        <v>0.5439094317078631</v>
      </c>
      <c r="AM64" s="41">
        <v>8.7363421615399926E-3</v>
      </c>
      <c r="AN64" s="41">
        <v>0.44735402325955026</v>
      </c>
      <c r="AO64" s="41">
        <v>1.0325997952269549E-30</v>
      </c>
      <c r="AP64" s="41">
        <v>0</v>
      </c>
      <c r="AQ64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64" s="37">
        <v>0.34985477100000012</v>
      </c>
      <c r="AS64" s="37">
        <v>-0.11036809199999999</v>
      </c>
      <c r="AT64" s="37">
        <v>-0.162505908</v>
      </c>
      <c r="AU64" s="37">
        <v>-0.18686257199999998</v>
      </c>
      <c r="AV64" s="37">
        <v>0.45984859100000008</v>
      </c>
      <c r="AW64" s="37">
        <v>-1.6197713699999998E-2</v>
      </c>
      <c r="AX64" s="37">
        <v>-0.88462113600000014</v>
      </c>
      <c r="AY64" s="37">
        <v>-0.28684367900000007</v>
      </c>
      <c r="AZ64" s="37">
        <v>-0.62867520300000024</v>
      </c>
      <c r="BA64" s="37">
        <v>-0.16409074500000001</v>
      </c>
      <c r="BB64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1.6946204940931926</v>
      </c>
      <c r="BC64" s="52">
        <v>-0.38352000000000003</v>
      </c>
      <c r="BD64" s="53">
        <v>-0.11763999999999999</v>
      </c>
      <c r="BE64" s="53">
        <v>-0.59475</v>
      </c>
      <c r="BF64" s="45">
        <v>5</v>
      </c>
      <c r="BG64" s="45">
        <v>2</v>
      </c>
      <c r="BH64" s="45">
        <v>5</v>
      </c>
      <c r="BI64" s="45">
        <v>6</v>
      </c>
      <c r="BJ64" s="1">
        <v>0.73387188219415378</v>
      </c>
      <c r="BK64" s="1">
        <v>0.38920049923439648</v>
      </c>
      <c r="BL64" s="1">
        <v>3</v>
      </c>
      <c r="BM64" s="1">
        <v>6</v>
      </c>
      <c r="BN64" s="46">
        <v>6</v>
      </c>
      <c r="BO64" s="46">
        <v>4</v>
      </c>
      <c r="BP64" s="67">
        <v>3</v>
      </c>
      <c r="BQ64" s="65">
        <f>IF(Таблица4[[#This Row],[Нейронные сети]]=Таблица4[[#This Row],[Дискриминантный анализ]],1,0)</f>
        <v>1</v>
      </c>
      <c r="BR64" s="66">
        <v>6</v>
      </c>
    </row>
    <row r="65" spans="1:70" ht="17" thickBot="1" x14ac:dyDescent="0.25">
      <c r="A65" s="47" t="s">
        <v>79</v>
      </c>
      <c r="B65" s="1">
        <v>5</v>
      </c>
      <c r="C65" s="1">
        <v>5</v>
      </c>
      <c r="D65" s="33">
        <v>5</v>
      </c>
      <c r="E65" s="34">
        <v>5</v>
      </c>
      <c r="F65" s="48">
        <v>4</v>
      </c>
      <c r="G65" s="49">
        <v>7</v>
      </c>
      <c r="H65" s="50">
        <v>5</v>
      </c>
      <c r="I65" s="51">
        <v>5</v>
      </c>
      <c r="J65" s="39">
        <v>125.8010806792624</v>
      </c>
      <c r="K65" s="39">
        <v>62.352768377559229</v>
      </c>
      <c r="L65" s="39">
        <v>60.737133863666664</v>
      </c>
      <c r="M65" s="39">
        <v>58.216646397631408</v>
      </c>
      <c r="N65" s="39">
        <v>13.349996172513034</v>
      </c>
      <c r="O65" s="40">
        <v>244.66998836407933</v>
      </c>
      <c r="P65" s="40">
        <v>506.80479565924799</v>
      </c>
      <c r="Q65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65" s="41">
        <v>1.4308316065756919E-25</v>
      </c>
      <c r="S65" s="41">
        <v>5.7164080915495067E-12</v>
      </c>
      <c r="T65" s="41">
        <v>4.4876796416092705E-11</v>
      </c>
      <c r="U65" s="41">
        <v>1.1303441998411247E-10</v>
      </c>
      <c r="V65" s="41">
        <v>0.99999999983637233</v>
      </c>
      <c r="W65" s="41">
        <v>0</v>
      </c>
      <c r="X65" s="41">
        <v>0</v>
      </c>
      <c r="Y65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65" s="33">
        <v>5</v>
      </c>
      <c r="AA65" s="34">
        <v>5</v>
      </c>
      <c r="AB65" s="40">
        <v>70.825911299313162</v>
      </c>
      <c r="AC65" s="39">
        <v>51.434068954949744</v>
      </c>
      <c r="AD65" s="40">
        <v>27.576510729162123</v>
      </c>
      <c r="AE65" s="39">
        <v>24.144340733052406</v>
      </c>
      <c r="AF65" s="39">
        <v>2.2646012182447048</v>
      </c>
      <c r="AG65" s="40">
        <v>191.03137789451594</v>
      </c>
      <c r="AH65" s="40">
        <v>398.89252399347322</v>
      </c>
      <c r="AI65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65" s="41">
        <v>4.8542922764003072E-16</v>
      </c>
      <c r="AK65" s="41">
        <v>5.2592004584754245E-12</v>
      </c>
      <c r="AL65" s="41">
        <v>2.7899133403058622E-6</v>
      </c>
      <c r="AM65" s="41">
        <v>1.1085337575469758E-5</v>
      </c>
      <c r="AN65" s="41">
        <v>0.99998612474382442</v>
      </c>
      <c r="AO65" s="41">
        <v>0</v>
      </c>
      <c r="AP65" s="41">
        <v>0</v>
      </c>
      <c r="AQ65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65" s="50">
        <v>1.02409756</v>
      </c>
      <c r="AS65" s="50">
        <v>-0.38465649600000007</v>
      </c>
      <c r="AT65" s="50">
        <v>1.6189841</v>
      </c>
      <c r="AU65" s="50">
        <v>-0.55579051000000013</v>
      </c>
      <c r="AV65" s="50">
        <v>0.25550543599999997</v>
      </c>
      <c r="AW65" s="50">
        <v>-0.29527994400000002</v>
      </c>
      <c r="AX65" s="50">
        <v>-0.41983049800000005</v>
      </c>
      <c r="AY65" s="50">
        <v>0.20662244800000001</v>
      </c>
      <c r="AZ65" s="50">
        <v>-0.48035037000000008</v>
      </c>
      <c r="BA65" s="50">
        <v>-0.29567294700000007</v>
      </c>
      <c r="BB65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4.8163317643663808</v>
      </c>
      <c r="BC65" s="52">
        <v>-0.60836999999999997</v>
      </c>
      <c r="BD65" s="53">
        <v>-1.16276</v>
      </c>
      <c r="BE65" s="53">
        <v>-0.17305999999999999</v>
      </c>
      <c r="BF65" s="45">
        <v>5</v>
      </c>
      <c r="BG65" s="45">
        <v>4</v>
      </c>
      <c r="BH65" s="45">
        <v>4</v>
      </c>
      <c r="BI65" s="45">
        <v>4</v>
      </c>
      <c r="BJ65" s="1">
        <v>0.76897312933359208</v>
      </c>
      <c r="BK65" s="1">
        <v>-0.31771951889391858</v>
      </c>
      <c r="BL65" s="1">
        <v>3</v>
      </c>
      <c r="BM65" s="1">
        <v>1</v>
      </c>
      <c r="BN65" s="46">
        <v>6</v>
      </c>
      <c r="BO65" s="46">
        <v>5</v>
      </c>
      <c r="BP65" s="65">
        <v>5</v>
      </c>
      <c r="BQ65" s="65">
        <f>IF(Таблица4[[#This Row],[Нейронные сети]]=Таблица4[[#This Row],[Дискриминантный анализ]],1,0)</f>
        <v>1</v>
      </c>
      <c r="BR65" s="66">
        <v>7</v>
      </c>
    </row>
    <row r="66" spans="1:70" ht="17" thickBot="1" x14ac:dyDescent="0.25">
      <c r="A66" s="32" t="s">
        <v>80</v>
      </c>
      <c r="B66" s="1">
        <v>3</v>
      </c>
      <c r="C66" s="54">
        <v>3</v>
      </c>
      <c r="D66" s="55">
        <v>3</v>
      </c>
      <c r="E66" s="34">
        <v>3</v>
      </c>
      <c r="F66" s="35">
        <v>4</v>
      </c>
      <c r="G66" s="36">
        <v>7</v>
      </c>
      <c r="H66" s="37">
        <v>5</v>
      </c>
      <c r="I66" s="38">
        <v>5</v>
      </c>
      <c r="J66" s="39">
        <v>63.541719546977376</v>
      </c>
      <c r="K66" s="39">
        <v>87.439560191400645</v>
      </c>
      <c r="L66" s="39">
        <v>59.815295871377742</v>
      </c>
      <c r="M66" s="39">
        <v>57.003552259383355</v>
      </c>
      <c r="N66" s="39">
        <v>88.344302988041434</v>
      </c>
      <c r="O66" s="40">
        <v>255.87811832587639</v>
      </c>
      <c r="P66" s="40">
        <v>353.67179420388987</v>
      </c>
      <c r="Q66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66" s="41">
        <v>1.6708711487691392E-2</v>
      </c>
      <c r="S66" s="41">
        <v>7.2028030591703274E-8</v>
      </c>
      <c r="T66" s="41">
        <v>0.25124785639339631</v>
      </c>
      <c r="U66" s="41">
        <v>0.73204317681761122</v>
      </c>
      <c r="V66" s="41">
        <v>1.8327327039004872E-7</v>
      </c>
      <c r="W66" s="41">
        <v>0</v>
      </c>
      <c r="X66" s="41">
        <v>0</v>
      </c>
      <c r="Y66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66" s="33">
        <v>5</v>
      </c>
      <c r="AA66" s="34">
        <v>5</v>
      </c>
      <c r="AB66" s="40">
        <v>18.677514039248738</v>
      </c>
      <c r="AC66" s="39">
        <v>21.217354096208382</v>
      </c>
      <c r="AD66" s="40">
        <v>17.793612423754062</v>
      </c>
      <c r="AE66" s="39">
        <v>25.561639176314312</v>
      </c>
      <c r="AF66" s="39">
        <v>30.086662507457625</v>
      </c>
      <c r="AG66" s="40">
        <v>201.05198776629456</v>
      </c>
      <c r="AH66" s="40">
        <v>301.7982922588792</v>
      </c>
      <c r="AI66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66" s="41">
        <v>0.20493873284651346</v>
      </c>
      <c r="AK66" s="41">
        <v>3.8371919678377692E-2</v>
      </c>
      <c r="AL66" s="41">
        <v>0.74393951794265945</v>
      </c>
      <c r="AM66" s="41">
        <v>1.0929593666779765E-2</v>
      </c>
      <c r="AN66" s="41">
        <v>1.8202358656695806E-3</v>
      </c>
      <c r="AO66" s="41">
        <v>0</v>
      </c>
      <c r="AP66" s="41">
        <v>0</v>
      </c>
      <c r="AQ66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66" s="37">
        <v>0.31436830900000012</v>
      </c>
      <c r="AS66" s="37">
        <v>-0.20480106300000001</v>
      </c>
      <c r="AT66" s="37">
        <v>0.25059322299999998</v>
      </c>
      <c r="AU66" s="37">
        <v>0.6480796040000002</v>
      </c>
      <c r="AV66" s="37">
        <v>0.38554198900000008</v>
      </c>
      <c r="AW66" s="37">
        <v>0.13264614200000002</v>
      </c>
      <c r="AX66" s="37">
        <v>0.66468099100000011</v>
      </c>
      <c r="AY66" s="37">
        <v>1.10881809</v>
      </c>
      <c r="AZ66" s="37">
        <v>-7.4329865999999994E-2</v>
      </c>
      <c r="BA66" s="37">
        <v>6.1478742799999993E-2</v>
      </c>
      <c r="BB66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2.4703956109264369</v>
      </c>
      <c r="BC66" s="52">
        <v>0.29896</v>
      </c>
      <c r="BD66" s="53">
        <v>-0.70138</v>
      </c>
      <c r="BE66" s="53">
        <v>0.27217999999999998</v>
      </c>
      <c r="BF66" s="45">
        <v>5</v>
      </c>
      <c r="BG66" s="45">
        <v>4</v>
      </c>
      <c r="BH66" s="45">
        <v>1</v>
      </c>
      <c r="BI66" s="45">
        <v>4</v>
      </c>
      <c r="BJ66" s="1">
        <v>0.77801873677334576</v>
      </c>
      <c r="BK66" s="1">
        <v>6.6977387482725331E-2</v>
      </c>
      <c r="BL66" s="1">
        <v>3</v>
      </c>
      <c r="BM66" s="1">
        <v>6</v>
      </c>
      <c r="BN66" s="46">
        <v>6</v>
      </c>
      <c r="BO66" s="46">
        <v>5</v>
      </c>
      <c r="BP66" s="65">
        <v>4</v>
      </c>
      <c r="BQ66" s="65">
        <f>IF(Таблица4[[#This Row],[Нейронные сети]]=Таблица4[[#This Row],[Дискриминантный анализ]],1,0)</f>
        <v>0</v>
      </c>
      <c r="BR66" s="66">
        <v>7</v>
      </c>
    </row>
    <row r="67" spans="1:70" ht="17" thickBot="1" x14ac:dyDescent="0.25">
      <c r="A67" s="47" t="s">
        <v>81</v>
      </c>
      <c r="B67" s="1">
        <v>5</v>
      </c>
      <c r="C67" s="1">
        <v>5</v>
      </c>
      <c r="D67" s="33">
        <v>5</v>
      </c>
      <c r="E67" s="34">
        <v>5</v>
      </c>
      <c r="F67" s="48">
        <v>4</v>
      </c>
      <c r="G67" s="49">
        <v>7</v>
      </c>
      <c r="H67" s="50">
        <v>5</v>
      </c>
      <c r="I67" s="51">
        <v>5</v>
      </c>
      <c r="J67" s="39">
        <v>73.55596491849154</v>
      </c>
      <c r="K67" s="39">
        <v>60.798541706467411</v>
      </c>
      <c r="L67" s="39">
        <v>33.464554539871401</v>
      </c>
      <c r="M67" s="39">
        <v>25.389688060169505</v>
      </c>
      <c r="N67" s="39">
        <v>4.3320430614910723</v>
      </c>
      <c r="O67" s="40">
        <v>219.60280352299611</v>
      </c>
      <c r="P67" s="40">
        <v>435.32964729573104</v>
      </c>
      <c r="Q67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67" s="41">
        <v>3.4853001689928367E-16</v>
      </c>
      <c r="S67" s="41">
        <v>1.3689518734101121E-13</v>
      </c>
      <c r="T67" s="41">
        <v>4.1300577294878959E-7</v>
      </c>
      <c r="U67" s="41">
        <v>1.6721031447459113E-5</v>
      </c>
      <c r="V67" s="41">
        <v>0.99998286596264241</v>
      </c>
      <c r="W67" s="41">
        <v>0</v>
      </c>
      <c r="X67" s="41">
        <v>0</v>
      </c>
      <c r="Y67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67" s="33">
        <v>5</v>
      </c>
      <c r="AA67" s="34">
        <v>5</v>
      </c>
      <c r="AB67" s="40">
        <v>48.378120382417649</v>
      </c>
      <c r="AC67" s="39">
        <v>52.352936928797419</v>
      </c>
      <c r="AD67" s="40">
        <v>21.375968082806747</v>
      </c>
      <c r="AE67" s="39">
        <v>15.059563762664851</v>
      </c>
      <c r="AF67" s="39">
        <v>2.6799078258580846</v>
      </c>
      <c r="AG67" s="40">
        <v>190.98981463998652</v>
      </c>
      <c r="AH67" s="40">
        <v>373.6547469044736</v>
      </c>
      <c r="AI67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67" s="41">
        <v>4.4689067572319714E-11</v>
      </c>
      <c r="AK67" s="41">
        <v>4.0830959710013935E-12</v>
      </c>
      <c r="AL67" s="41">
        <v>7.6141416190859081E-5</v>
      </c>
      <c r="AM67" s="41">
        <v>1.2796249089144886E-3</v>
      </c>
      <c r="AN67" s="41">
        <v>0.99864423362612242</v>
      </c>
      <c r="AO67" s="41">
        <v>0</v>
      </c>
      <c r="AP67" s="41">
        <v>0</v>
      </c>
      <c r="AQ67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67" s="50">
        <v>0.49180062100000005</v>
      </c>
      <c r="AS67" s="50">
        <v>-0.67760445800000024</v>
      </c>
      <c r="AT67" s="50">
        <v>0.89606061600000009</v>
      </c>
      <c r="AU67" s="50">
        <v>-0.34220065100000002</v>
      </c>
      <c r="AV67" s="50">
        <v>-0.56186718499999988</v>
      </c>
      <c r="AW67" s="50">
        <v>-0.5371512100000001</v>
      </c>
      <c r="AX67" s="50">
        <v>-6.6832640699999992E-3</v>
      </c>
      <c r="AY67" s="50">
        <v>-0.51363871700000008</v>
      </c>
      <c r="AZ67" s="50">
        <v>-0.52529728899999995</v>
      </c>
      <c r="BA67" s="50">
        <v>-0.25337866800000008</v>
      </c>
      <c r="BB67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2.8292751096101472</v>
      </c>
      <c r="BC67" s="52">
        <v>-0.71672000000000002</v>
      </c>
      <c r="BD67" s="53">
        <v>-0.42536000000000002</v>
      </c>
      <c r="BE67" s="53">
        <v>3.7100000000000002E-3</v>
      </c>
      <c r="BF67" s="45">
        <v>6</v>
      </c>
      <c r="BG67" s="45">
        <v>4</v>
      </c>
      <c r="BH67" s="45">
        <v>1</v>
      </c>
      <c r="BI67" s="45">
        <v>6</v>
      </c>
      <c r="BJ67" s="1">
        <v>1.0817415127143011</v>
      </c>
      <c r="BK67" s="1">
        <v>0.32831726408030848</v>
      </c>
      <c r="BL67" s="1">
        <v>3</v>
      </c>
      <c r="BM67" s="1">
        <v>6</v>
      </c>
      <c r="BN67" s="46">
        <v>6</v>
      </c>
      <c r="BO67" s="46">
        <v>5</v>
      </c>
      <c r="BP67" s="67">
        <v>5</v>
      </c>
      <c r="BQ67" s="65">
        <f>IF(Таблица4[[#This Row],[Нейронные сети]]=Таблица4[[#This Row],[Дискриминантный анализ]],1,0)</f>
        <v>1</v>
      </c>
      <c r="BR67" s="66">
        <v>7</v>
      </c>
    </row>
    <row r="68" spans="1:70" ht="17" thickBot="1" x14ac:dyDescent="0.25">
      <c r="A68" s="32" t="s">
        <v>82</v>
      </c>
      <c r="B68" s="1">
        <v>6</v>
      </c>
      <c r="C68" s="1">
        <v>6</v>
      </c>
      <c r="D68" s="33">
        <v>6</v>
      </c>
      <c r="E68" s="34">
        <v>6</v>
      </c>
      <c r="F68" s="35">
        <v>6</v>
      </c>
      <c r="G68" s="36">
        <v>7</v>
      </c>
      <c r="H68" s="37">
        <v>6</v>
      </c>
      <c r="I68" s="38">
        <v>7</v>
      </c>
      <c r="J68" s="39">
        <v>148.38140266666596</v>
      </c>
      <c r="K68" s="39">
        <v>264.69574496044766</v>
      </c>
      <c r="L68" s="39">
        <v>105.24746089616428</v>
      </c>
      <c r="M68" s="39">
        <v>143.06885902410767</v>
      </c>
      <c r="N68" s="39">
        <v>175.26977121062529</v>
      </c>
      <c r="O68" s="40">
        <v>4.4030182777278144</v>
      </c>
      <c r="P68" s="40">
        <v>189.65917405821509</v>
      </c>
      <c r="Q68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6</v>
      </c>
      <c r="R68" s="41">
        <v>8.1579742905374369E-32</v>
      </c>
      <c r="S68" s="41">
        <v>0</v>
      </c>
      <c r="T68" s="41">
        <v>4.4256347086026128E-22</v>
      </c>
      <c r="U68" s="41">
        <v>1.9365792597260089E-30</v>
      </c>
      <c r="V68" s="41">
        <v>0</v>
      </c>
      <c r="W68" s="41">
        <v>1</v>
      </c>
      <c r="X68" s="41">
        <v>0</v>
      </c>
      <c r="Y68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6</v>
      </c>
      <c r="Z68" s="33">
        <v>6</v>
      </c>
      <c r="AA68" s="34">
        <v>6</v>
      </c>
      <c r="AB68" s="40">
        <v>140.76340785725716</v>
      </c>
      <c r="AC68" s="39">
        <v>243.24416187747076</v>
      </c>
      <c r="AD68" s="40">
        <v>89.085686202951152</v>
      </c>
      <c r="AE68" s="39">
        <v>133.03678588801773</v>
      </c>
      <c r="AF68" s="39">
        <v>151.53850328038271</v>
      </c>
      <c r="AG68" s="40">
        <v>3.2973573185593836</v>
      </c>
      <c r="AH68" s="40">
        <v>135.70139851553429</v>
      </c>
      <c r="AI68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6</v>
      </c>
      <c r="AJ68" s="41">
        <v>2.1169844113753024E-30</v>
      </c>
      <c r="AK68" s="41">
        <v>0</v>
      </c>
      <c r="AL68" s="41">
        <v>8.2294179826141751E-19</v>
      </c>
      <c r="AM68" s="41">
        <v>1.6802776556477185E-28</v>
      </c>
      <c r="AN68" s="41">
        <v>2.5816903427677083E-32</v>
      </c>
      <c r="AO68" s="41">
        <v>1</v>
      </c>
      <c r="AP68" s="41">
        <v>1.7734859949179297E-29</v>
      </c>
      <c r="AQ68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6</v>
      </c>
      <c r="AR68" s="37">
        <v>6.5963071500000012E-2</v>
      </c>
      <c r="AS68" s="37">
        <v>1.8948603500000001</v>
      </c>
      <c r="AT68" s="37">
        <v>0.17313713600000002</v>
      </c>
      <c r="AU68" s="37">
        <v>1.05584206</v>
      </c>
      <c r="AV68" s="37">
        <v>-0.54329053400000005</v>
      </c>
      <c r="AW68" s="37">
        <v>0.95128734999999998</v>
      </c>
      <c r="AX68" s="37">
        <v>-0.36818709400000005</v>
      </c>
      <c r="AY68" s="37">
        <v>1.10881809</v>
      </c>
      <c r="AZ68" s="37">
        <v>0.72572529600000024</v>
      </c>
      <c r="BA68" s="37">
        <v>-0.40140864400000004</v>
      </c>
      <c r="BB68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7.9925834210850235</v>
      </c>
      <c r="BC68" s="52">
        <v>1.2176</v>
      </c>
      <c r="BD68" s="53">
        <v>-0.31564999999999999</v>
      </c>
      <c r="BE68" s="53">
        <v>1.11757</v>
      </c>
      <c r="BF68" s="45">
        <v>7</v>
      </c>
      <c r="BG68" s="45">
        <v>1</v>
      </c>
      <c r="BH68" s="45">
        <v>5</v>
      </c>
      <c r="BI68" s="45">
        <v>6</v>
      </c>
      <c r="BJ68" s="1">
        <v>0.65999565661541693</v>
      </c>
      <c r="BK68" s="1">
        <v>0.67199469462233397</v>
      </c>
      <c r="BL68" s="1">
        <v>3</v>
      </c>
      <c r="BM68" s="1">
        <v>6</v>
      </c>
      <c r="BN68" s="46">
        <v>6</v>
      </c>
      <c r="BO68" s="46">
        <v>4</v>
      </c>
      <c r="BP68" s="67">
        <v>6</v>
      </c>
      <c r="BQ68" s="65">
        <f>IF(Таблица4[[#This Row],[Нейронные сети]]=Таблица4[[#This Row],[Дискриминантный анализ]],1,0)</f>
        <v>1</v>
      </c>
      <c r="BR68" s="66">
        <v>1</v>
      </c>
    </row>
    <row r="69" spans="1:70" ht="17" thickBot="1" x14ac:dyDescent="0.25">
      <c r="A69" s="47" t="s">
        <v>83</v>
      </c>
      <c r="B69" s="1">
        <v>3</v>
      </c>
      <c r="D69" s="33">
        <v>3</v>
      </c>
      <c r="E69" s="34">
        <v>5</v>
      </c>
      <c r="F69" s="48">
        <v>4</v>
      </c>
      <c r="G69" s="49">
        <v>7</v>
      </c>
      <c r="H69" s="50">
        <v>5</v>
      </c>
      <c r="I69" s="51">
        <v>6</v>
      </c>
      <c r="J69" s="39">
        <v>93.687283011340128</v>
      </c>
      <c r="K69" s="39">
        <v>132.33963313018864</v>
      </c>
      <c r="L69" s="39">
        <v>37.025308849147585</v>
      </c>
      <c r="M69" s="39">
        <v>85.404828905003512</v>
      </c>
      <c r="N69" s="39">
        <v>82.956175737775339</v>
      </c>
      <c r="O69" s="40">
        <v>115.97389897247052</v>
      </c>
      <c r="P69" s="40">
        <v>248.91563715604849</v>
      </c>
      <c r="Q69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69" s="41">
        <v>2.1282951651646357E-13</v>
      </c>
      <c r="S69" s="41">
        <v>5.7370603024371293E-22</v>
      </c>
      <c r="T69" s="41">
        <v>0.99999999985607912</v>
      </c>
      <c r="U69" s="41">
        <v>2.2304508908531029E-11</v>
      </c>
      <c r="V69" s="41">
        <v>1.2140342176426458E-10</v>
      </c>
      <c r="W69" s="41">
        <v>2.0533521311003302E-18</v>
      </c>
      <c r="X69" s="41">
        <v>0</v>
      </c>
      <c r="Y69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69" s="33">
        <v>3</v>
      </c>
      <c r="AA69" s="34">
        <v>5</v>
      </c>
      <c r="AB69" s="40">
        <v>55.751321342965824</v>
      </c>
      <c r="AC69" s="39">
        <v>90.723527567733655</v>
      </c>
      <c r="AD69" s="40">
        <v>10.489907010027574</v>
      </c>
      <c r="AE69" s="39">
        <v>37.494686248727824</v>
      </c>
      <c r="AF69" s="39">
        <v>36.111684124817891</v>
      </c>
      <c r="AG69" s="40">
        <v>59.483750716519268</v>
      </c>
      <c r="AH69" s="40">
        <v>199.43711284895676</v>
      </c>
      <c r="AI69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69" s="41">
        <v>6.3625350970511711E-11</v>
      </c>
      <c r="AK69" s="41">
        <v>1.0799927504460125E-18</v>
      </c>
      <c r="AL69" s="41">
        <v>0.9999959020275907</v>
      </c>
      <c r="AM69" s="41">
        <v>9.7691523031734502E-7</v>
      </c>
      <c r="AN69" s="41">
        <v>3.1209869914625031E-6</v>
      </c>
      <c r="AO69" s="41">
        <v>6.562241234496964E-12</v>
      </c>
      <c r="AP69" s="41">
        <v>0</v>
      </c>
      <c r="AQ69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69" s="50">
        <v>0.34985477100000012</v>
      </c>
      <c r="AS69" s="50">
        <v>0.48148753900000008</v>
      </c>
      <c r="AT69" s="50">
        <v>4.4043657400000005E-2</v>
      </c>
      <c r="AU69" s="50">
        <v>-5.0941752399999998E-2</v>
      </c>
      <c r="AV69" s="50">
        <v>0.14404553300000003</v>
      </c>
      <c r="AW69" s="50">
        <v>0.11404066</v>
      </c>
      <c r="AX69" s="50">
        <v>-0.72969092300000016</v>
      </c>
      <c r="AY69" s="50">
        <v>0.94432938399999999</v>
      </c>
      <c r="AZ69" s="50">
        <v>0.12643304000000002</v>
      </c>
      <c r="BA69" s="50">
        <v>1.57467406</v>
      </c>
      <c r="BB69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4.3123084419459703</v>
      </c>
      <c r="BC69" s="52">
        <v>0.52302999999999999</v>
      </c>
      <c r="BD69" s="53">
        <v>-0.1583</v>
      </c>
      <c r="BE69" s="53">
        <v>-0.26989999999999997</v>
      </c>
      <c r="BF69" s="45">
        <v>5</v>
      </c>
      <c r="BG69" s="45">
        <v>2</v>
      </c>
      <c r="BH69" s="45">
        <v>5</v>
      </c>
      <c r="BI69" s="45">
        <v>6</v>
      </c>
      <c r="BJ69" s="1">
        <v>0.65278294067085241</v>
      </c>
      <c r="BK69" s="1">
        <v>0.52054291291865173</v>
      </c>
      <c r="BL69" s="1">
        <v>3</v>
      </c>
      <c r="BM69" s="1">
        <v>6</v>
      </c>
      <c r="BN69" s="46">
        <v>6</v>
      </c>
      <c r="BO69" s="46">
        <v>4</v>
      </c>
      <c r="BP69" s="65">
        <v>3</v>
      </c>
      <c r="BQ69" s="65">
        <f>IF(Таблица4[[#This Row],[Нейронные сети]]=Таблица4[[#This Row],[Дискриминантный анализ]],1,0)</f>
        <v>1</v>
      </c>
      <c r="BR69" s="66">
        <v>6</v>
      </c>
    </row>
    <row r="70" spans="1:70" ht="17" thickBot="1" x14ac:dyDescent="0.25">
      <c r="A70" s="32" t="s">
        <v>84</v>
      </c>
      <c r="B70" s="1">
        <v>5</v>
      </c>
      <c r="D70" s="33">
        <v>5</v>
      </c>
      <c r="E70" s="34">
        <v>5</v>
      </c>
      <c r="F70" s="35">
        <v>4</v>
      </c>
      <c r="G70" s="36">
        <v>7</v>
      </c>
      <c r="H70" s="37">
        <v>5</v>
      </c>
      <c r="I70" s="38">
        <v>5</v>
      </c>
      <c r="J70" s="39">
        <v>104.72997566741543</v>
      </c>
      <c r="K70" s="39">
        <v>72.091913187023422</v>
      </c>
      <c r="L70" s="39">
        <v>49.876155956489505</v>
      </c>
      <c r="M70" s="39">
        <v>36.862983030039288</v>
      </c>
      <c r="N70" s="39">
        <v>9.0073676347257496</v>
      </c>
      <c r="O70" s="40">
        <v>202.98077667428322</v>
      </c>
      <c r="P70" s="40">
        <v>497.33149155057635</v>
      </c>
      <c r="Q70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70" s="41">
        <v>6.1394687568666943E-22</v>
      </c>
      <c r="S70" s="41">
        <v>5.0038554127986506E-15</v>
      </c>
      <c r="T70" s="41">
        <v>1.1680547095304286E-9</v>
      </c>
      <c r="U70" s="41">
        <v>5.5861133788144046E-7</v>
      </c>
      <c r="V70" s="41">
        <v>0.99999944022060228</v>
      </c>
      <c r="W70" s="41">
        <v>0</v>
      </c>
      <c r="X70" s="41">
        <v>0</v>
      </c>
      <c r="Y70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0" s="33">
        <v>5</v>
      </c>
      <c r="AA70" s="34">
        <v>5</v>
      </c>
      <c r="AB70" s="40">
        <v>75.819826178274141</v>
      </c>
      <c r="AC70" s="39">
        <v>70.654989930992727</v>
      </c>
      <c r="AD70" s="40">
        <v>31.074331656025858</v>
      </c>
      <c r="AE70" s="39">
        <v>18.683134067827915</v>
      </c>
      <c r="AF70" s="39">
        <v>3.3608496548770281</v>
      </c>
      <c r="AG70" s="40">
        <v>180.43922936723064</v>
      </c>
      <c r="AH70" s="40">
        <v>410.0292845680512</v>
      </c>
      <c r="AI70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0" s="41">
        <v>6.9125184725781958E-17</v>
      </c>
      <c r="AK70" s="41">
        <v>6.0964215123916183E-16</v>
      </c>
      <c r="AL70" s="41">
        <v>8.394092887245526E-7</v>
      </c>
      <c r="AM70" s="41">
        <v>2.9414407409410215E-4</v>
      </c>
      <c r="AN70" s="41">
        <v>0.99970501651661658</v>
      </c>
      <c r="AO70" s="41">
        <v>0</v>
      </c>
      <c r="AP70" s="41">
        <v>0</v>
      </c>
      <c r="AQ70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0" s="37">
        <v>0.98861109600000008</v>
      </c>
      <c r="AS70" s="37">
        <v>-0.34904015399999999</v>
      </c>
      <c r="AT70" s="37">
        <v>0.76696713699999997</v>
      </c>
      <c r="AU70" s="37">
        <v>-0.24511435100000004</v>
      </c>
      <c r="AV70" s="37">
        <v>-0.20891082600000002</v>
      </c>
      <c r="AW70" s="37">
        <v>0.20706807000000002</v>
      </c>
      <c r="AX70" s="37">
        <v>-0.16161347700000001</v>
      </c>
      <c r="AY70" s="37">
        <v>0.8982227009999999</v>
      </c>
      <c r="AZ70" s="37">
        <v>-0.58223005299999997</v>
      </c>
      <c r="BA70" s="37">
        <v>-0.41080737300000009</v>
      </c>
      <c r="BB70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3.1746989504574081</v>
      </c>
      <c r="BC70" s="52">
        <v>-0.43667</v>
      </c>
      <c r="BD70" s="53">
        <v>-0.93822000000000005</v>
      </c>
      <c r="BE70" s="53">
        <v>0.40439000000000003</v>
      </c>
      <c r="BF70" s="45">
        <v>7</v>
      </c>
      <c r="BG70" s="45">
        <v>4</v>
      </c>
      <c r="BH70" s="45">
        <v>1</v>
      </c>
      <c r="BI70" s="45">
        <v>6</v>
      </c>
      <c r="BJ70" s="1">
        <v>1.316305424097266</v>
      </c>
      <c r="BK70" s="1">
        <v>0.23322429534535569</v>
      </c>
      <c r="BL70" s="1">
        <v>3</v>
      </c>
      <c r="BM70" s="1">
        <v>6</v>
      </c>
      <c r="BN70" s="46">
        <v>6</v>
      </c>
      <c r="BO70" s="46">
        <v>5</v>
      </c>
      <c r="BP70" s="67">
        <v>5</v>
      </c>
      <c r="BQ70" s="65">
        <f>IF(Таблица4[[#This Row],[Нейронные сети]]=Таблица4[[#This Row],[Дискриминантный анализ]],1,0)</f>
        <v>1</v>
      </c>
      <c r="BR70" s="66">
        <v>7</v>
      </c>
    </row>
    <row r="71" spans="1:70" ht="17" thickBot="1" x14ac:dyDescent="0.25">
      <c r="A71" s="47" t="s">
        <v>85</v>
      </c>
      <c r="B71" s="1">
        <v>3</v>
      </c>
      <c r="D71" s="33">
        <v>4</v>
      </c>
      <c r="E71" s="34">
        <v>3</v>
      </c>
      <c r="F71" s="48">
        <v>5</v>
      </c>
      <c r="G71" s="49">
        <v>7</v>
      </c>
      <c r="H71" s="50">
        <v>5</v>
      </c>
      <c r="I71" s="51">
        <v>6</v>
      </c>
      <c r="J71" s="39">
        <v>71.779189704118252</v>
      </c>
      <c r="K71" s="39">
        <v>125.05399700794545</v>
      </c>
      <c r="L71" s="39">
        <v>22.923637855248931</v>
      </c>
      <c r="M71" s="39">
        <v>60.148370424574743</v>
      </c>
      <c r="N71" s="39">
        <v>59.018643702030957</v>
      </c>
      <c r="O71" s="40">
        <v>93.119759812755817</v>
      </c>
      <c r="P71" s="40">
        <v>218.60883842327348</v>
      </c>
      <c r="Q71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71" s="41">
        <v>1.054811645172299E-11</v>
      </c>
      <c r="S71" s="41">
        <v>1.8993554115139523E-23</v>
      </c>
      <c r="T71" s="41">
        <v>0.99999997749434832</v>
      </c>
      <c r="U71" s="41">
        <v>5.8969029723756478E-9</v>
      </c>
      <c r="V71" s="41">
        <v>1.659820046352253E-8</v>
      </c>
      <c r="W71" s="41">
        <v>1.633193855401939E-16</v>
      </c>
      <c r="X71" s="41">
        <v>0</v>
      </c>
      <c r="Y71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71" s="33">
        <v>4</v>
      </c>
      <c r="AA71" s="34">
        <v>3</v>
      </c>
      <c r="AB71" s="40">
        <v>54.113136894617142</v>
      </c>
      <c r="AC71" s="39">
        <v>106.15411149117284</v>
      </c>
      <c r="AD71" s="40">
        <v>16.784009062501557</v>
      </c>
      <c r="AE71" s="39">
        <v>52.870160178295606</v>
      </c>
      <c r="AF71" s="39">
        <v>45.100992410338606</v>
      </c>
      <c r="AG71" s="40">
        <v>63.319691304442173</v>
      </c>
      <c r="AH71" s="40">
        <v>186.51778485710585</v>
      </c>
      <c r="AI71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71" s="41">
        <v>3.3581936850034371E-9</v>
      </c>
      <c r="AK71" s="41">
        <v>1.1206253214424006E-20</v>
      </c>
      <c r="AL71" s="41">
        <v>0.99999917516973291</v>
      </c>
      <c r="AM71" s="41">
        <v>1.0419897689360104E-8</v>
      </c>
      <c r="AN71" s="41">
        <v>8.1102974535435926E-7</v>
      </c>
      <c r="AO71" s="41">
        <v>2.2430378018221657E-11</v>
      </c>
      <c r="AP71" s="41">
        <v>0</v>
      </c>
      <c r="AQ71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71" s="50">
        <v>-0.35987447800000011</v>
      </c>
      <c r="AS71" s="50">
        <v>-0.56344769600000011</v>
      </c>
      <c r="AT71" s="50">
        <v>-0.44651156100000006</v>
      </c>
      <c r="AU71" s="50">
        <v>-0.10919353200000002</v>
      </c>
      <c r="AV71" s="50">
        <v>0.66419174600000019</v>
      </c>
      <c r="AW71" s="50">
        <v>-0.29527994400000002</v>
      </c>
      <c r="AX71" s="50">
        <v>1.2844018400000001</v>
      </c>
      <c r="AY71" s="50">
        <v>-1.04199639</v>
      </c>
      <c r="AZ71" s="50">
        <v>-0.55825836299999998</v>
      </c>
      <c r="BA71" s="50">
        <v>-0.29567294700000007</v>
      </c>
      <c r="BB71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4.3211391226875007</v>
      </c>
      <c r="BC71" s="52">
        <v>-0.47685</v>
      </c>
      <c r="BD71" s="53">
        <v>0.30458000000000002</v>
      </c>
      <c r="BE71" s="53">
        <v>-0.29165999999999997</v>
      </c>
      <c r="BF71" s="45">
        <v>5</v>
      </c>
      <c r="BG71" s="45">
        <v>2</v>
      </c>
      <c r="BH71" s="45">
        <v>1</v>
      </c>
      <c r="BI71" s="45">
        <v>4</v>
      </c>
      <c r="BJ71" s="1">
        <v>0.88843710103102569</v>
      </c>
      <c r="BK71" s="1">
        <v>-0.3950403873507744</v>
      </c>
      <c r="BL71" s="1">
        <v>3</v>
      </c>
      <c r="BM71" s="1">
        <v>1</v>
      </c>
      <c r="BN71" s="46">
        <v>6</v>
      </c>
      <c r="BO71" s="46">
        <v>5</v>
      </c>
      <c r="BP71" s="65">
        <v>5</v>
      </c>
      <c r="BQ71" s="65">
        <f>IF(Таблица4[[#This Row],[Нейронные сети]]=Таблица4[[#This Row],[Дискриминантный анализ]],1,0)</f>
        <v>0</v>
      </c>
      <c r="BR71" s="66">
        <v>5</v>
      </c>
    </row>
    <row r="72" spans="1:70" ht="17" thickBot="1" x14ac:dyDescent="0.25">
      <c r="A72" s="32" t="s">
        <v>86</v>
      </c>
      <c r="B72" s="1">
        <v>5</v>
      </c>
      <c r="D72" s="33">
        <v>5</v>
      </c>
      <c r="E72" s="34">
        <v>5</v>
      </c>
      <c r="F72" s="35">
        <v>4</v>
      </c>
      <c r="G72" s="36">
        <v>7</v>
      </c>
      <c r="H72" s="37">
        <v>5</v>
      </c>
      <c r="I72" s="38">
        <v>5</v>
      </c>
      <c r="J72" s="39">
        <v>103.06689252031653</v>
      </c>
      <c r="K72" s="39">
        <v>95.534300998345998</v>
      </c>
      <c r="L72" s="39">
        <v>48.707210862377252</v>
      </c>
      <c r="M72" s="39">
        <v>39.47355187182589</v>
      </c>
      <c r="N72" s="39">
        <v>10.55607533552247</v>
      </c>
      <c r="O72" s="40">
        <v>189.07779615358098</v>
      </c>
      <c r="P72" s="40">
        <v>456.59503617264005</v>
      </c>
      <c r="Q72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72" s="41">
        <v>3.0588798119755507E-21</v>
      </c>
      <c r="S72" s="41">
        <v>8.8135854687141272E-20</v>
      </c>
      <c r="T72" s="41">
        <v>4.5456300725861866E-9</v>
      </c>
      <c r="U72" s="41">
        <v>3.2849565350825827E-7</v>
      </c>
      <c r="V72" s="41">
        <v>0.99999966695871634</v>
      </c>
      <c r="W72" s="41">
        <v>0</v>
      </c>
      <c r="X72" s="41">
        <v>0</v>
      </c>
      <c r="Y72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2" s="33">
        <v>5</v>
      </c>
      <c r="AA72" s="34">
        <v>5</v>
      </c>
      <c r="AB72" s="40">
        <v>68.502612387433402</v>
      </c>
      <c r="AC72" s="39">
        <v>80.055409024662183</v>
      </c>
      <c r="AD72" s="40">
        <v>25.259611718622988</v>
      </c>
      <c r="AE72" s="39">
        <v>17.974532145720907</v>
      </c>
      <c r="AF72" s="39">
        <v>4.8713221530919455</v>
      </c>
      <c r="AG72" s="40">
        <v>154.37619014718868</v>
      </c>
      <c r="AH72" s="40">
        <v>376.61958509099924</v>
      </c>
      <c r="AI72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2" s="41">
        <v>5.7051960569382853E-15</v>
      </c>
      <c r="AK72" s="41">
        <v>1.1790206164601512E-17</v>
      </c>
      <c r="AL72" s="41">
        <v>3.2684785891512817E-5</v>
      </c>
      <c r="AM72" s="41">
        <v>8.9156402885285952E-4</v>
      </c>
      <c r="AN72" s="41">
        <v>0.99907575118524994</v>
      </c>
      <c r="AO72" s="41">
        <v>0</v>
      </c>
      <c r="AP72" s="41">
        <v>0</v>
      </c>
      <c r="AQ72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2" s="37">
        <v>0.95312463400000014</v>
      </c>
      <c r="AS72" s="37">
        <v>-0.29469330500000002</v>
      </c>
      <c r="AT72" s="37">
        <v>1.18006627</v>
      </c>
      <c r="AU72" s="37">
        <v>-0.51695599000000003</v>
      </c>
      <c r="AV72" s="37">
        <v>-0.46898393200000005</v>
      </c>
      <c r="AW72" s="37">
        <v>9.5435178200000012E-2</v>
      </c>
      <c r="AX72" s="37">
        <v>-0.83297773100000005</v>
      </c>
      <c r="AY72" s="37">
        <v>-0.75164889400000023</v>
      </c>
      <c r="AZ72" s="37">
        <v>-0.5163079049999999</v>
      </c>
      <c r="BA72" s="37">
        <v>-0.36381373000000006</v>
      </c>
      <c r="BB72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4.5419066536926795</v>
      </c>
      <c r="BC72" s="52">
        <v>-0.81259999999999999</v>
      </c>
      <c r="BD72" s="53">
        <v>-0.55593999999999999</v>
      </c>
      <c r="BE72" s="53">
        <v>0.1275</v>
      </c>
      <c r="BF72" s="45">
        <v>5</v>
      </c>
      <c r="BG72" s="45">
        <v>4</v>
      </c>
      <c r="BH72" s="45">
        <v>1</v>
      </c>
      <c r="BI72" s="45">
        <v>6</v>
      </c>
      <c r="BJ72" s="1">
        <v>1.2707433600120801</v>
      </c>
      <c r="BK72" s="1">
        <v>0.37599499781211321</v>
      </c>
      <c r="BL72" s="1">
        <v>3</v>
      </c>
      <c r="BM72" s="1">
        <v>6</v>
      </c>
      <c r="BN72" s="46">
        <v>6</v>
      </c>
      <c r="BO72" s="46">
        <v>5</v>
      </c>
      <c r="BP72" s="65">
        <v>5</v>
      </c>
      <c r="BQ72" s="65">
        <f>IF(Таблица4[[#This Row],[Нейронные сети]]=Таблица4[[#This Row],[Дискриминантный анализ]],1,0)</f>
        <v>1</v>
      </c>
      <c r="BR72" s="66">
        <v>7</v>
      </c>
    </row>
    <row r="73" spans="1:70" ht="17" thickBot="1" x14ac:dyDescent="0.25">
      <c r="A73" s="47" t="s">
        <v>87</v>
      </c>
      <c r="B73" s="1">
        <v>5</v>
      </c>
      <c r="D73" s="33">
        <v>5</v>
      </c>
      <c r="E73" s="34">
        <v>5</v>
      </c>
      <c r="F73" s="48">
        <v>4</v>
      </c>
      <c r="G73" s="49">
        <v>7</v>
      </c>
      <c r="H73" s="50">
        <v>5</v>
      </c>
      <c r="I73" s="51">
        <v>5</v>
      </c>
      <c r="J73" s="39">
        <v>195.30948368406644</v>
      </c>
      <c r="K73" s="39">
        <v>102.08991995585809</v>
      </c>
      <c r="L73" s="39">
        <v>110.87955092510347</v>
      </c>
      <c r="M73" s="39">
        <v>87.81662399771551</v>
      </c>
      <c r="N73" s="39">
        <v>27.252581165707195</v>
      </c>
      <c r="O73" s="40">
        <v>298.75114577769511</v>
      </c>
      <c r="P73" s="40">
        <v>625.67557323714959</v>
      </c>
      <c r="Q73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73" s="41">
        <v>0</v>
      </c>
      <c r="S73" s="41">
        <v>1.4035192391464882E-17</v>
      </c>
      <c r="T73" s="41">
        <v>6.0623680711326633E-19</v>
      </c>
      <c r="U73" s="41">
        <v>4.4112859988554951E-14</v>
      </c>
      <c r="V73" s="41">
        <v>0.99999999999995592</v>
      </c>
      <c r="W73" s="41">
        <v>0</v>
      </c>
      <c r="X73" s="41">
        <v>0</v>
      </c>
      <c r="Y73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3" s="33">
        <v>5</v>
      </c>
      <c r="AA73" s="34">
        <v>5</v>
      </c>
      <c r="AB73" s="40">
        <v>141.12022269019556</v>
      </c>
      <c r="AC73" s="39">
        <v>83.978223239732017</v>
      </c>
      <c r="AD73" s="40">
        <v>71.166029871856466</v>
      </c>
      <c r="AE73" s="39">
        <v>53.667465066743723</v>
      </c>
      <c r="AF73" s="39">
        <v>16.731549634570175</v>
      </c>
      <c r="AG73" s="40">
        <v>251.13611314659164</v>
      </c>
      <c r="AH73" s="40">
        <v>510.67556141315976</v>
      </c>
      <c r="AI73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3" s="41">
        <v>3.6590985418890955E-28</v>
      </c>
      <c r="AK73" s="41">
        <v>6.2446826038404933E-16</v>
      </c>
      <c r="AL73" s="41">
        <v>1.3234601050346913E-12</v>
      </c>
      <c r="AM73" s="41">
        <v>5.9613948304525869E-9</v>
      </c>
      <c r="AN73" s="41">
        <v>0.99999999403728101</v>
      </c>
      <c r="AO73" s="41">
        <v>0</v>
      </c>
      <c r="AP73" s="41">
        <v>0</v>
      </c>
      <c r="AQ73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3" s="50">
        <v>1.41444865</v>
      </c>
      <c r="AS73" s="50">
        <v>-0.36159810700000006</v>
      </c>
      <c r="AT73" s="50">
        <v>1.64480279</v>
      </c>
      <c r="AU73" s="50">
        <v>0.66749686400000008</v>
      </c>
      <c r="AV73" s="50">
        <v>-4.1720971499999995E-2</v>
      </c>
      <c r="AW73" s="50">
        <v>-0.25806898000000006</v>
      </c>
      <c r="AX73" s="50">
        <v>-0.83297773100000005</v>
      </c>
      <c r="AY73" s="50">
        <v>0.3075587010000001</v>
      </c>
      <c r="AZ73" s="50">
        <v>-0.35000430400000004</v>
      </c>
      <c r="BA73" s="50">
        <v>-0.37791182300000009</v>
      </c>
      <c r="BB73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6.4044513063279513</v>
      </c>
      <c r="BC73" s="52">
        <v>-0.26500000000000001</v>
      </c>
      <c r="BD73" s="53">
        <v>-1.5057499999999999</v>
      </c>
      <c r="BE73" s="53">
        <v>-2.3800000000000002E-3</v>
      </c>
      <c r="BF73" s="45">
        <v>7</v>
      </c>
      <c r="BG73" s="45">
        <v>4</v>
      </c>
      <c r="BH73" s="45">
        <v>1</v>
      </c>
      <c r="BI73" s="45">
        <v>4</v>
      </c>
      <c r="BJ73" s="1">
        <v>1.448073007133527</v>
      </c>
      <c r="BK73" s="1">
        <v>-7.7029958072480156E-2</v>
      </c>
      <c r="BL73" s="1">
        <v>3</v>
      </c>
      <c r="BM73" s="1">
        <v>6</v>
      </c>
      <c r="BN73" s="46">
        <v>6</v>
      </c>
      <c r="BO73" s="46">
        <v>5</v>
      </c>
      <c r="BP73" s="65">
        <v>5</v>
      </c>
      <c r="BQ73" s="65">
        <f>IF(Таблица4[[#This Row],[Нейронные сети]]=Таблица4[[#This Row],[Дискриминантный анализ]],1,0)</f>
        <v>1</v>
      </c>
      <c r="BR73" s="66">
        <v>7</v>
      </c>
    </row>
    <row r="74" spans="1:70" ht="17" thickBot="1" x14ac:dyDescent="0.25">
      <c r="A74" s="32" t="s">
        <v>88</v>
      </c>
      <c r="B74" s="1">
        <v>3</v>
      </c>
      <c r="D74" s="33">
        <v>3</v>
      </c>
      <c r="E74" s="34">
        <v>3</v>
      </c>
      <c r="F74" s="35">
        <v>5</v>
      </c>
      <c r="G74" s="36">
        <v>7</v>
      </c>
      <c r="H74" s="37">
        <v>5</v>
      </c>
      <c r="I74" s="38">
        <v>6</v>
      </c>
      <c r="J74" s="39">
        <v>23.749001941406775</v>
      </c>
      <c r="K74" s="39">
        <v>70.844694382224858</v>
      </c>
      <c r="L74" s="39">
        <v>12.107814514206074</v>
      </c>
      <c r="M74" s="39">
        <v>20.357855241959001</v>
      </c>
      <c r="N74" s="39">
        <v>53.526612111118425</v>
      </c>
      <c r="O74" s="40">
        <v>141.15141963170629</v>
      </c>
      <c r="P74" s="40">
        <v>239.24026313157066</v>
      </c>
      <c r="Q74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74" s="41">
        <v>1.2549916788534216E-3</v>
      </c>
      <c r="S74" s="41">
        <v>4.9642073468427647E-14</v>
      </c>
      <c r="T74" s="41">
        <v>0.98734598114842365</v>
      </c>
      <c r="U74" s="41">
        <v>1.1399026028521386E-2</v>
      </c>
      <c r="V74" s="41">
        <v>1.1441519050603814E-9</v>
      </c>
      <c r="W74" s="41">
        <v>2.6849642327961511E-29</v>
      </c>
      <c r="X74" s="41">
        <v>0</v>
      </c>
      <c r="Y74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74" s="33">
        <v>3</v>
      </c>
      <c r="AA74" s="34">
        <v>3</v>
      </c>
      <c r="AB74" s="40">
        <v>19.329457311118862</v>
      </c>
      <c r="AC74" s="39">
        <v>60.312447977248318</v>
      </c>
      <c r="AD74" s="40">
        <v>9.7058757079834042</v>
      </c>
      <c r="AE74" s="39">
        <v>19.956795679877899</v>
      </c>
      <c r="AF74" s="39">
        <v>45.35910576675164</v>
      </c>
      <c r="AG74" s="40">
        <v>133.85973264309794</v>
      </c>
      <c r="AH74" s="40">
        <v>203.55026284552406</v>
      </c>
      <c r="AI74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74" s="41">
        <v>3.4589507472935826E-3</v>
      </c>
      <c r="AK74" s="41">
        <v>2.9074333643960011E-12</v>
      </c>
      <c r="AL74" s="41">
        <v>0.99232825305550509</v>
      </c>
      <c r="AM74" s="41">
        <v>4.2127756521028329E-3</v>
      </c>
      <c r="AN74" s="41">
        <v>2.054219110862203E-8</v>
      </c>
      <c r="AO74" s="41">
        <v>3.1111419385375391E-28</v>
      </c>
      <c r="AP74" s="41">
        <v>0</v>
      </c>
      <c r="AQ74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74" s="37">
        <v>-0.35987447800000011</v>
      </c>
      <c r="AS74" s="37">
        <v>-0.27858790700000008</v>
      </c>
      <c r="AT74" s="37">
        <v>-0.39487417000000008</v>
      </c>
      <c r="AU74" s="37">
        <v>-0.18686257199999998</v>
      </c>
      <c r="AV74" s="37">
        <v>0.42269529</v>
      </c>
      <c r="AW74" s="37">
        <v>0.74662704800000013</v>
      </c>
      <c r="AX74" s="37">
        <v>-0.16161347700000001</v>
      </c>
      <c r="AY74" s="37">
        <v>0.40600270100000008</v>
      </c>
      <c r="AZ74" s="37">
        <v>0.41858801500000009</v>
      </c>
      <c r="BA74" s="37">
        <v>-6.66204003E-3</v>
      </c>
      <c r="BB74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1.5003047690563112</v>
      </c>
      <c r="BC74" s="52">
        <v>8.5000000000000006E-2</v>
      </c>
      <c r="BD74" s="53">
        <v>0.30169000000000001</v>
      </c>
      <c r="BE74" s="53">
        <v>7.3969999999999994E-2</v>
      </c>
      <c r="BF74" s="45">
        <v>5</v>
      </c>
      <c r="BG74" s="45">
        <v>2</v>
      </c>
      <c r="BH74" s="45">
        <v>4</v>
      </c>
      <c r="BI74" s="45">
        <v>0</v>
      </c>
      <c r="BJ74" s="1">
        <v>0.1342820150718767</v>
      </c>
      <c r="BK74" s="1">
        <v>-1.5100498901441981</v>
      </c>
      <c r="BL74" s="1">
        <v>0</v>
      </c>
      <c r="BM74" s="1">
        <v>5</v>
      </c>
      <c r="BN74" s="46">
        <v>2</v>
      </c>
      <c r="BO74" s="46">
        <v>6</v>
      </c>
      <c r="BP74" s="67">
        <v>3</v>
      </c>
      <c r="BQ74" s="65">
        <f>IF(Таблица4[[#This Row],[Нейронные сети]]=Таблица4[[#This Row],[Дискриминантный анализ]],1,0)</f>
        <v>1</v>
      </c>
      <c r="BR74" s="66">
        <v>6</v>
      </c>
    </row>
    <row r="75" spans="1:70" ht="17" thickBot="1" x14ac:dyDescent="0.25">
      <c r="A75" s="47" t="s">
        <v>89</v>
      </c>
      <c r="B75" s="1">
        <v>5</v>
      </c>
      <c r="C75" s="1">
        <v>5</v>
      </c>
      <c r="D75" s="33">
        <v>5</v>
      </c>
      <c r="E75" s="34">
        <v>5</v>
      </c>
      <c r="F75" s="48">
        <v>4</v>
      </c>
      <c r="G75" s="49">
        <v>7</v>
      </c>
      <c r="H75" s="50">
        <v>5</v>
      </c>
      <c r="I75" s="51">
        <v>5</v>
      </c>
      <c r="J75" s="39">
        <v>150.76706817498163</v>
      </c>
      <c r="K75" s="39">
        <v>91.120394882660094</v>
      </c>
      <c r="L75" s="39">
        <v>74.352940335264734</v>
      </c>
      <c r="M75" s="39">
        <v>64.49339021072926</v>
      </c>
      <c r="N75" s="39">
        <v>18.522321684702835</v>
      </c>
      <c r="O75" s="40">
        <v>249.55249920776308</v>
      </c>
      <c r="P75" s="40">
        <v>525.49829788305385</v>
      </c>
      <c r="Q75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75" s="41">
        <v>7.2019389732316975E-30</v>
      </c>
      <c r="S75" s="41">
        <v>4.3000025715513041E-17</v>
      </c>
      <c r="T75" s="41">
        <v>6.5848100633935218E-13</v>
      </c>
      <c r="U75" s="41">
        <v>6.5071276041521831E-11</v>
      </c>
      <c r="V75" s="41">
        <v>0.99999999993427013</v>
      </c>
      <c r="W75" s="41">
        <v>0</v>
      </c>
      <c r="X75" s="41">
        <v>0</v>
      </c>
      <c r="Y75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5" s="33">
        <v>5</v>
      </c>
      <c r="AA75" s="34">
        <v>5</v>
      </c>
      <c r="AB75" s="40">
        <v>132.31555988539614</v>
      </c>
      <c r="AC75" s="39">
        <v>77.02534615291961</v>
      </c>
      <c r="AD75" s="40">
        <v>62.885493042864894</v>
      </c>
      <c r="AE75" s="39">
        <v>59.334326714635473</v>
      </c>
      <c r="AF75" s="39">
        <v>14.388379543140649</v>
      </c>
      <c r="AG75" s="40">
        <v>228.94419816420518</v>
      </c>
      <c r="AH75" s="40">
        <v>472.71961762510347</v>
      </c>
      <c r="AI75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5" s="41">
        <v>9.256982082911246E-27</v>
      </c>
      <c r="AK75" s="41">
        <v>6.2588641863330788E-15</v>
      </c>
      <c r="AL75" s="41">
        <v>2.5762835612615773E-11</v>
      </c>
      <c r="AM75" s="41">
        <v>1.086404603076346E-10</v>
      </c>
      <c r="AN75" s="41">
        <v>0.99999999986559041</v>
      </c>
      <c r="AO75" s="41">
        <v>0</v>
      </c>
      <c r="AP75" s="41">
        <v>0</v>
      </c>
      <c r="AQ75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5" s="50">
        <v>1.2725028</v>
      </c>
      <c r="AS75" s="50">
        <v>-0.26610090300000006</v>
      </c>
      <c r="AT75" s="50">
        <v>0.79278583300000016</v>
      </c>
      <c r="AU75" s="50">
        <v>0.6480796040000002</v>
      </c>
      <c r="AV75" s="50">
        <v>-0.20891082600000002</v>
      </c>
      <c r="AW75" s="50">
        <v>-1.07671019</v>
      </c>
      <c r="AX75" s="50">
        <v>-5.8326668300000009E-2</v>
      </c>
      <c r="AY75" s="50">
        <v>-6.0048640899999998E-2</v>
      </c>
      <c r="AZ75" s="50">
        <v>-0.41292999100000011</v>
      </c>
      <c r="BA75" s="50">
        <v>-0.28392453600000006</v>
      </c>
      <c r="BB75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4.1996703406761933</v>
      </c>
      <c r="BC75" s="52">
        <v>-0.21204999999999999</v>
      </c>
      <c r="BD75" s="53">
        <v>-1.0889800000000001</v>
      </c>
      <c r="BE75" s="53">
        <v>-0.21223</v>
      </c>
      <c r="BF75" s="45">
        <v>3</v>
      </c>
      <c r="BG75" s="45">
        <v>4</v>
      </c>
      <c r="BH75" s="45">
        <v>4</v>
      </c>
      <c r="BI75" s="45">
        <v>0</v>
      </c>
      <c r="BJ75" s="1">
        <v>5.0882016423093437E-2</v>
      </c>
      <c r="BK75" s="1">
        <v>-1.2433433637276461</v>
      </c>
      <c r="BL75" s="1">
        <v>0</v>
      </c>
      <c r="BM75" s="1">
        <v>5</v>
      </c>
      <c r="BN75" s="46">
        <v>2</v>
      </c>
      <c r="BO75" s="46">
        <v>6</v>
      </c>
      <c r="BP75" s="65">
        <v>5</v>
      </c>
      <c r="BQ75" s="65">
        <f>IF(Таблица4[[#This Row],[Нейронные сети]]=Таблица4[[#This Row],[Дискриминантный анализ]],1,0)</f>
        <v>1</v>
      </c>
      <c r="BR75" s="66">
        <v>7</v>
      </c>
    </row>
    <row r="76" spans="1:70" ht="17" thickBot="1" x14ac:dyDescent="0.25">
      <c r="A76" s="32" t="s">
        <v>90</v>
      </c>
      <c r="B76" s="1">
        <v>7</v>
      </c>
      <c r="D76" s="33">
        <v>7</v>
      </c>
      <c r="E76" s="34">
        <v>7</v>
      </c>
      <c r="F76" s="35">
        <v>1</v>
      </c>
      <c r="G76" s="36">
        <v>7</v>
      </c>
      <c r="H76" s="37">
        <v>3</v>
      </c>
      <c r="I76" s="38">
        <v>2</v>
      </c>
      <c r="J76" s="39">
        <v>361.57759333509915</v>
      </c>
      <c r="K76" s="39">
        <v>491.95110193111185</v>
      </c>
      <c r="L76" s="39">
        <v>325.00279363799234</v>
      </c>
      <c r="M76" s="39">
        <v>469.63265824996103</v>
      </c>
      <c r="N76" s="39">
        <v>503.62864150024524</v>
      </c>
      <c r="O76" s="40">
        <v>371.18898449903833</v>
      </c>
      <c r="P76" s="40">
        <v>151.71519244611733</v>
      </c>
      <c r="Q76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76" s="41">
        <v>0</v>
      </c>
      <c r="S76" s="41">
        <v>0</v>
      </c>
      <c r="T76" s="41">
        <v>0</v>
      </c>
      <c r="U76" s="41">
        <v>0</v>
      </c>
      <c r="V76" s="41">
        <v>0</v>
      </c>
      <c r="W76" s="41">
        <v>0</v>
      </c>
      <c r="X76" s="41">
        <v>1</v>
      </c>
      <c r="Y76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76" s="33">
        <v>7</v>
      </c>
      <c r="AA76" s="34">
        <v>7</v>
      </c>
      <c r="AB76" s="40">
        <v>160.93307203592721</v>
      </c>
      <c r="AC76" s="39">
        <v>240.85979976982546</v>
      </c>
      <c r="AD76" s="40">
        <v>143.20819101759005</v>
      </c>
      <c r="AE76" s="39">
        <v>235.43608554931726</v>
      </c>
      <c r="AF76" s="39">
        <v>258.54703020976143</v>
      </c>
      <c r="AG76" s="40">
        <v>107.85063025248658</v>
      </c>
      <c r="AH76" s="40">
        <v>22.506037956847813</v>
      </c>
      <c r="AI76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76" s="41">
        <v>1.309310756124717E-30</v>
      </c>
      <c r="AK76" s="41">
        <v>0</v>
      </c>
      <c r="AL76" s="41">
        <v>2.1573893489646E-26</v>
      </c>
      <c r="AM76" s="41">
        <v>0</v>
      </c>
      <c r="AN76" s="41">
        <v>0</v>
      </c>
      <c r="AO76" s="41">
        <v>2.9353321603803403E-19</v>
      </c>
      <c r="AP76" s="41">
        <v>1</v>
      </c>
      <c r="AQ76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76" s="37">
        <v>-1.63738713</v>
      </c>
      <c r="AS76" s="37">
        <v>1.1371262200000001</v>
      </c>
      <c r="AT76" s="37">
        <v>-0.57560503900000015</v>
      </c>
      <c r="AU76" s="37">
        <v>0.95875576200000012</v>
      </c>
      <c r="AV76" s="37">
        <v>0.58988514499999989</v>
      </c>
      <c r="AW76" s="37">
        <v>-1.1697375999999999</v>
      </c>
      <c r="AX76" s="37">
        <v>-1.81420241</v>
      </c>
      <c r="AY76" s="37">
        <v>-1.89264637E-2</v>
      </c>
      <c r="AZ76" s="37">
        <v>1.35947686</v>
      </c>
      <c r="BA76" s="37">
        <v>4.6809538899999996</v>
      </c>
      <c r="BB76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33.992072209656612</v>
      </c>
      <c r="BC76" s="52">
        <v>2.0269499999999998</v>
      </c>
      <c r="BD76" s="53">
        <v>1.2725900000000001</v>
      </c>
      <c r="BE76" s="53">
        <v>-2.1721499999999998</v>
      </c>
      <c r="BF76" s="45">
        <v>4</v>
      </c>
      <c r="BG76" s="45">
        <v>6</v>
      </c>
      <c r="BH76" s="45">
        <v>0</v>
      </c>
      <c r="BI76" s="45">
        <v>0</v>
      </c>
      <c r="BJ76" s="1">
        <v>0.62503471697215818</v>
      </c>
      <c r="BK76" s="1">
        <v>-1.424289496535273</v>
      </c>
      <c r="BL76" s="1">
        <v>0</v>
      </c>
      <c r="BM76" s="1">
        <v>5</v>
      </c>
      <c r="BN76" s="46">
        <v>2</v>
      </c>
      <c r="BO76" s="46">
        <v>6</v>
      </c>
      <c r="BP76" s="65">
        <v>3</v>
      </c>
      <c r="BQ76" s="65">
        <f>IF(Таблица4[[#This Row],[Нейронные сети]]=Таблица4[[#This Row],[Дискриминантный анализ]],1,0)</f>
        <v>0</v>
      </c>
      <c r="BR76" s="66">
        <v>2</v>
      </c>
    </row>
    <row r="77" spans="1:70" ht="17" thickBot="1" x14ac:dyDescent="0.25">
      <c r="A77" s="47" t="s">
        <v>91</v>
      </c>
      <c r="B77" s="1">
        <v>4</v>
      </c>
      <c r="C77" s="1">
        <v>4</v>
      </c>
      <c r="D77" s="33">
        <v>4</v>
      </c>
      <c r="E77" s="34">
        <v>4</v>
      </c>
      <c r="F77" s="48">
        <v>5</v>
      </c>
      <c r="G77" s="49">
        <v>7</v>
      </c>
      <c r="H77" s="50">
        <v>5</v>
      </c>
      <c r="I77" s="51">
        <v>6</v>
      </c>
      <c r="J77" s="39">
        <v>31.077554071111816</v>
      </c>
      <c r="K77" s="39">
        <v>132.76129102685837</v>
      </c>
      <c r="L77" s="39">
        <v>26.187838229789861</v>
      </c>
      <c r="M77" s="39">
        <v>19.798102498541205</v>
      </c>
      <c r="N77" s="39">
        <v>56.965376162559636</v>
      </c>
      <c r="O77" s="40">
        <v>131.29723473604659</v>
      </c>
      <c r="P77" s="40">
        <v>271.40871098582937</v>
      </c>
      <c r="Q77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77" s="41">
        <v>2.0125716766254869E-3</v>
      </c>
      <c r="S77" s="41">
        <v>1.1151086066975728E-25</v>
      </c>
      <c r="T77" s="41">
        <v>5.4139774900040537E-2</v>
      </c>
      <c r="U77" s="41">
        <v>0.9438476405926165</v>
      </c>
      <c r="V77" s="41">
        <v>1.2830717627826963E-8</v>
      </c>
      <c r="W77" s="41">
        <v>2.3186380147560266E-25</v>
      </c>
      <c r="X77" s="41">
        <v>0</v>
      </c>
      <c r="Y77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77" s="33">
        <v>4</v>
      </c>
      <c r="AA77" s="34">
        <v>4</v>
      </c>
      <c r="AB77" s="40">
        <v>21.299203555429667</v>
      </c>
      <c r="AC77" s="39">
        <v>98.968350557027904</v>
      </c>
      <c r="AD77" s="40">
        <v>13.438815606259389</v>
      </c>
      <c r="AE77" s="39">
        <v>13.916188461967186</v>
      </c>
      <c r="AF77" s="39">
        <v>33.274363485213222</v>
      </c>
      <c r="AG77" s="40">
        <v>115.36530744690724</v>
      </c>
      <c r="AH77" s="40">
        <v>242.8448868856884</v>
      </c>
      <c r="AI77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77" s="41">
        <v>5.3574838163415617E-3</v>
      </c>
      <c r="AK77" s="41">
        <v>4.8666333766301892E-20</v>
      </c>
      <c r="AL77" s="41">
        <v>0.63650117408116791</v>
      </c>
      <c r="AM77" s="41">
        <v>0.35810548652997548</v>
      </c>
      <c r="AN77" s="41">
        <v>3.5855572514994602E-5</v>
      </c>
      <c r="AO77" s="41">
        <v>1.3386735473312624E-23</v>
      </c>
      <c r="AP77" s="41">
        <v>0</v>
      </c>
      <c r="AQ77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77" s="50">
        <v>-0.14695570300000002</v>
      </c>
      <c r="AS77" s="50">
        <v>-0.51378347400000002</v>
      </c>
      <c r="AT77" s="50">
        <v>-0.85961069200000018</v>
      </c>
      <c r="AU77" s="50">
        <v>0.27915166600000002</v>
      </c>
      <c r="AV77" s="50">
        <v>-0.52471388399999996</v>
      </c>
      <c r="AW77" s="50">
        <v>0.74662704800000013</v>
      </c>
      <c r="AX77" s="50">
        <v>0.61303758600000002</v>
      </c>
      <c r="AY77" s="50">
        <v>0.21285308100000003</v>
      </c>
      <c r="AZ77" s="50">
        <v>-0.43390522000000004</v>
      </c>
      <c r="BA77" s="50">
        <v>-7.2453140700000015E-2</v>
      </c>
      <c r="BB77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2.5498469546667151</v>
      </c>
      <c r="BC77" s="52">
        <v>-0.19905</v>
      </c>
      <c r="BD77" s="53">
        <v>0.38142999999999999</v>
      </c>
      <c r="BE77" s="53">
        <v>0.70469000000000004</v>
      </c>
      <c r="BF77" s="45">
        <v>5</v>
      </c>
      <c r="BG77" s="45">
        <v>5</v>
      </c>
      <c r="BH77" s="45">
        <v>0</v>
      </c>
      <c r="BI77" s="45">
        <v>0</v>
      </c>
      <c r="BJ77" s="1">
        <v>-3.8453917404709048E-2</v>
      </c>
      <c r="BK77" s="1">
        <v>-1.946149253531231</v>
      </c>
      <c r="BL77" s="1">
        <v>0</v>
      </c>
      <c r="BM77" s="1">
        <v>5</v>
      </c>
      <c r="BN77" s="46">
        <v>7</v>
      </c>
      <c r="BO77" s="46">
        <v>6</v>
      </c>
      <c r="BP77" s="67">
        <v>4</v>
      </c>
      <c r="BQ77" s="65">
        <f>IF(Таблица4[[#This Row],[Нейронные сети]]=Таблица4[[#This Row],[Дискриминантный анализ]],1,0)</f>
        <v>1</v>
      </c>
      <c r="BR77" s="66">
        <v>4</v>
      </c>
    </row>
    <row r="78" spans="1:70" ht="17" thickBot="1" x14ac:dyDescent="0.25">
      <c r="A78" s="32" t="s">
        <v>92</v>
      </c>
      <c r="B78" s="1">
        <v>5</v>
      </c>
      <c r="C78" s="1">
        <v>5</v>
      </c>
      <c r="D78" s="33">
        <v>5</v>
      </c>
      <c r="E78" s="34">
        <v>5</v>
      </c>
      <c r="F78" s="35">
        <v>4</v>
      </c>
      <c r="G78" s="36">
        <v>7</v>
      </c>
      <c r="H78" s="37">
        <v>5</v>
      </c>
      <c r="I78" s="38">
        <v>5</v>
      </c>
      <c r="J78" s="39">
        <v>69.135856638249578</v>
      </c>
      <c r="K78" s="39">
        <v>56.88559897178461</v>
      </c>
      <c r="L78" s="39">
        <v>30.334366764708911</v>
      </c>
      <c r="M78" s="39">
        <v>24.094784256955382</v>
      </c>
      <c r="N78" s="39">
        <v>2.2496530114813056</v>
      </c>
      <c r="O78" s="40">
        <v>205.67238650448851</v>
      </c>
      <c r="P78" s="40">
        <v>429.03636933643929</v>
      </c>
      <c r="Q78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78" s="41">
        <v>1.121686495395205E-15</v>
      </c>
      <c r="S78" s="41">
        <v>3.4189274518697902E-13</v>
      </c>
      <c r="T78" s="41">
        <v>6.974045032236489E-7</v>
      </c>
      <c r="U78" s="41">
        <v>1.1278850441414556E-5</v>
      </c>
      <c r="V78" s="41">
        <v>0.99998802374471241</v>
      </c>
      <c r="W78" s="41">
        <v>0</v>
      </c>
      <c r="X78" s="41">
        <v>0</v>
      </c>
      <c r="Y78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8" s="33">
        <v>5</v>
      </c>
      <c r="AA78" s="34">
        <v>5</v>
      </c>
      <c r="AB78" s="40">
        <v>50.292382219820908</v>
      </c>
      <c r="AC78" s="39">
        <v>50.857786796663753</v>
      </c>
      <c r="AD78" s="40">
        <v>20.497334685059077</v>
      </c>
      <c r="AE78" s="39">
        <v>16.891634854998987</v>
      </c>
      <c r="AF78" s="39">
        <v>1.9807350267607651</v>
      </c>
      <c r="AG78" s="40">
        <v>186.23176592420478</v>
      </c>
      <c r="AH78" s="40">
        <v>369.0572723170892</v>
      </c>
      <c r="AI78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8" s="41">
        <v>1.2108691939154473E-11</v>
      </c>
      <c r="AK78" s="41">
        <v>6.0845704983039527E-12</v>
      </c>
      <c r="AL78" s="41">
        <v>8.336550432549773E-5</v>
      </c>
      <c r="AM78" s="41">
        <v>3.6126518928633502E-4</v>
      </c>
      <c r="AN78" s="41">
        <v>0.99955536928819488</v>
      </c>
      <c r="AO78" s="41">
        <v>0</v>
      </c>
      <c r="AP78" s="41">
        <v>0</v>
      </c>
      <c r="AQ78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8" s="37">
        <v>0.52728708399999991</v>
      </c>
      <c r="AS78" s="37">
        <v>-0.6108415530000002</v>
      </c>
      <c r="AT78" s="37">
        <v>0.68951105000000001</v>
      </c>
      <c r="AU78" s="37">
        <v>-0.30336613100000009</v>
      </c>
      <c r="AV78" s="37">
        <v>-0.4875605830000001</v>
      </c>
      <c r="AW78" s="37">
        <v>-0.63017862000000013</v>
      </c>
      <c r="AX78" s="37">
        <v>-0.16161347700000001</v>
      </c>
      <c r="AY78" s="37">
        <v>-0.15849264100000005</v>
      </c>
      <c r="AZ78" s="37">
        <v>-0.50731852099999986</v>
      </c>
      <c r="BA78" s="37">
        <v>-0.46954942700000002</v>
      </c>
      <c r="BB78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2.3825435634330079</v>
      </c>
      <c r="BC78" s="52">
        <v>-0.63319000000000003</v>
      </c>
      <c r="BD78" s="53">
        <v>-0.49365999999999999</v>
      </c>
      <c r="BE78" s="53">
        <v>-8.3119999999999999E-2</v>
      </c>
      <c r="BF78" s="45">
        <v>7</v>
      </c>
      <c r="BG78" s="45">
        <v>4</v>
      </c>
      <c r="BH78" s="45">
        <v>4</v>
      </c>
      <c r="BI78" s="45">
        <v>0</v>
      </c>
      <c r="BJ78" s="1">
        <v>-0.82146522890533902</v>
      </c>
      <c r="BK78" s="1">
        <v>-1.9797845847535169</v>
      </c>
      <c r="BL78" s="1">
        <v>0</v>
      </c>
      <c r="BM78" s="1">
        <v>3</v>
      </c>
      <c r="BN78" s="46">
        <v>7</v>
      </c>
      <c r="BO78" s="46">
        <v>7</v>
      </c>
      <c r="BP78" s="67">
        <v>5</v>
      </c>
      <c r="BQ78" s="65">
        <f>IF(Таблица4[[#This Row],[Нейронные сети]]=Таблица4[[#This Row],[Дискриминантный анализ]],1,0)</f>
        <v>1</v>
      </c>
      <c r="BR78" s="66">
        <v>7</v>
      </c>
    </row>
    <row r="79" spans="1:70" ht="17" thickBot="1" x14ac:dyDescent="0.25">
      <c r="A79" s="47" t="s">
        <v>93</v>
      </c>
      <c r="B79" s="1">
        <v>3</v>
      </c>
      <c r="D79" s="33">
        <v>3</v>
      </c>
      <c r="E79" s="34">
        <v>5</v>
      </c>
      <c r="F79" s="48">
        <v>4</v>
      </c>
      <c r="G79" s="49">
        <v>7</v>
      </c>
      <c r="H79" s="50">
        <v>5</v>
      </c>
      <c r="I79" s="51">
        <v>6</v>
      </c>
      <c r="J79" s="39">
        <v>71.402296967356946</v>
      </c>
      <c r="K79" s="39">
        <v>63.659961964797468</v>
      </c>
      <c r="L79" s="39">
        <v>47.312628395234732</v>
      </c>
      <c r="M79" s="39">
        <v>33.384090381073037</v>
      </c>
      <c r="N79" s="39">
        <v>33.561247933716508</v>
      </c>
      <c r="O79" s="40">
        <v>256.70082501051252</v>
      </c>
      <c r="P79" s="40">
        <v>429.5030699892344</v>
      </c>
      <c r="Q79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79" s="41">
        <v>1.3510257210681441E-9</v>
      </c>
      <c r="S79" s="41">
        <v>4.3231374382628147E-8</v>
      </c>
      <c r="T79" s="41">
        <v>5.3659357522574326E-4</v>
      </c>
      <c r="U79" s="41">
        <v>0.40556552708906329</v>
      </c>
      <c r="V79" s="41">
        <v>0.59389783475331093</v>
      </c>
      <c r="W79" s="41">
        <v>0</v>
      </c>
      <c r="X79" s="41">
        <v>0</v>
      </c>
      <c r="Y79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79" s="33">
        <v>3</v>
      </c>
      <c r="AA79" s="34">
        <v>5</v>
      </c>
      <c r="AB79" s="40">
        <v>37.200003387627838</v>
      </c>
      <c r="AC79" s="39">
        <v>38.297599691444596</v>
      </c>
      <c r="AD79" s="40">
        <v>24.713516186786077</v>
      </c>
      <c r="AE79" s="39">
        <v>19.309651166260156</v>
      </c>
      <c r="AF79" s="39">
        <v>12.46066607020704</v>
      </c>
      <c r="AG79" s="40">
        <v>218.72903141136149</v>
      </c>
      <c r="AH79" s="40">
        <v>367.37049978438603</v>
      </c>
      <c r="AI79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79" s="41">
        <v>1.557356416515132E-6</v>
      </c>
      <c r="AK79" s="41">
        <v>5.9973134581145507E-7</v>
      </c>
      <c r="AL79" s="41">
        <v>1.869696205697137E-3</v>
      </c>
      <c r="AM79" s="41">
        <v>1.9910281059271707E-2</v>
      </c>
      <c r="AN79" s="41">
        <v>0.97821786564726887</v>
      </c>
      <c r="AO79" s="41">
        <v>0</v>
      </c>
      <c r="AP79" s="41">
        <v>0</v>
      </c>
      <c r="AQ79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79" s="50">
        <v>0.34985477100000012</v>
      </c>
      <c r="AS79" s="50">
        <v>0.64928166100000007</v>
      </c>
      <c r="AT79" s="50">
        <v>-0.60142373500000001</v>
      </c>
      <c r="AU79" s="50">
        <v>0.62866234399999998</v>
      </c>
      <c r="AV79" s="50">
        <v>-0.52471388399999996</v>
      </c>
      <c r="AW79" s="50">
        <v>-5.3408677700000011E-2</v>
      </c>
      <c r="AX79" s="50">
        <v>-0.83297773100000005</v>
      </c>
      <c r="AY79" s="50">
        <v>0.76114877700000005</v>
      </c>
      <c r="AZ79" s="50">
        <v>0.16239057499999998</v>
      </c>
      <c r="BA79" s="50">
        <v>-0.27217612500000005</v>
      </c>
      <c r="BB79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2.9527189381845433</v>
      </c>
      <c r="BC79" s="52">
        <v>0.49027999999999999</v>
      </c>
      <c r="BD79" s="53">
        <v>-0.10061</v>
      </c>
      <c r="BE79" s="53">
        <v>0.14288000000000001</v>
      </c>
      <c r="BF79" s="45">
        <v>3</v>
      </c>
      <c r="BG79" s="45">
        <v>2</v>
      </c>
      <c r="BH79" s="45">
        <v>3</v>
      </c>
      <c r="BI79" s="45">
        <v>2</v>
      </c>
      <c r="BJ79" s="1">
        <v>-0.70228066589365568</v>
      </c>
      <c r="BK79" s="1">
        <v>-3.2389389584928718</v>
      </c>
      <c r="BL79" s="1">
        <v>0</v>
      </c>
      <c r="BM79" s="1">
        <v>2</v>
      </c>
      <c r="BN79" s="46">
        <v>7</v>
      </c>
      <c r="BO79" s="46">
        <v>7</v>
      </c>
      <c r="BP79" s="65">
        <v>6</v>
      </c>
      <c r="BQ79" s="65">
        <f>IF(Таблица4[[#This Row],[Нейронные сети]]=Таблица4[[#This Row],[Дискриминантный анализ]],1,0)</f>
        <v>0</v>
      </c>
      <c r="BR79" s="66">
        <v>6</v>
      </c>
    </row>
    <row r="80" spans="1:70" ht="17" thickBot="1" x14ac:dyDescent="0.25">
      <c r="A80" s="32" t="s">
        <v>94</v>
      </c>
      <c r="B80" s="1">
        <v>7</v>
      </c>
      <c r="C80" s="1">
        <v>7</v>
      </c>
      <c r="D80" s="33">
        <v>7</v>
      </c>
      <c r="E80" s="34">
        <v>7</v>
      </c>
      <c r="F80" s="35">
        <v>1</v>
      </c>
      <c r="G80" s="36">
        <v>7</v>
      </c>
      <c r="H80" s="37">
        <v>3</v>
      </c>
      <c r="I80" s="38">
        <v>2</v>
      </c>
      <c r="J80" s="39">
        <v>259.12069747884362</v>
      </c>
      <c r="K80" s="39">
        <v>316.74229623407274</v>
      </c>
      <c r="L80" s="39">
        <v>188.90073057162621</v>
      </c>
      <c r="M80" s="39">
        <v>260.88465815325935</v>
      </c>
      <c r="N80" s="39">
        <v>273.67099890694976</v>
      </c>
      <c r="O80" s="40">
        <v>360.61079414211531</v>
      </c>
      <c r="P80" s="40">
        <v>312.56218973436853</v>
      </c>
      <c r="Q80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80" s="41">
        <v>2.4207566919288981E-16</v>
      </c>
      <c r="S80" s="41">
        <v>4.9600801362517637E-29</v>
      </c>
      <c r="T80" s="41">
        <v>0.99999999999999967</v>
      </c>
      <c r="U80" s="41">
        <v>1.6701700715033215E-16</v>
      </c>
      <c r="V80" s="41">
        <v>4.4705613922618829E-19</v>
      </c>
      <c r="W80" s="41">
        <v>0</v>
      </c>
      <c r="X80" s="41">
        <v>4.010396258296922E-28</v>
      </c>
      <c r="Y80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80" s="33">
        <v>7</v>
      </c>
      <c r="AA80" s="34">
        <v>7</v>
      </c>
      <c r="AB80" s="40">
        <v>59.998702717415782</v>
      </c>
      <c r="AC80" s="39">
        <v>97.766172591639119</v>
      </c>
      <c r="AD80" s="40">
        <v>20.457524700028237</v>
      </c>
      <c r="AE80" s="39">
        <v>41.02333730798054</v>
      </c>
      <c r="AF80" s="39">
        <v>53.070608928043733</v>
      </c>
      <c r="AG80" s="40">
        <v>103.00213234147421</v>
      </c>
      <c r="AH80" s="40">
        <v>172.11431587559196</v>
      </c>
      <c r="AI80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80" s="41">
        <v>1.1111043543747533E-9</v>
      </c>
      <c r="AK80" s="41">
        <v>4.6618866480630692E-18</v>
      </c>
      <c r="AL80" s="41">
        <v>0.99997546701211792</v>
      </c>
      <c r="AM80" s="41">
        <v>2.443722254632564E-5</v>
      </c>
      <c r="AN80" s="41">
        <v>9.4654231386772091E-8</v>
      </c>
      <c r="AO80" s="41">
        <v>3.4008501496454777E-19</v>
      </c>
      <c r="AP80" s="41">
        <v>0</v>
      </c>
      <c r="AQ80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80" s="37">
        <v>-2.2406569900000002</v>
      </c>
      <c r="AS80" s="37">
        <v>1.48286016</v>
      </c>
      <c r="AT80" s="37">
        <v>-1.32434721</v>
      </c>
      <c r="AU80" s="37">
        <v>1.5024390400000001</v>
      </c>
      <c r="AV80" s="37">
        <v>-0.11602757300000001</v>
      </c>
      <c r="AW80" s="37">
        <v>0.56057222799999995</v>
      </c>
      <c r="AX80" s="37">
        <v>-0.26490028500000007</v>
      </c>
      <c r="AY80" s="37">
        <v>-0.34665775500000001</v>
      </c>
      <c r="AZ80" s="37">
        <v>1.9887337299999999</v>
      </c>
      <c r="BA80" s="37">
        <v>2.4487558300000001</v>
      </c>
      <c r="BB80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21.700150946841674</v>
      </c>
      <c r="BC80" s="52">
        <v>2.1144500000000002</v>
      </c>
      <c r="BD80" s="53">
        <v>1.8608100000000001</v>
      </c>
      <c r="BE80" s="53">
        <v>-0.14968999999999999</v>
      </c>
      <c r="BF80" s="45">
        <v>4</v>
      </c>
      <c r="BG80" s="45">
        <v>6</v>
      </c>
      <c r="BH80" s="45">
        <v>0</v>
      </c>
      <c r="BI80" s="45">
        <v>0</v>
      </c>
      <c r="BJ80" s="1">
        <v>-7.8059959450376554E-2</v>
      </c>
      <c r="BK80" s="1">
        <v>-2.4553233063850821</v>
      </c>
      <c r="BL80" s="1">
        <v>0</v>
      </c>
      <c r="BM80" s="1">
        <v>5</v>
      </c>
      <c r="BN80" s="46">
        <v>7</v>
      </c>
      <c r="BO80" s="46">
        <v>6</v>
      </c>
      <c r="BP80" s="67">
        <v>7</v>
      </c>
      <c r="BQ80" s="65">
        <f>IF(Таблица4[[#This Row],[Нейронные сети]]=Таблица4[[#This Row],[Дискриминантный анализ]],1,0)</f>
        <v>1</v>
      </c>
      <c r="BR80" s="66">
        <v>2</v>
      </c>
    </row>
    <row r="81" spans="1:70" ht="17" thickBot="1" x14ac:dyDescent="0.25">
      <c r="A81" s="47" t="s">
        <v>95</v>
      </c>
      <c r="B81" s="1">
        <v>4</v>
      </c>
      <c r="D81" s="33">
        <v>4</v>
      </c>
      <c r="E81" s="34">
        <v>3</v>
      </c>
      <c r="F81" s="48">
        <v>5</v>
      </c>
      <c r="G81" s="49">
        <v>7</v>
      </c>
      <c r="H81" s="50">
        <v>5</v>
      </c>
      <c r="I81" s="51">
        <v>4</v>
      </c>
      <c r="J81" s="39">
        <v>30.870982700694679</v>
      </c>
      <c r="K81" s="39">
        <v>87.52780181330786</v>
      </c>
      <c r="L81" s="39">
        <v>23.9700701517902</v>
      </c>
      <c r="M81" s="39">
        <v>7.1340807486663822</v>
      </c>
      <c r="N81" s="39">
        <v>41.401947591045058</v>
      </c>
      <c r="O81" s="40">
        <v>164.70838063772044</v>
      </c>
      <c r="P81" s="40">
        <v>345.49207824974366</v>
      </c>
      <c r="Q81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4</v>
      </c>
      <c r="R81" s="41">
        <v>4.2035127492895913E-6</v>
      </c>
      <c r="S81" s="41">
        <v>1.3952407710567899E-18</v>
      </c>
      <c r="T81" s="41">
        <v>3.0910303856301836E-4</v>
      </c>
      <c r="U81" s="41">
        <v>0.99968663553101123</v>
      </c>
      <c r="V81" s="41">
        <v>5.7917676490090655E-8</v>
      </c>
      <c r="W81" s="41">
        <v>0</v>
      </c>
      <c r="X81" s="41">
        <v>0</v>
      </c>
      <c r="Y81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4</v>
      </c>
      <c r="Z81" s="33">
        <v>4</v>
      </c>
      <c r="AA81" s="34">
        <v>3</v>
      </c>
      <c r="AB81" s="40">
        <v>26.721405727245703</v>
      </c>
      <c r="AC81" s="39">
        <v>61.851049986696509</v>
      </c>
      <c r="AD81" s="40">
        <v>13.740113478254184</v>
      </c>
      <c r="AE81" s="39">
        <v>1.7564949933084424</v>
      </c>
      <c r="AF81" s="39">
        <v>17.691761153412141</v>
      </c>
      <c r="AG81" s="40">
        <v>159.36238504169131</v>
      </c>
      <c r="AH81" s="40">
        <v>311.85348637108365</v>
      </c>
      <c r="AI81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4</v>
      </c>
      <c r="AJ81" s="41">
        <v>2.266376503338839E-6</v>
      </c>
      <c r="AK81" s="41">
        <v>3.5557848349192547E-14</v>
      </c>
      <c r="AL81" s="41">
        <v>3.4846618451628824E-3</v>
      </c>
      <c r="AM81" s="41">
        <v>0.99596091399650521</v>
      </c>
      <c r="AN81" s="41">
        <v>5.5215778179304128E-4</v>
      </c>
      <c r="AO81" s="41">
        <v>0</v>
      </c>
      <c r="AP81" s="41">
        <v>0</v>
      </c>
      <c r="AQ81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4</v>
      </c>
      <c r="AR81" s="50">
        <v>0.27888184600000004</v>
      </c>
      <c r="AS81" s="50">
        <v>-0.48831282200000009</v>
      </c>
      <c r="AT81" s="50">
        <v>0.12149974400000002</v>
      </c>
      <c r="AU81" s="50">
        <v>0.978173022</v>
      </c>
      <c r="AV81" s="50">
        <v>-4.1720971499999995E-2</v>
      </c>
      <c r="AW81" s="50">
        <v>1.7141121099999999</v>
      </c>
      <c r="AX81" s="50">
        <v>9.660354430000001E-2</v>
      </c>
      <c r="AY81" s="50">
        <v>0.15677738400000005</v>
      </c>
      <c r="AZ81" s="50">
        <v>-0.101298018</v>
      </c>
      <c r="BA81" s="50">
        <v>0.62305278099999994</v>
      </c>
      <c r="BB81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4.6600975599848198</v>
      </c>
      <c r="BC81" s="52">
        <v>8.2070000000000004E-2</v>
      </c>
      <c r="BD81" s="53">
        <v>-0.13017000000000001</v>
      </c>
      <c r="BE81" s="53">
        <v>0.92618999999999996</v>
      </c>
      <c r="BF81" s="45">
        <v>2</v>
      </c>
      <c r="BG81" s="45">
        <v>5</v>
      </c>
      <c r="BH81" s="45">
        <v>4</v>
      </c>
      <c r="BI81" s="45">
        <v>2</v>
      </c>
      <c r="BJ81" s="1">
        <v>-1.5473301628707721</v>
      </c>
      <c r="BK81" s="1">
        <v>-0.71140084030001138</v>
      </c>
      <c r="BL81" s="1">
        <v>4</v>
      </c>
      <c r="BM81" s="1">
        <v>3</v>
      </c>
      <c r="BN81" s="46">
        <v>7</v>
      </c>
      <c r="BO81" s="46">
        <v>7</v>
      </c>
      <c r="BP81" s="67">
        <v>4</v>
      </c>
      <c r="BQ81" s="65">
        <f>IF(Таблица4[[#This Row],[Нейронные сети]]=Таблица4[[#This Row],[Дискриминантный анализ]],1,0)</f>
        <v>1</v>
      </c>
      <c r="BR81" s="66">
        <v>6</v>
      </c>
    </row>
    <row r="82" spans="1:70" ht="17" thickBot="1" x14ac:dyDescent="0.25">
      <c r="A82" s="32" t="s">
        <v>96</v>
      </c>
      <c r="B82" s="1">
        <v>1</v>
      </c>
      <c r="D82" s="33">
        <v>1</v>
      </c>
      <c r="E82" s="34">
        <v>1</v>
      </c>
      <c r="F82" s="35">
        <v>2</v>
      </c>
      <c r="G82" s="36">
        <v>7</v>
      </c>
      <c r="H82" s="37">
        <v>5</v>
      </c>
      <c r="I82" s="38">
        <v>1</v>
      </c>
      <c r="J82" s="39">
        <v>39.828768546392205</v>
      </c>
      <c r="K82" s="39">
        <v>178.87921983099514</v>
      </c>
      <c r="L82" s="39">
        <v>89.196822198637264</v>
      </c>
      <c r="M82" s="39">
        <v>99.402343127082773</v>
      </c>
      <c r="N82" s="39">
        <v>175.36954117833665</v>
      </c>
      <c r="O82" s="40">
        <v>240.44227752292684</v>
      </c>
      <c r="P82" s="40">
        <v>269.66943524114942</v>
      </c>
      <c r="Q82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1</v>
      </c>
      <c r="R82" s="41">
        <v>0.99999999995536015</v>
      </c>
      <c r="S82" s="41">
        <v>4.2607582285299936E-31</v>
      </c>
      <c r="T82" s="41">
        <v>4.4446763632810628E-11</v>
      </c>
      <c r="U82" s="41">
        <v>1.9302403759748294E-13</v>
      </c>
      <c r="V82" s="41">
        <v>9.8551654295033469E-30</v>
      </c>
      <c r="W82" s="41">
        <v>0</v>
      </c>
      <c r="X82" s="41">
        <v>0</v>
      </c>
      <c r="Y82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1</v>
      </c>
      <c r="Z82" s="33">
        <v>1</v>
      </c>
      <c r="AA82" s="34">
        <v>1</v>
      </c>
      <c r="AB82" s="40">
        <v>10.291389634528018</v>
      </c>
      <c r="AC82" s="39">
        <v>125.12277856171407</v>
      </c>
      <c r="AD82" s="40">
        <v>60.639683126411427</v>
      </c>
      <c r="AE82" s="39">
        <v>72.403626833084118</v>
      </c>
      <c r="AF82" s="39">
        <v>119.15178301852947</v>
      </c>
      <c r="AG82" s="40">
        <v>199.67077787076312</v>
      </c>
      <c r="AH82" s="40">
        <v>233.12383205229634</v>
      </c>
      <c r="AI82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1</v>
      </c>
      <c r="AJ82" s="41">
        <v>0.99999999997271982</v>
      </c>
      <c r="AK82" s="41">
        <v>7.7373004377937398E-26</v>
      </c>
      <c r="AL82" s="41">
        <v>2.7225995405789451E-11</v>
      </c>
      <c r="AM82" s="41">
        <v>5.4243513549889633E-14</v>
      </c>
      <c r="AN82" s="41">
        <v>6.1268134914279015E-24</v>
      </c>
      <c r="AO82" s="41">
        <v>0</v>
      </c>
      <c r="AP82" s="41">
        <v>0</v>
      </c>
      <c r="AQ82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1</v>
      </c>
      <c r="AR82" s="37">
        <v>-2.8439268499999999</v>
      </c>
      <c r="AS82" s="37">
        <v>-0.57962404200000017</v>
      </c>
      <c r="AT82" s="37">
        <v>-1.63417156</v>
      </c>
      <c r="AU82" s="37">
        <v>-1.04122201</v>
      </c>
      <c r="AV82" s="37">
        <v>-0.3389473790000001</v>
      </c>
      <c r="AW82" s="37">
        <v>-1.5604527199999998</v>
      </c>
      <c r="AX82" s="37">
        <v>-1.3494117700000001</v>
      </c>
      <c r="AY82" s="37">
        <v>-1.8769012000000003</v>
      </c>
      <c r="AZ82" s="37">
        <v>-0.74104250100000002</v>
      </c>
      <c r="BA82" s="37">
        <v>-0.49774561299999998</v>
      </c>
      <c r="BB82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20.869006860891044</v>
      </c>
      <c r="BC82" s="52">
        <v>-0.68381000000000003</v>
      </c>
      <c r="BD82" s="53">
        <v>2.1900599999999999</v>
      </c>
      <c r="BE82" s="53">
        <v>-2.0379900000000002</v>
      </c>
      <c r="BF82" s="45">
        <v>7</v>
      </c>
      <c r="BG82" s="45">
        <v>3</v>
      </c>
      <c r="BH82" s="45">
        <v>3</v>
      </c>
      <c r="BI82" s="45">
        <v>2</v>
      </c>
      <c r="BJ82" s="1">
        <v>-1.8285625594527211</v>
      </c>
      <c r="BK82" s="1">
        <v>-1.5531501559888039</v>
      </c>
      <c r="BL82" s="1">
        <v>4</v>
      </c>
      <c r="BM82" s="1">
        <v>3</v>
      </c>
      <c r="BN82" s="46">
        <v>7</v>
      </c>
      <c r="BO82" s="46">
        <v>7</v>
      </c>
      <c r="BP82" s="65">
        <v>1</v>
      </c>
      <c r="BQ82" s="65">
        <f>IF(Таблица4[[#This Row],[Нейронные сети]]=Таблица4[[#This Row],[Дискриминантный анализ]],1,0)</f>
        <v>1</v>
      </c>
      <c r="BR82" s="66">
        <v>3</v>
      </c>
    </row>
    <row r="83" spans="1:70" ht="17" thickBot="1" x14ac:dyDescent="0.25">
      <c r="A83" s="47" t="s">
        <v>97</v>
      </c>
      <c r="B83" s="1">
        <v>3</v>
      </c>
      <c r="D83" s="33">
        <v>5</v>
      </c>
      <c r="E83" s="34">
        <v>3</v>
      </c>
      <c r="F83" s="48">
        <v>5</v>
      </c>
      <c r="G83" s="49">
        <v>7</v>
      </c>
      <c r="H83" s="50">
        <v>5</v>
      </c>
      <c r="I83" s="51">
        <v>6</v>
      </c>
      <c r="J83" s="39">
        <v>67.753076239128021</v>
      </c>
      <c r="K83" s="39">
        <v>78.19822125444972</v>
      </c>
      <c r="L83" s="39">
        <v>19.373177991866601</v>
      </c>
      <c r="M83" s="39">
        <v>36.1510366383838</v>
      </c>
      <c r="N83" s="39">
        <v>21.675846272213072</v>
      </c>
      <c r="O83" s="40">
        <v>127.56974186510693</v>
      </c>
      <c r="P83" s="40">
        <v>342.38500418402822</v>
      </c>
      <c r="Q83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3</v>
      </c>
      <c r="R83" s="41">
        <v>9.8271599995428328E-12</v>
      </c>
      <c r="S83" s="41">
        <v>3.5334776328195821E-14</v>
      </c>
      <c r="T83" s="41">
        <v>0.73445676297030549</v>
      </c>
      <c r="U83" s="41">
        <v>1.1928133315128552E-4</v>
      </c>
      <c r="V83" s="41">
        <v>0.2654239556866807</v>
      </c>
      <c r="W83" s="41">
        <v>6.7191272238644774E-25</v>
      </c>
      <c r="X83" s="41">
        <v>0</v>
      </c>
      <c r="Y83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3</v>
      </c>
      <c r="Z83" s="33">
        <v>5</v>
      </c>
      <c r="AA83" s="34">
        <v>3</v>
      </c>
      <c r="AB83" s="40">
        <v>50.081232793007096</v>
      </c>
      <c r="AC83" s="39">
        <v>73.884847343161042</v>
      </c>
      <c r="AD83" s="40">
        <v>9.2828609102044854</v>
      </c>
      <c r="AE83" s="39">
        <v>21.54180440699416</v>
      </c>
      <c r="AF83" s="39">
        <v>10.545393647837194</v>
      </c>
      <c r="AG83" s="40">
        <v>110.1341063584816</v>
      </c>
      <c r="AH83" s="40">
        <v>280.22003010515846</v>
      </c>
      <c r="AI83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3</v>
      </c>
      <c r="AJ83" s="41">
        <v>3.682041849215547E-10</v>
      </c>
      <c r="AK83" s="41">
        <v>1.6638272658391928E-15</v>
      </c>
      <c r="AL83" s="41">
        <v>0.62132581082871852</v>
      </c>
      <c r="AM83" s="41">
        <v>9.6648607746144363E-4</v>
      </c>
      <c r="AN83" s="41">
        <v>0.37770770272561416</v>
      </c>
      <c r="AO83" s="41">
        <v>2.2370807218292514E-23</v>
      </c>
      <c r="AP83" s="41">
        <v>0</v>
      </c>
      <c r="AQ83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3</v>
      </c>
      <c r="AR83" s="50">
        <v>3.0476608999999998E-2</v>
      </c>
      <c r="AS83" s="50">
        <v>-0.86171682400000005</v>
      </c>
      <c r="AT83" s="50">
        <v>0.43132409300000013</v>
      </c>
      <c r="AU83" s="50">
        <v>-7.0359012299999982E-2</v>
      </c>
      <c r="AV83" s="50">
        <v>-0.43183063100000008</v>
      </c>
      <c r="AW83" s="50">
        <v>-0.70460054800000005</v>
      </c>
      <c r="AX83" s="50">
        <v>1.33604525</v>
      </c>
      <c r="AY83" s="50">
        <v>-0.478747172</v>
      </c>
      <c r="AZ83" s="50">
        <v>-0.58223005299999997</v>
      </c>
      <c r="BA83" s="50">
        <v>-0.44840228800000004</v>
      </c>
      <c r="BB83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4.1716874088338818</v>
      </c>
      <c r="BC83" s="52">
        <v>-0.61372000000000004</v>
      </c>
      <c r="BD83" s="53">
        <v>-0.23504</v>
      </c>
      <c r="BE83" s="53">
        <v>0.22550000000000001</v>
      </c>
      <c r="BF83" s="45">
        <v>6</v>
      </c>
      <c r="BG83" s="45">
        <v>4</v>
      </c>
      <c r="BH83" s="45">
        <v>0</v>
      </c>
      <c r="BI83" s="45">
        <v>2</v>
      </c>
      <c r="BJ83" s="1">
        <v>-1.277231707900063</v>
      </c>
      <c r="BK83" s="1">
        <v>-1.3011882604264911</v>
      </c>
      <c r="BL83" s="1">
        <v>4</v>
      </c>
      <c r="BM83" s="1">
        <v>3</v>
      </c>
      <c r="BN83" s="46">
        <v>7</v>
      </c>
      <c r="BO83" s="46">
        <v>7</v>
      </c>
      <c r="BP83" s="65">
        <v>5</v>
      </c>
      <c r="BQ83" s="65">
        <f>IF(Таблица4[[#This Row],[Нейронные сети]]=Таблица4[[#This Row],[Дискриминантный анализ]],1,0)</f>
        <v>1</v>
      </c>
      <c r="BR83" s="66">
        <v>5</v>
      </c>
    </row>
    <row r="84" spans="1:70" ht="17" thickBot="1" x14ac:dyDescent="0.25">
      <c r="A84" s="32" t="s">
        <v>98</v>
      </c>
      <c r="B84" s="1">
        <v>6</v>
      </c>
      <c r="D84" s="33">
        <v>7</v>
      </c>
      <c r="E84" s="34">
        <v>6</v>
      </c>
      <c r="F84" s="35">
        <v>6</v>
      </c>
      <c r="G84" s="36">
        <v>5</v>
      </c>
      <c r="H84" s="37">
        <v>6</v>
      </c>
      <c r="I84" s="38">
        <v>7</v>
      </c>
      <c r="J84" s="39">
        <v>801.68951978161783</v>
      </c>
      <c r="K84" s="39">
        <v>1025.2862506508272</v>
      </c>
      <c r="L84" s="39">
        <v>742.88644414676844</v>
      </c>
      <c r="M84" s="39">
        <v>886.58237859258668</v>
      </c>
      <c r="N84" s="39">
        <v>970.28134554611233</v>
      </c>
      <c r="O84" s="40">
        <v>446.05969524817345</v>
      </c>
      <c r="P84" s="40">
        <v>355.03077955789297</v>
      </c>
      <c r="Q84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1.7112840835112778E-20</v>
      </c>
      <c r="X84" s="41">
        <v>1</v>
      </c>
      <c r="Y84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84" s="33">
        <v>7</v>
      </c>
      <c r="AA84" s="34">
        <v>6</v>
      </c>
      <c r="AB84" s="40">
        <v>600.67871477431231</v>
      </c>
      <c r="AC84" s="39">
        <v>783.22819877139398</v>
      </c>
      <c r="AD84" s="40">
        <v>545.25339134300191</v>
      </c>
      <c r="AE84" s="39">
        <v>699.52787419133188</v>
      </c>
      <c r="AF84" s="39">
        <v>723.20270499938147</v>
      </c>
      <c r="AG84" s="40">
        <v>224.93705981948256</v>
      </c>
      <c r="AH84" s="40">
        <v>178.7999198968669</v>
      </c>
      <c r="AI84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84" s="41">
        <v>0</v>
      </c>
      <c r="AK84" s="41">
        <v>0</v>
      </c>
      <c r="AL84" s="41">
        <v>0</v>
      </c>
      <c r="AM84" s="41">
        <v>0</v>
      </c>
      <c r="AN84" s="41">
        <v>0</v>
      </c>
      <c r="AO84" s="41">
        <v>9.5818057084258383E-11</v>
      </c>
      <c r="AP84" s="41">
        <v>0.99999999990418187</v>
      </c>
      <c r="AQ84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84" s="37">
        <v>-1.1405766500000001</v>
      </c>
      <c r="AS84" s="37">
        <v>3.62388478</v>
      </c>
      <c r="AT84" s="37">
        <v>-0.70469851800000016</v>
      </c>
      <c r="AU84" s="37">
        <v>2.93931627</v>
      </c>
      <c r="AV84" s="37">
        <v>1.9274039799999998</v>
      </c>
      <c r="AW84" s="37">
        <v>-1.5232417599999999</v>
      </c>
      <c r="AX84" s="37">
        <v>1.0261848200000001</v>
      </c>
      <c r="AY84" s="37">
        <v>-2.7268181700000004E-3</v>
      </c>
      <c r="AZ84" s="37">
        <v>2.8427251900000003</v>
      </c>
      <c r="BA84" s="37">
        <v>-0.49304624899999999</v>
      </c>
      <c r="BB84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38.982031517824616</v>
      </c>
      <c r="BC84" s="52">
        <v>3.2759299999999998</v>
      </c>
      <c r="BD84" s="53">
        <v>-2.5520000000000001E-2</v>
      </c>
      <c r="BE84" s="53">
        <v>-0.77037999999999995</v>
      </c>
      <c r="BF84" s="45">
        <v>3</v>
      </c>
      <c r="BG84" s="45">
        <v>6</v>
      </c>
      <c r="BH84" s="45">
        <v>3</v>
      </c>
      <c r="BI84" s="45">
        <v>2</v>
      </c>
      <c r="BJ84" s="1">
        <v>-0.57615017808544344</v>
      </c>
      <c r="BK84" s="1">
        <v>-0.52491282350539081</v>
      </c>
      <c r="BL84" s="1">
        <v>1</v>
      </c>
      <c r="BM84" s="1">
        <v>3</v>
      </c>
      <c r="BN84" s="46">
        <v>4</v>
      </c>
      <c r="BO84" s="46">
        <v>3</v>
      </c>
      <c r="BP84" s="65">
        <v>7</v>
      </c>
      <c r="BQ84" s="65">
        <f>IF(Таблица4[[#This Row],[Нейронные сети]]=Таблица4[[#This Row],[Дискриминантный анализ]],1,0)</f>
        <v>1</v>
      </c>
      <c r="BR84" s="66">
        <v>1</v>
      </c>
    </row>
    <row r="85" spans="1:70" ht="17" thickBot="1" x14ac:dyDescent="0.25">
      <c r="A85" s="47" t="s">
        <v>99</v>
      </c>
      <c r="B85" s="1">
        <v>7</v>
      </c>
      <c r="D85" s="33">
        <v>7</v>
      </c>
      <c r="E85" s="34">
        <v>7</v>
      </c>
      <c r="F85" s="48">
        <v>6</v>
      </c>
      <c r="G85" s="49">
        <v>6</v>
      </c>
      <c r="H85" s="50">
        <v>6</v>
      </c>
      <c r="I85" s="51">
        <v>7</v>
      </c>
      <c r="J85" s="39">
        <v>1101.2149708314134</v>
      </c>
      <c r="K85" s="39">
        <v>1438.1748106818463</v>
      </c>
      <c r="L85" s="39">
        <v>1058.9586378055374</v>
      </c>
      <c r="M85" s="39">
        <v>1237.9419183424882</v>
      </c>
      <c r="N85" s="39">
        <v>1357.3353290409245</v>
      </c>
      <c r="O85" s="40">
        <v>682.83927155948038</v>
      </c>
      <c r="P85" s="40">
        <v>325.7180002153973</v>
      </c>
      <c r="Q85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7</v>
      </c>
      <c r="R85" s="41">
        <v>0</v>
      </c>
      <c r="S85" s="41">
        <v>0</v>
      </c>
      <c r="T85" s="41">
        <v>0</v>
      </c>
      <c r="U85" s="41">
        <v>0</v>
      </c>
      <c r="V85" s="41">
        <v>0</v>
      </c>
      <c r="W85" s="41">
        <v>0</v>
      </c>
      <c r="X85" s="41">
        <v>1</v>
      </c>
      <c r="Y85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7</v>
      </c>
      <c r="Z85" s="33">
        <v>7</v>
      </c>
      <c r="AA85" s="34">
        <v>7</v>
      </c>
      <c r="AB85" s="40">
        <v>988.71327677832937</v>
      </c>
      <c r="AC85" s="39">
        <v>1216.457129119324</v>
      </c>
      <c r="AD85" s="40">
        <v>924.74203221341827</v>
      </c>
      <c r="AE85" s="39">
        <v>1104.9153512941509</v>
      </c>
      <c r="AF85" s="39">
        <v>1171.6163537498439</v>
      </c>
      <c r="AG85" s="40">
        <v>535.15180107505455</v>
      </c>
      <c r="AH85" s="40">
        <v>265.76706012862076</v>
      </c>
      <c r="AI85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7</v>
      </c>
      <c r="AJ85" s="41">
        <v>0</v>
      </c>
      <c r="AK85" s="41">
        <v>0</v>
      </c>
      <c r="AL85" s="41">
        <v>0</v>
      </c>
      <c r="AM85" s="41">
        <v>0</v>
      </c>
      <c r="AN85" s="41">
        <v>0</v>
      </c>
      <c r="AO85" s="41">
        <v>0</v>
      </c>
      <c r="AP85" s="41">
        <v>1</v>
      </c>
      <c r="AQ85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7</v>
      </c>
      <c r="AR85" s="50">
        <v>-2.701981</v>
      </c>
      <c r="AS85" s="50">
        <v>3.6028129600000001</v>
      </c>
      <c r="AT85" s="50">
        <v>-1.53089678</v>
      </c>
      <c r="AU85" s="50">
        <v>2.3373812100000002</v>
      </c>
      <c r="AV85" s="50">
        <v>-0.58044383499999996</v>
      </c>
      <c r="AW85" s="50">
        <v>-0.44412380000000001</v>
      </c>
      <c r="AX85" s="50">
        <v>-0.83297773100000005</v>
      </c>
      <c r="AY85" s="50">
        <v>-0.60211370399999997</v>
      </c>
      <c r="AZ85" s="50">
        <v>4.5162488200000004</v>
      </c>
      <c r="BA85" s="50">
        <v>1.2574669700000001</v>
      </c>
      <c r="BB85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51.656238813112729</v>
      </c>
      <c r="BC85" s="52">
        <v>3.6922199999999998</v>
      </c>
      <c r="BD85" s="53">
        <v>2.21922</v>
      </c>
      <c r="BE85" s="53">
        <v>-9.178E-2</v>
      </c>
      <c r="BF85" s="45">
        <v>5</v>
      </c>
      <c r="BG85" s="45">
        <v>6</v>
      </c>
      <c r="BH85" s="45">
        <v>3</v>
      </c>
      <c r="BI85" s="45">
        <v>2</v>
      </c>
      <c r="BJ85" s="1">
        <v>-1.237218189729659</v>
      </c>
      <c r="BK85" s="1">
        <v>-1.4180028888069101</v>
      </c>
      <c r="BL85" s="1">
        <v>4</v>
      </c>
      <c r="BM85" s="1">
        <v>3</v>
      </c>
      <c r="BN85" s="46">
        <v>7</v>
      </c>
      <c r="BO85" s="46">
        <v>7</v>
      </c>
      <c r="BP85" s="65">
        <v>7</v>
      </c>
      <c r="BQ85" s="65">
        <f>IF(Таблица4[[#This Row],[Нейронные сети]]=Таблица4[[#This Row],[Дискриминантный анализ]],1,0)</f>
        <v>1</v>
      </c>
      <c r="BR85" s="66">
        <v>2</v>
      </c>
    </row>
    <row r="86" spans="1:70" ht="17" thickBot="1" x14ac:dyDescent="0.25">
      <c r="A86" s="32" t="s">
        <v>100</v>
      </c>
      <c r="B86" s="1">
        <v>5</v>
      </c>
      <c r="D86" s="33">
        <v>5</v>
      </c>
      <c r="E86" s="34">
        <v>5</v>
      </c>
      <c r="F86" s="35">
        <v>4</v>
      </c>
      <c r="G86" s="36">
        <v>7</v>
      </c>
      <c r="H86" s="37">
        <v>5</v>
      </c>
      <c r="I86" s="38">
        <v>5</v>
      </c>
      <c r="J86" s="39">
        <v>92.986949542746913</v>
      </c>
      <c r="K86" s="39">
        <v>54.594111750486441</v>
      </c>
      <c r="L86" s="39">
        <v>32.899587451028111</v>
      </c>
      <c r="M86" s="39">
        <v>35.548173504928066</v>
      </c>
      <c r="N86" s="39">
        <v>3.9340492190938479</v>
      </c>
      <c r="O86" s="40">
        <v>188.33328774894056</v>
      </c>
      <c r="P86" s="40">
        <v>419.91620591809084</v>
      </c>
      <c r="Q86" s="1">
        <f>MATCH(MIN(Таблица4[[#This Row],[Квадрат расстояния Махалонобиса 1]:[Квадрат расстояния Махалонобиса 7]]),Таблица4[[#This Row],[Квадрат расстояния Махалонобиса 1]:[Квадрат расстояния Махалонобиса 7]],0)</f>
        <v>5</v>
      </c>
      <c r="R86" s="41">
        <v>1.7236116929496733E-20</v>
      </c>
      <c r="S86" s="41">
        <v>2.496013738836722E-12</v>
      </c>
      <c r="T86" s="41">
        <v>4.4897391670152422E-7</v>
      </c>
      <c r="U86" s="41">
        <v>8.5302139010236241E-8</v>
      </c>
      <c r="V86" s="41">
        <v>0.99999946572144816</v>
      </c>
      <c r="W86" s="41">
        <v>0</v>
      </c>
      <c r="X86" s="41">
        <v>0</v>
      </c>
      <c r="Y86" s="42">
        <f>MATCH(MAX(Таблица4[[#This Row],[Апостериорная вероятность 1]:[Апостериорная вероятность 7]]),Таблица4[[#This Row],[Апостериорная вероятность 1]:[Апостериорная вероятность 7]],0)</f>
        <v>5</v>
      </c>
      <c r="Z86" s="33">
        <v>5</v>
      </c>
      <c r="AA86" s="34">
        <v>5</v>
      </c>
      <c r="AB86" s="40">
        <v>77.705760567366767</v>
      </c>
      <c r="AC86" s="39">
        <v>51.41256246904868</v>
      </c>
      <c r="AD86" s="40">
        <v>24.459258920833264</v>
      </c>
      <c r="AE86" s="39">
        <v>28.707633066397896</v>
      </c>
      <c r="AF86" s="39">
        <v>3.0531806378836266</v>
      </c>
      <c r="AG86" s="40">
        <v>174.49862881232184</v>
      </c>
      <c r="AH86" s="40">
        <v>359.33150874035158</v>
      </c>
      <c r="AI86" s="1">
        <f>MATCH(MIN(Таблица4[[#This Row],[Квадрат
 расстояния 
Махалонобиса
 с вкл 1]:[Квадрат
 расстояния 
Махалонобиса
 с вкл 7]]),Таблица4[[#This Row],[Квадрат
 расстояния 
Махалонобиса
 с вкл 1]:[Квадрат
 расстояния 
Махалонобиса
 с вкл 7]],0)</f>
        <v>5</v>
      </c>
      <c r="AJ86" s="41">
        <v>2.3089803433259066E-17</v>
      </c>
      <c r="AK86" s="41">
        <v>7.8854121828554145E-12</v>
      </c>
      <c r="AL86" s="41">
        <v>1.9666539281161164E-5</v>
      </c>
      <c r="AM86" s="41">
        <v>1.6791024061532388E-6</v>
      </c>
      <c r="AN86" s="41">
        <v>0.99997865435042732</v>
      </c>
      <c r="AO86" s="41">
        <v>0</v>
      </c>
      <c r="AP86" s="41">
        <v>0</v>
      </c>
      <c r="AQ86" s="1">
        <f>MATCH(MAX(Таблица4[[#This Row],[Апостериорная 
вероятность 
с вкл 1]:[Апостериорная 
вероятность 
с вкл 7]]),Таблица4[[#This Row],[Апостериорная 
вероятность 
с вкл 1]:[Апостериорная 
вероятность 
с вкл 7]],0)</f>
        <v>5</v>
      </c>
      <c r="AR86" s="37">
        <v>0.84666524600000015</v>
      </c>
      <c r="AS86" s="37">
        <v>-0.25893506500000002</v>
      </c>
      <c r="AT86" s="37">
        <v>0.53459887600000011</v>
      </c>
      <c r="AU86" s="37">
        <v>0.22089988600000002</v>
      </c>
      <c r="AV86" s="37">
        <v>1.4008979899999999E-2</v>
      </c>
      <c r="AW86" s="37">
        <v>-0.68599506600000015</v>
      </c>
      <c r="AX86" s="37">
        <v>-0.41983049800000005</v>
      </c>
      <c r="AY86" s="37">
        <v>0.89697657399999997</v>
      </c>
      <c r="AZ86" s="37">
        <v>-3.0881177399999998E-2</v>
      </c>
      <c r="BA86" s="37">
        <v>-0.31916976800000008</v>
      </c>
      <c r="BB86" s="37">
        <f>SUMSQ(Таблица4[[#This Row],[X1]]-Таблица4[[#Totals],[X1]],Таблица4[[#This Row],[X2]]-Таблица4[[#Totals],[X2]],Таблица4[[#This Row],[X3]]-Таблица4[[#Totals],[X3]],Таблица4[[#This Row],[X4]]-Таблица4[[#Totals],[X4]],Таблица4[[#This Row],[X5]]-Таблица4[[#Totals],[X5]],Таблица4[[#This Row],[X6]]-Таблица4[[#Totals],[X6]],Таблица4[[#This Row],[X7]]-Таблица4[[#Totals],[X7]],Таблица4[[#This Row],[X8]]-Таблица4[[#Totals],[X8]],Таблица4[[#This Row],[X9]]-Таблица4[[#Totals],[X9]],Таблица4[[#This Row],[X10]]-Таблица4[[#Totals],[X10]])</f>
        <v>2.6729152153187354</v>
      </c>
      <c r="BC86" s="52">
        <v>-7.9299999999999995E-3</v>
      </c>
      <c r="BD86" s="53">
        <v>-0.91793000000000002</v>
      </c>
      <c r="BE86" s="53">
        <v>-0.23477000000000001</v>
      </c>
      <c r="BF86" s="45">
        <v>3</v>
      </c>
      <c r="BG86" s="45">
        <v>4</v>
      </c>
      <c r="BH86" s="45">
        <v>3</v>
      </c>
      <c r="BI86" s="45">
        <v>2</v>
      </c>
      <c r="BJ86" s="1">
        <v>-2.5344645079646799</v>
      </c>
      <c r="BK86" s="1">
        <v>-3.2696712790047799</v>
      </c>
      <c r="BL86" s="1">
        <v>6</v>
      </c>
      <c r="BM86" s="1">
        <v>2</v>
      </c>
      <c r="BN86" s="46">
        <v>7</v>
      </c>
      <c r="BO86" s="46">
        <v>7</v>
      </c>
      <c r="BP86" s="67">
        <v>5</v>
      </c>
      <c r="BQ86" s="65">
        <f>IF(Таблица4[[#This Row],[Нейронные сети]]=Таблица4[[#This Row],[Дискриминантный анализ]],1,0)</f>
        <v>1</v>
      </c>
      <c r="BR86" s="66">
        <v>7</v>
      </c>
    </row>
    <row r="87" spans="1:70" ht="17" thickBot="1" x14ac:dyDescent="0.25">
      <c r="A87" s="58"/>
      <c r="B87" s="69"/>
      <c r="C87" s="69">
        <f>SUBTOTAL(102,Таблица4[Обучающая выборка])</f>
        <v>29</v>
      </c>
      <c r="D87" s="57"/>
      <c r="E87" s="59"/>
      <c r="F87" s="57"/>
      <c r="G87" s="57"/>
      <c r="H87" s="57"/>
      <c r="I87" s="57"/>
      <c r="J87" s="69"/>
      <c r="K87" s="69"/>
      <c r="L87" s="69"/>
      <c r="M87" s="69"/>
      <c r="N87" s="69"/>
      <c r="O87" s="69"/>
      <c r="P87" s="69"/>
      <c r="Q87" s="69"/>
      <c r="R87" s="60"/>
      <c r="S87" s="60"/>
      <c r="T87" s="60"/>
      <c r="U87" s="60"/>
      <c r="V87" s="60"/>
      <c r="W87" s="60"/>
      <c r="X87" s="60"/>
      <c r="Y87" s="59"/>
      <c r="Z87" s="57"/>
      <c r="AA87" s="5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57">
        <f>SUBTOTAL(101,Таблица4[X1])</f>
        <v>1.1694112606368676E-10</v>
      </c>
      <c r="AS87" s="57">
        <f>SUBTOTAL(101,Таблица4[X2])</f>
        <v>8.2917627665951236E-11</v>
      </c>
      <c r="AT87" s="57">
        <f>SUBTOTAL(101,Таблица4[X3])</f>
        <v>2.5058819072064447E-10</v>
      </c>
      <c r="AU87" s="57">
        <f>SUBTOTAL(101,Таблица4[X4])</f>
        <v>2.2470584118906763E-10</v>
      </c>
      <c r="AV87" s="57">
        <f>SUBTOTAL(101,Таблица4[X5])</f>
        <v>1.3647059760852113E-10</v>
      </c>
      <c r="AW87" s="57">
        <f>SUBTOTAL(101,Таблица4[X6])</f>
        <v>-3.8235296889406058E-10</v>
      </c>
      <c r="AX87" s="57">
        <f>SUBTOTAL(101,Таблица4[X7])</f>
        <v>1.1941177066762187E-10</v>
      </c>
      <c r="AY87" s="57">
        <f>SUBTOTAL(101,Таблица4[X8])</f>
        <v>-1.5529414355759907E-10</v>
      </c>
      <c r="AZ87" s="57">
        <f>SUBTOTAL(101,Таблица4[X9])</f>
        <v>9.4117911585227016E-12</v>
      </c>
      <c r="BA87" s="57">
        <f>SUBTOTAL(101,Таблица4[X10])</f>
        <v>1.4294116739927846E-10</v>
      </c>
      <c r="BB87" s="57">
        <f>SUBTOTAL(109,Таблица4[Расстояния])</f>
        <v>840.00000004827348</v>
      </c>
      <c r="BC87" s="61" t="s">
        <v>171</v>
      </c>
      <c r="BD87" s="62" t="s">
        <v>172</v>
      </c>
      <c r="BE87" s="62" t="s">
        <v>173</v>
      </c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6"/>
      <c r="BQ87" s="56">
        <f>SUM(Таблица4[Совпадение с обучающей выборкой])/COUNT(Таблица4[Совпадение с обучающей выборкой])</f>
        <v>0.8</v>
      </c>
      <c r="BR87" s="57"/>
    </row>
    <row r="88" spans="1:70" x14ac:dyDescent="0.2">
      <c r="BP88" s="70" t="s">
        <v>178</v>
      </c>
      <c r="BQ88" s="68"/>
    </row>
    <row r="89" spans="1:70" x14ac:dyDescent="0.2">
      <c r="BP89" s="68" t="s">
        <v>102</v>
      </c>
      <c r="BQ89" s="1">
        <f>26/29</f>
        <v>0.89655172413793105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SummaryNN</vt:lpstr>
      <vt:lpstr>Обучающая выборка</vt:lpstr>
      <vt:lpstr>Лист3</vt:lpstr>
      <vt:lpstr>тестовая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Microsoft Office User</cp:lastModifiedBy>
  <dcterms:created xsi:type="dcterms:W3CDTF">2022-05-04T14:32:23Z</dcterms:created>
  <dcterms:modified xsi:type="dcterms:W3CDTF">2022-05-30T09:52:21Z</dcterms:modified>
</cp:coreProperties>
</file>